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2.xml" ContentType="application/vnd.openxmlformats-officedocument.drawing+xml"/>
  <Override PartName="/xl/ctrlProps/ctrlProp49.xml" ContentType="application/vnd.ms-excel.controlproperties+xml"/>
  <Override PartName="/xl/ctrlProps/ctrlProp50.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26" codeName="{4D1C537B-E38A-612A-F078-A93A15B4B7F4}"/>
  <workbookPr codeName="ThisWorkbook" defaultThemeVersion="124226"/>
  <mc:AlternateContent xmlns:mc="http://schemas.openxmlformats.org/markup-compatibility/2006">
    <mc:Choice Requires="x15">
      <x15ac:absPath xmlns:x15ac="http://schemas.microsoft.com/office/spreadsheetml/2010/11/ac" url="C:\Temp\05-May\Inflow Forecasts\"/>
    </mc:Choice>
  </mc:AlternateContent>
  <xr:revisionPtr revIDLastSave="0" documentId="13_ncr:1_{D4607C64-66E7-4348-8766-86E01002CF8A}" xr6:coauthVersionLast="47" xr6:coauthVersionMax="47" xr10:uidLastSave="{00000000-0000-0000-0000-000000000000}"/>
  <bookViews>
    <workbookView xWindow="-120" yWindow="-120" windowWidth="29040" windowHeight="15840" tabRatio="918" xr2:uid="{7FF01404-D9D8-48B6-A038-853525649AAD}"/>
  </bookViews>
  <sheets>
    <sheet name="Comparison" sheetId="25" r:id="rId1"/>
    <sheet name="BlueMesaInflow.Unregulated" sheetId="2" r:id="rId2"/>
    <sheet name="CrystalInflow.Unregulated" sheetId="15" r:id="rId3"/>
    <sheet name="Fontenelle.Inflow" sheetId="16" r:id="rId4"/>
    <sheet name="PowellInflow.Unregulated" sheetId="17" r:id="rId5"/>
    <sheet name="FlamingGorgeInflow.Unregulated" sheetId="18" r:id="rId6"/>
    <sheet name="MorrowPointInflow.Unregulated" sheetId="19" r:id="rId7"/>
    <sheet name="NavajoInflow.ModUnregulated" sheetId="20" r:id="rId8"/>
    <sheet name="TaylorPark.Inflow" sheetId="21" r:id="rId9"/>
    <sheet name="Vallecito.Inflow" sheetId="22" r:id="rId10"/>
    <sheet name="YampaRiverInflow.TotalOutflow" sheetId="30" r:id="rId11"/>
    <sheet name="AnimasRiverTotalOutflow" sheetId="36" r:id="rId12"/>
    <sheet name="GainsCrystalToGJ" sheetId="40" r:id="rId13"/>
    <sheet name="PowellToMeadGainsGrandCanyon" sheetId="32" r:id="rId14"/>
    <sheet name="PowellToMeadGainsAboveHoover" sheetId="35" r:id="rId15"/>
    <sheet name="PowellToMeadGainsAbvLeesFerry" sheetId="39" r:id="rId16"/>
    <sheet name="GainsImpToNIB" sheetId="52" r:id="rId17"/>
    <sheet name="GainsAboveDavis" sheetId="51" r:id="rId18"/>
    <sheet name="GainsPkrToImp" sheetId="50" r:id="rId19"/>
    <sheet name="GainsAboveParker" sheetId="49" r:id="rId20"/>
    <sheet name="RunInformation" sheetId="27" r:id="rId21"/>
    <sheet name="TempForecast" sheetId="28" r:id="rId22"/>
    <sheet name="HDBQueries" sheetId="29" r:id="rId23"/>
    <sheet name="DONOTCHANGE" sheetId="37" r:id="rId24"/>
    <sheet name="SacWYTypeDes" sheetId="54" r:id="rId25"/>
    <sheet name="24MSInflowForecasts" sheetId="43" r:id="rId26"/>
    <sheet name="AboveLeesFerryLocal" sheetId="41" r:id="rId27"/>
    <sheet name="PowelltoMeadGainsGC" sheetId="31" r:id="rId28"/>
    <sheet name="PowelltoMeadGainsAH" sheetId="34" r:id="rId29"/>
    <sheet name="HvrToDvs" sheetId="45" r:id="rId30"/>
    <sheet name="DvsToPkr" sheetId="47" r:id="rId31"/>
    <sheet name="PkrToImp" sheetId="46" r:id="rId32"/>
    <sheet name="ImpToMex" sheetId="44" r:id="rId33"/>
    <sheet name="AllBlwPkr" sheetId="48" r:id="rId34"/>
    <sheet name="TempSheet" sheetId="53" r:id="rId35"/>
  </sheets>
  <functionGroups builtInGroupCount="19"/>
  <definedNames>
    <definedName name="AboveLeesFerryLocal_1991">AboveLeesFerryLocal!$B$4:$B$15</definedName>
    <definedName name="AboveLeesFerryLocal_1992">AboveLeesFerryLocal!$C$4:$C$15</definedName>
    <definedName name="AboveLeesFerryLocal_1993">AboveLeesFerryLocal!$D$4:$D$15</definedName>
    <definedName name="AboveLeesFerryLocal_1994">AboveLeesFerryLocal!$E$4:$E$15</definedName>
    <definedName name="AboveLeesFerryLocal_1995">AboveLeesFerryLocal!$F$4:$F$15</definedName>
    <definedName name="AboveLeesFerryLocal_1996">AboveLeesFerryLocal!$G$4:$G$15</definedName>
    <definedName name="AboveLeesFerryLocal_1997">AboveLeesFerryLocal!$H$4:$H$15</definedName>
    <definedName name="AboveLeesFerryLocal_1998">AboveLeesFerryLocal!$I$4:$I$15</definedName>
    <definedName name="AboveLeesFerryLocal_1999">AboveLeesFerryLocal!$J$4:$J$15</definedName>
    <definedName name="AboveLeesFerryLocal_2000">AboveLeesFerryLocal!$K$4:$K$15</definedName>
    <definedName name="AboveLeesFerryLocal_2001">AboveLeesFerryLocal!$L$4:$L$15</definedName>
    <definedName name="AboveLeesFerryLocal_2002">AboveLeesFerryLocal!$M$4:$M$15</definedName>
    <definedName name="AboveLeesFerryLocal_2003">AboveLeesFerryLocal!$N$4:$N$15</definedName>
    <definedName name="AboveLeesFerryLocal_2004">AboveLeesFerryLocal!$O$4:$O$15</definedName>
    <definedName name="AboveLeesFerryLocal_2005">AboveLeesFerryLocal!$P$4:$P$15</definedName>
    <definedName name="AboveLeesFerryLocal_2006">AboveLeesFerryLocal!$Q$4:$Q$15</definedName>
    <definedName name="AboveLeesFerryLocal_2007">AboveLeesFerryLocal!$R$4:$R$15</definedName>
    <definedName name="AboveLeesFerryLocal_2008">AboveLeesFerryLocal!$S$4:$S$15</definedName>
    <definedName name="AboveLeesFerryLocal_2009">AboveLeesFerryLocal!$T$4:$T$15</definedName>
    <definedName name="AboveLeesFerryLocal_2010">AboveLeesFerryLocal!$U$4:$U$15</definedName>
    <definedName name="AboveLeesFerryLocal_2011">AboveLeesFerryLocal!$V$4:$V$15</definedName>
    <definedName name="AboveLeesFerryLocal_2012">AboveLeesFerryLocal!$W$4:$W$15</definedName>
    <definedName name="AboveLeesFerryLocal_2013">AboveLeesFerryLocal!$X$4:$X$15</definedName>
    <definedName name="AboveLeesFerryLocal_2014">AboveLeesFerryLocal!$Y$4:$Y$15</definedName>
    <definedName name="AboveLeesFerryLocal_2015">AboveLeesFerryLocal!$Z$4:$Z$15</definedName>
    <definedName name="AboveLeesFerryLocal_2016">AboveLeesFerryLocal!$AA$4:$AA$15</definedName>
    <definedName name="AboveLeesFerryLocal_2017">AboveLeesFerryLocal!$AB$4:$AB$15</definedName>
    <definedName name="AboveLeesFerryLocal_2018">AboveLeesFerryLocal!$AC$4:$AC$15</definedName>
    <definedName name="AboveLeesFerryLocal_2019">AboveLeesFerryLocal!$AD$4:$AD$15</definedName>
    <definedName name="AboveLeesFerryLocal_2020">AboveLeesFerryLocal!$AE$4:$AE$15</definedName>
    <definedName name="AboveLeesFerryLocal_2021">AboveLeesFerryLocal!$AF$4:$AF$15</definedName>
    <definedName name="AboveLeesFerryLocal_2022">AboveLeesFerryLocal!$AG$4:$AG$15</definedName>
    <definedName name="AboveLeesFerryLocal_2023">AboveLeesFerryLocal!$AH$4:$AH$15</definedName>
    <definedName name="AboveLeesFerryLocal_2024">AboveLeesFerryLocal!$AI$4:$AI$15</definedName>
    <definedName name="AboveLeesFerryLocal_2025">AboveLeesFerryLocal!$AJ$4:$AJ$15</definedName>
    <definedName name="AboveLeesFerryLocal_2026">AboveLeesFerryLocal!$AK$4:$AK$15</definedName>
    <definedName name="AboveLeesFerryLocal_Month">AboveLeesFerryLocal!$A$4:$A$15</definedName>
    <definedName name="AboveMeadLocal_1991">PowelltoMeadGainsGC!$B$4:$B$15</definedName>
    <definedName name="AboveMeadLocal_1992">PowelltoMeadGainsGC!$C$4:$C$15</definedName>
    <definedName name="AboveMeadLocal_1993">PowelltoMeadGainsGC!$D$4:$D$15</definedName>
    <definedName name="AboveMeadLocal_1994">PowelltoMeadGainsGC!$E$4:$E$15</definedName>
    <definedName name="AboveMeadLocal_1995">PowelltoMeadGainsGC!$F$4:$F$15</definedName>
    <definedName name="AboveMeadLocal_1996">PowelltoMeadGainsGC!$G$4:$G$15</definedName>
    <definedName name="AboveMeadLocal_1997">PowelltoMeadGainsGC!$H$4:$H$15</definedName>
    <definedName name="AboveMeadLocal_1998">PowelltoMeadGainsGC!$I$4:$I$15</definedName>
    <definedName name="AboveMeadLocal_1999">PowelltoMeadGainsGC!$J$4:$J$15</definedName>
    <definedName name="AboveMeadLocal_2000">PowelltoMeadGainsGC!$K$4:$K$15</definedName>
    <definedName name="AboveMeadLocal_2001">PowelltoMeadGainsGC!$L$4:$L$15</definedName>
    <definedName name="AboveMeadLocal_2002">PowelltoMeadGainsGC!$M$4:$M$15</definedName>
    <definedName name="AboveMeadLocal_2003">PowelltoMeadGainsGC!$N$4:$N$15</definedName>
    <definedName name="AboveMeadLocal_2004">PowelltoMeadGainsGC!$O$4:$O$15</definedName>
    <definedName name="AboveMeadLocal_2005">PowelltoMeadGainsGC!$P$4:$P$15</definedName>
    <definedName name="AboveMeadLocal_2006">PowelltoMeadGainsGC!$Q$4:$Q$15</definedName>
    <definedName name="AboveMeadLocal_2007">PowelltoMeadGainsGC!$R$4:$R$15</definedName>
    <definedName name="AboveMeadLocal_2008">PowelltoMeadGainsGC!$S$4:$S$15</definedName>
    <definedName name="AboveMeadLocal_2009">PowelltoMeadGainsGC!$T$4:$T$15</definedName>
    <definedName name="AboveMeadLocal_2010">PowelltoMeadGainsGC!$U$4:$U$15</definedName>
    <definedName name="AboveMeadLocal_2011">PowelltoMeadGainsGC!$V$4:$V$15</definedName>
    <definedName name="AboveMeadLocal_2012">PowelltoMeadGainsGC!$W$4:$W$15</definedName>
    <definedName name="AboveMeadLocal_2013">PowelltoMeadGainsGC!$X$4:$X$15</definedName>
    <definedName name="AboveMeadLocal_2014">PowelltoMeadGainsGC!$Y$4:$Y$15</definedName>
    <definedName name="AboveMeadLocal_2015">PowelltoMeadGainsGC!$Z$4:$Z$15</definedName>
    <definedName name="AboveMeadLocal_2016">PowelltoMeadGainsGC!$AA$4:$AA$15</definedName>
    <definedName name="AboveMeadLocal_2017">PowelltoMeadGainsGC!$AB$4:$AB$15</definedName>
    <definedName name="AboveMeadLocal_2018">PowelltoMeadGainsGC!$AC$4:$AC$15</definedName>
    <definedName name="AboveMeadLocal_2019">PowelltoMeadGainsGC!$AD$4:$AD$15</definedName>
    <definedName name="AboveMeadLocal_2020">PowelltoMeadGainsGC!$AE$4:$AE$15</definedName>
    <definedName name="AboveMeadLocal_2021">PowelltoMeadGainsGC!$AF$4:$AF$15</definedName>
    <definedName name="AboveMeadLocal_2022">PowelltoMeadGainsGC!$AG$4:$AG$15</definedName>
    <definedName name="AboveMeadLocal_2023">PowelltoMeadGainsGC!$AH$4:$AH$15</definedName>
    <definedName name="AboveMeadLocal_2024">PowelltoMeadGainsGC!$AI$4:$AI$15</definedName>
    <definedName name="AboveMeadLocal_2025">PowelltoMeadGainsGC!$AJ$4:$AJ$15</definedName>
    <definedName name="AboveMeadLocal_2026">PowelltoMeadGainsGC!$AK$4:$AK$15</definedName>
    <definedName name="AnimasMax">HDBQueries!$L$49</definedName>
    <definedName name="AnimasMin">HDBQueries!$L$13</definedName>
    <definedName name="AnimasMost">HDBQueries!$L$85</definedName>
    <definedName name="ARFN5_IN_1991">AnimasRiverTotalOutflow!$E$4:$E$80</definedName>
    <definedName name="ARFN5_IN_1992">AnimasRiverTotalOutflow!$F$4:$F$80</definedName>
    <definedName name="ARFN5_IN_1993">AnimasRiverTotalOutflow!$G$4:$G$80</definedName>
    <definedName name="ARFN5_IN_1994">AnimasRiverTotalOutflow!$H$4:$H$80</definedName>
    <definedName name="ARFN5_IN_1995">AnimasRiverTotalOutflow!$I$4:$I$80</definedName>
    <definedName name="ARFN5_IN_1996">AnimasRiverTotalOutflow!$J$4:$J$80</definedName>
    <definedName name="ARFN5_IN_1997">AnimasRiverTotalOutflow!$K$4:$K$80</definedName>
    <definedName name="ARFN5_IN_1998">AnimasRiverTotalOutflow!$L$4:$L$80</definedName>
    <definedName name="ARFN5_IN_1999">AnimasRiverTotalOutflow!$M$4:$M$80</definedName>
    <definedName name="ARFN5_IN_2000">AnimasRiverTotalOutflow!$N$4:$N$80</definedName>
    <definedName name="ARFN5_IN_2001">AnimasRiverTotalOutflow!$O$4:$O$80</definedName>
    <definedName name="ARFN5_IN_2002">AnimasRiverTotalOutflow!$P$4:$P$80</definedName>
    <definedName name="ARFN5_IN_2003">AnimasRiverTotalOutflow!$Q$4:$Q$80</definedName>
    <definedName name="ARFN5_IN_2004">AnimasRiverTotalOutflow!$R$4:$R$80</definedName>
    <definedName name="ARFN5_IN_2005">AnimasRiverTotalOutflow!$S$4:$S$80</definedName>
    <definedName name="ARFN5_IN_2006">AnimasRiverTotalOutflow!$T$4:$T$80</definedName>
    <definedName name="ARFN5_IN_2007">AnimasRiverTotalOutflow!$U$4:$U$80</definedName>
    <definedName name="ARFN5_IN_2008">AnimasRiverTotalOutflow!$V$4:$V$80</definedName>
    <definedName name="ARFN5_IN_2009">AnimasRiverTotalOutflow!$W$4:$W$80</definedName>
    <definedName name="ARFN5_IN_2010">AnimasRiverTotalOutflow!$X$4:$X$80</definedName>
    <definedName name="ARFN5_IN_2011">AnimasRiverTotalOutflow!$Y$4:$Y$80</definedName>
    <definedName name="ARFN5_IN_2012">AnimasRiverTotalOutflow!$Z$4:$Z$80</definedName>
    <definedName name="ARFN5_IN_2013">AnimasRiverTotalOutflow!$AA$4:$AA$80</definedName>
    <definedName name="ARFN5_IN_2014">AnimasRiverTotalOutflow!$AB$4:$AB$80</definedName>
    <definedName name="ARFN5_IN_2015">AnimasRiverTotalOutflow!$AC$4:$AC$80</definedName>
    <definedName name="ARFN5_IN_2016">AnimasRiverTotalOutflow!$AD$4:$AD$80</definedName>
    <definedName name="ARFN5_IN_2017">AnimasRiverTotalOutflow!$AE$4:$AE$80</definedName>
    <definedName name="ARFN5_IN_2018">AnimasRiverTotalOutflow!$AF$4:$AF$80</definedName>
    <definedName name="ARFN5_IN_2019">AnimasRiverTotalOutflow!$AG$4:$AG$80</definedName>
    <definedName name="ARFN5_IN_2020">AnimasRiverTotalOutflow!$AH$4:$AH$80</definedName>
    <definedName name="ARFN5_IN_2021">AnimasRiverTotalOutflow!$AS$4:$AS$80</definedName>
    <definedName name="ARFN5_IN_2022">AnimasRiverTotalOutflow!$AT$4:$AT$80</definedName>
    <definedName name="ARFN5_IN_2023">AnimasRiverTotalOutflow!$AU$4:$AU$80</definedName>
    <definedName name="ARFN5_IN_2024">AnimasRiverTotalOutflow!$AV$4:$AV$80</definedName>
    <definedName name="ARFN5_IN_2025">AnimasRiverTotalOutflow!$AW$4:$AW$80</definedName>
    <definedName name="ARFN5_IN_2026">AnimasRiverTotalOutflow!$AX$4:$AX$80</definedName>
    <definedName name="ARFN5_IN_2027">AnimasRiverTotalOutflow!$AY$4:$AY$80</definedName>
    <definedName name="ARFN5_IN_2028">AnimasRiverTotalOutflow!$AZ$4:$AZ$80</definedName>
    <definedName name="ARFN5_IN_2029">AnimasRiverTotalOutflow!$BA$4:$BA$80</definedName>
    <definedName name="ARFN5_IN_Max">AnimasRiverTotalOutflow!$C$4:$C$80</definedName>
    <definedName name="ARFN5_IN_Min">AnimasRiverTotalOutflow!$B$4:$B$80</definedName>
    <definedName name="ARFN5_IN_Most">AnimasRiverTotalOutflow!$D$4:$D$80</definedName>
    <definedName name="ARFN5_IN_TIME">AnimasRiverTotalOutflow!$A$4:$A$80</definedName>
    <definedName name="BlueMesaMax">HDBQueries!$B$49</definedName>
    <definedName name="BlueMesaMin">HDBQueries!$B$13</definedName>
    <definedName name="BlueMesaMost">HDBQueries!$B$85</definedName>
    <definedName name="BlwImpGainsAbvDavis">GainsAboveDavis!$A$4:$A$71</definedName>
    <definedName name="BMDC2.espmvol.5yr.adj.espmvol" localSheetId="21">TempForecast!$A$4:$AE$64</definedName>
    <definedName name="BMDC2.espmvol.5yr.adj.espmvol_1" localSheetId="21">TempForecast!$A$4:$AE$64</definedName>
    <definedName name="BMDC2.espmvol.5yr.adj.espmvol_10" localSheetId="21">TempForecast!$A$4:$AE$64</definedName>
    <definedName name="BMDC2.espmvol.5yr.adj.espmvol_11" localSheetId="21">TempForecast!$A$4:$AE$64</definedName>
    <definedName name="BMDC2.espmvol.5yr.adj.espmvol_12" localSheetId="21">TempForecast!$A$4:$AE$64</definedName>
    <definedName name="BMDC2.espmvol.5yr.adj.espmvol_13" localSheetId="21">TempForecast!$A$4:$AE$64</definedName>
    <definedName name="BMDC2.espmvol.5yr.adj.espmvol_14" localSheetId="21">TempForecast!$A$4:$AE$64</definedName>
    <definedName name="BMDC2.espmvol.5yr.adj.espmvol_15" localSheetId="21">TempForecast!$A$4:$AE$64</definedName>
    <definedName name="BMDC2.espmvol.5yr.adj.espmvol_16" localSheetId="21">TempForecast!$A$4:$AE$64</definedName>
    <definedName name="BMDC2.espmvol.5yr.adj.espmvol_17" localSheetId="21">TempForecast!$A$4:$AE$64</definedName>
    <definedName name="BMDC2.espmvol.5yr.adj.espmvol_18" localSheetId="21">TempForecast!$A$4:$AE$64</definedName>
    <definedName name="BMDC2.espmvol.5yr.adj.espmvol_19" localSheetId="21">TempForecast!$A$4:$AE$64</definedName>
    <definedName name="BMDC2.espmvol.5yr.adj.espmvol_2" localSheetId="21">TempForecast!$A$4:$AE$64</definedName>
    <definedName name="BMDC2.espmvol.5yr.adj.espmvol_20" localSheetId="21">TempForecast!$A$4:$AE$64</definedName>
    <definedName name="BMDC2.espmvol.5yr.adj.espmvol_21" localSheetId="21">TempForecast!$A$4:$AE$64</definedName>
    <definedName name="BMDC2.espmvol.5yr.adj.espmvol_22" localSheetId="21">TempForecast!$A$4:$AE$64</definedName>
    <definedName name="BMDC2.espmvol.5yr.adj.espmvol_23" localSheetId="21">TempForecast!$A$4:$AE$64</definedName>
    <definedName name="BMDC2.espmvol.5yr.adj.espmvol_24" localSheetId="21">TempForecast!$A$4:$AE$64</definedName>
    <definedName name="BMDC2.espmvol.5yr.adj.espmvol_25" localSheetId="21">TempForecast!$A$4:$AE$64</definedName>
    <definedName name="BMDC2.espmvol.5yr.adj.espmvol_26" localSheetId="21">TempForecast!$A$4:$AE$64</definedName>
    <definedName name="BMDC2.espmvol.5yr.adj.espmvol_27" localSheetId="21">TempForecast!$A$4:$AE$64</definedName>
    <definedName name="BMDC2.espmvol.5yr.adj.espmvol_29" localSheetId="21">TempForecast!$A$4:$AE$64</definedName>
    <definedName name="BMDC2.espmvol.5yr.adj.espmvol_3" localSheetId="21">TempForecast!$A$4:$AE$64</definedName>
    <definedName name="BMDC2.espmvol.5yr.adj.espmvol_30" localSheetId="21">TempForecast!$A$4:$AE$64</definedName>
    <definedName name="BMDC2.espmvol.5yr.adj.espmvol_31" localSheetId="21">TempForecast!$A$4:$AE$64</definedName>
    <definedName name="BMDC2.espmvol.5yr.adj.espmvol_32" localSheetId="21">TempForecast!$A$4:$AE$64</definedName>
    <definedName name="BMDC2.espmvol.5yr.adj.espmvol_33" localSheetId="21">TempForecast!$A$4:$AE$64</definedName>
    <definedName name="BMDC2.espmvol.5yr.adj.espmvol_34" localSheetId="21">TempForecast!$A$4:$AE$64</definedName>
    <definedName name="BMDC2.espmvol.5yr.adj.espmvol_35" localSheetId="21">TempForecast!$A$4:$AE$64</definedName>
    <definedName name="BMDC2.espmvol.5yr.adj.espmvol_36" localSheetId="21">TempForecast!$A$4:$AE$64</definedName>
    <definedName name="BMDC2.espmvol.5yr.adj.espmvol_37" localSheetId="21">TempForecast!$A$4:$AE$64</definedName>
    <definedName name="BMDC2.espmvol.5yr.adj.espmvol_38" localSheetId="21">TempForecast!$A$4:$AE$64</definedName>
    <definedName name="BMDC2.espmvol.5yr.adj.espmvol_39" localSheetId="21">TempForecast!$A$4:$AE$64</definedName>
    <definedName name="BMDC2.espmvol.5yr.adj.espmvol_4" localSheetId="21">TempForecast!$A$4:$AE$64</definedName>
    <definedName name="BMDC2.espmvol.5yr.adj.espmvol_40" localSheetId="21">TempForecast!$A$4:$AE$64</definedName>
    <definedName name="BMDC2.espmvol.5yr.adj.espmvol_41" localSheetId="21">TempForecast!$A$4:$AE$64</definedName>
    <definedName name="BMDC2.espmvol.5yr.adj.espmvol_42" localSheetId="21">TempForecast!$A$4:$AE$64</definedName>
    <definedName name="BMDC2.espmvol.5yr.adj.espmvol_43" localSheetId="21">TempForecast!$A$4:$AE$64</definedName>
    <definedName name="BMDC2.espmvol.5yr.adj.espmvol_44" localSheetId="21">TempForecast!$A$4:$AE$64</definedName>
    <definedName name="BMDC2.espmvol.5yr.adj.espmvol_45" localSheetId="21">TempForecast!$A$4:$AE$64</definedName>
    <definedName name="BMDC2.espmvol.5yr.adj.espmvol_46" localSheetId="21">TempForecast!$A$4:$AE$64</definedName>
    <definedName name="BMDC2.espmvol.5yr.adj.espmvol_47" localSheetId="21">TempForecast!$A$4:$AE$64</definedName>
    <definedName name="BMDC2.espmvol.5yr.adj.espmvol_48" localSheetId="21">TempForecast!$A$4:$AE$64</definedName>
    <definedName name="BMDC2.espmvol.5yr.adj.espmvol_49" localSheetId="21">TempForecast!$A$4:$AE$64</definedName>
    <definedName name="BMDC2.espmvol.5yr.adj.espmvol_5" localSheetId="21">TempForecast!$A$4:$AE$64</definedName>
    <definedName name="BMDC2.espmvol.5yr.adj.espmvol_50" localSheetId="21">TempForecast!$A$4:$AE$64</definedName>
    <definedName name="BMDC2.espmvol.5yr.adj.espmvol_51" localSheetId="21">TempForecast!$A$4:$AE$64</definedName>
    <definedName name="BMDC2.espmvol.5yr.adj.espmvol_52" localSheetId="21">TempForecast!$A$4:$AE$64</definedName>
    <definedName name="BMDC2.espmvol.5yr.adj.espmvol_53" localSheetId="21">TempForecast!$A$4:$AE$64</definedName>
    <definedName name="BMDC2.espmvol.5yr.adj.espmvol_54" localSheetId="21">TempForecast!$A$4:$AE$64</definedName>
    <definedName name="BMDC2.espmvol.5yr.adj.espmvol_55" localSheetId="21">TempForecast!$A$4:$AE$64</definedName>
    <definedName name="BMDC2.espmvol.5yr.adj.espmvol_56" localSheetId="21">TempForecast!$A$4:$AE$64</definedName>
    <definedName name="BMDC2.espmvol.5yr.adj.espmvol_57" localSheetId="21">TempForecast!$A$4:$AE$64</definedName>
    <definedName name="BMDC2.espmvol.5yr.adj.espmvol_58" localSheetId="21">TempForecast!$A$4:$AE$64</definedName>
    <definedName name="BMDC2.espmvol.5yr.adj.espmvol_59" localSheetId="21">TempForecast!$A$4:$AE$64</definedName>
    <definedName name="BMDC2.espmvol.5yr.adj.espmvol_6" localSheetId="21">TempForecast!$A$4:$AE$64</definedName>
    <definedName name="BMDC2.espmvol.5yr.adj.espmvol_60" localSheetId="21">TempForecast!$A$4:$AE$64</definedName>
    <definedName name="BMDC2.espmvol.5yr.adj.espmvol_61" localSheetId="21">TempForecast!$A$4:$AE$64</definedName>
    <definedName name="BMDC2.espmvol.5yr.adj.espmvol_62" localSheetId="21">TempForecast!$A$4:$AE$64</definedName>
    <definedName name="BMDC2.espmvol.5yr.adj.espmvol_63" localSheetId="21">TempForecast!$A$4:$AE$64</definedName>
    <definedName name="BMDC2.espmvol.5yr.adj.espmvol_64" localSheetId="21">TempForecast!$A$4:$AE$64</definedName>
    <definedName name="BMDC2.espmvol.5yr.adj.espmvol_65" localSheetId="21">TempForecast!$A$4:$AE$64</definedName>
    <definedName name="BMDC2.espmvol.5yr.adj.espmvol_66" localSheetId="21">TempForecast!$A$4:$AE$64</definedName>
    <definedName name="BMDC2.espmvol.5yr.adj.espmvol_7" localSheetId="21">TempForecast!$A$4:$AE$64</definedName>
    <definedName name="BMDC2.espmvol.5yr.adj.espmvol_8" localSheetId="21">TempForecast!$A$4:$AE$64</definedName>
    <definedName name="BMDC2.espmvol.5yr.adj.espmvol_9" localSheetId="21">TempForecast!$A$4:$AE$64</definedName>
    <definedName name="BMESA_IN_1991">BlueMesaInflow.Unregulated!$E$4:$E$80</definedName>
    <definedName name="BMESA_IN_1992">BlueMesaInflow.Unregulated!$F$4:$F$80</definedName>
    <definedName name="BMESA_IN_1993">BlueMesaInflow.Unregulated!$G$4:$G$80</definedName>
    <definedName name="BMESA_IN_1994">BlueMesaInflow.Unregulated!$H$4:$H$80</definedName>
    <definedName name="BMESA_IN_1995">BlueMesaInflow.Unregulated!$I$4:$I$80</definedName>
    <definedName name="BMESA_IN_1996">BlueMesaInflow.Unregulated!$J$4:$J$80</definedName>
    <definedName name="BMESA_IN_1997">BlueMesaInflow.Unregulated!$K$4:$K$80</definedName>
    <definedName name="BMESA_IN_1998">BlueMesaInflow.Unregulated!$L$4:$L$80</definedName>
    <definedName name="BMESA_IN_1999">BlueMesaInflow.Unregulated!$M$4:$M$80</definedName>
    <definedName name="BMESA_IN_2000">BlueMesaInflow.Unregulated!$N$4:$N$80</definedName>
    <definedName name="BMESA_IN_2001">BlueMesaInflow.Unregulated!$O$4:$O$80</definedName>
    <definedName name="BMESA_IN_2002">BlueMesaInflow.Unregulated!$P$4:$P$80</definedName>
    <definedName name="BMESA_IN_2003">BlueMesaInflow.Unregulated!$Q$4:$Q$80</definedName>
    <definedName name="BMESA_IN_2004">BlueMesaInflow.Unregulated!$R$4:$R$80</definedName>
    <definedName name="BMESA_IN_2005">BlueMesaInflow.Unregulated!$S$4:$S$80</definedName>
    <definedName name="BMESA_IN_2006">BlueMesaInflow.Unregulated!$T$4:$T$80</definedName>
    <definedName name="BMESA_IN_2007">BlueMesaInflow.Unregulated!$U$4:$U$80</definedName>
    <definedName name="BMESA_IN_2008">BlueMesaInflow.Unregulated!$V$4:$V$80</definedName>
    <definedName name="BMESA_IN_2009">BlueMesaInflow.Unregulated!$W$4:$W$80</definedName>
    <definedName name="BMESA_IN_2010">BlueMesaInflow.Unregulated!$X$4:$X$80</definedName>
    <definedName name="BMESA_IN_2011">BlueMesaInflow.Unregulated!$Y$4:$Y$80</definedName>
    <definedName name="BMESA_IN_2012">BlueMesaInflow.Unregulated!$Z$4:$Z$80</definedName>
    <definedName name="BMESA_IN_2013">BlueMesaInflow.Unregulated!$AA$4:$AA$80</definedName>
    <definedName name="BMESA_IN_2014">BlueMesaInflow.Unregulated!$AB$4:$AB$80</definedName>
    <definedName name="BMESA_IN_2015">BlueMesaInflow.Unregulated!$AC$4:$AC$80</definedName>
    <definedName name="BMESA_IN_2016">BlueMesaInflow.Unregulated!$AD$4:$AD$80</definedName>
    <definedName name="BMESA_IN_2017">BlueMesaInflow.Unregulated!$AE$4:$AE$80</definedName>
    <definedName name="BMESA_IN_2018">BlueMesaInflow.Unregulated!$AF$4:$AF$80</definedName>
    <definedName name="BMESA_IN_2019">BlueMesaInflow.Unregulated!$AG$4:$AG$80</definedName>
    <definedName name="BMESA_IN_2020">BlueMesaInflow.Unregulated!$AH$4:$AH$80</definedName>
    <definedName name="BMESA_IN_2021">BlueMesaInflow.Unregulated!$AS$4:$AS$80</definedName>
    <definedName name="BMESA_IN_2022">BlueMesaInflow.Unregulated!$AT$4:$AT$80</definedName>
    <definedName name="BMESA_IN_2023">BlueMesaInflow.Unregulated!$AU$4:$AU$80</definedName>
    <definedName name="BMESA_IN_2024">BlueMesaInflow.Unregulated!$AV$4:$AV$80</definedName>
    <definedName name="BMESA_IN_2025">BlueMesaInflow.Unregulated!$AW$4:$AW$80</definedName>
    <definedName name="BMESA_IN_2026">BlueMesaInflow.Unregulated!$AX$4:$AX$80</definedName>
    <definedName name="BMESA_IN_2027">BlueMesaInflow.Unregulated!$AY$4:$AY$80</definedName>
    <definedName name="BMESA_IN_2028">BlueMesaInflow.Unregulated!$AZ$4:$AZ$80</definedName>
    <definedName name="BMESA_IN_2029">BlueMesaInflow.Unregulated!$BA$4:$BA$80</definedName>
    <definedName name="BMESA_IN_Max">BlueMesaInflow.Unregulated!$C$4:$C$80</definedName>
    <definedName name="BMESA_IN_Min">BlueMesaInflow.Unregulated!$B$4:$B$80</definedName>
    <definedName name="BMESA_IN_Most">BlueMesaInflow.Unregulated!$D$4:$D$80</definedName>
    <definedName name="BMESA_IN_TIME">BlueMesaInflow.Unregulated!$A$4:$A$80</definedName>
    <definedName name="CLSC2.espmvol.5yr.adj.espmvol" localSheetId="21">TempForecast!$A$4:$AE$64</definedName>
    <definedName name="CLSC2.espmvol.5yr.adj.espmvol_1" localSheetId="21">TempForecast!$A$4:$AE$64</definedName>
    <definedName name="CLSC2.espmvol.5yr.adj.espmvol_10" localSheetId="21">TempForecast!$A$4:$AE$64</definedName>
    <definedName name="CLSC2.espmvol.5yr.adj.espmvol_11" localSheetId="21">TempForecast!$A$4:$AE$64</definedName>
    <definedName name="CLSC2.espmvol.5yr.adj.espmvol_12" localSheetId="21">TempForecast!$A$4:$AE$64</definedName>
    <definedName name="CLSC2.espmvol.5yr.adj.espmvol_13" localSheetId="21">TempForecast!$A$4:$AE$64</definedName>
    <definedName name="CLSC2.espmvol.5yr.adj.espmvol_14" localSheetId="21">TempForecast!$A$4:$AE$64</definedName>
    <definedName name="CLSC2.espmvol.5yr.adj.espmvol_15" localSheetId="21">TempForecast!$A$4:$AE$64</definedName>
    <definedName name="CLSC2.espmvol.5yr.adj.espmvol_16" localSheetId="21">TempForecast!$A$4:$AE$64</definedName>
    <definedName name="CLSC2.espmvol.5yr.adj.espmvol_17" localSheetId="21">TempForecast!$A$4:$AE$64</definedName>
    <definedName name="CLSC2.espmvol.5yr.adj.espmvol_18" localSheetId="21">TempForecast!$A$4:$AE$64</definedName>
    <definedName name="CLSC2.espmvol.5yr.adj.espmvol_19" localSheetId="21">TempForecast!$A$4:$AE$64</definedName>
    <definedName name="CLSC2.espmvol.5yr.adj.espmvol_2" localSheetId="21">TempForecast!$A$4:$AE$64</definedName>
    <definedName name="CLSC2.espmvol.5yr.adj.espmvol_20" localSheetId="21">TempForecast!$A$4:$AE$64</definedName>
    <definedName name="CLSC2.espmvol.5yr.adj.espmvol_21" localSheetId="21">TempForecast!$A$4:$AE$64</definedName>
    <definedName name="CLSC2.espmvol.5yr.adj.espmvol_22" localSheetId="21">TempForecast!$A$4:$AE$64</definedName>
    <definedName name="CLSC2.espmvol.5yr.adj.espmvol_23" localSheetId="21">TempForecast!$A$4:$AE$64</definedName>
    <definedName name="CLSC2.espmvol.5yr.adj.espmvol_24" localSheetId="21">TempForecast!$A$4:$AE$64</definedName>
    <definedName name="CLSC2.espmvol.5yr.adj.espmvol_25" localSheetId="21">TempForecast!$A$4:$AE$64</definedName>
    <definedName name="CLSC2.espmvol.5yr.adj.espmvol_26" localSheetId="21">TempForecast!$A$4:$AE$64</definedName>
    <definedName name="CLSC2.espmvol.5yr.adj.espmvol_27" localSheetId="21">TempForecast!$A$4:$AE$64</definedName>
    <definedName name="CLSC2.espmvol.5yr.adj.espmvol_28" localSheetId="21">TempForecast!$A$4:$AE$64</definedName>
    <definedName name="CLSC2.espmvol.5yr.adj.espmvol_29" localSheetId="21">TempForecast!$A$4:$AE$64</definedName>
    <definedName name="CLSC2.espmvol.5yr.adj.espmvol_3" localSheetId="21">TempForecast!$A$4:$AE$64</definedName>
    <definedName name="CLSC2.espmvol.5yr.adj.espmvol_30" localSheetId="21">TempForecast!$A$4:$AE$64</definedName>
    <definedName name="CLSC2.espmvol.5yr.adj.espmvol_31" localSheetId="21">TempForecast!$A$4:$AE$64</definedName>
    <definedName name="CLSC2.espmvol.5yr.adj.espmvol_32" localSheetId="21">TempForecast!$A$4:$AE$64</definedName>
    <definedName name="CLSC2.espmvol.5yr.adj.espmvol_33" localSheetId="21">TempForecast!$A$4:$AE$64</definedName>
    <definedName name="CLSC2.espmvol.5yr.adj.espmvol_34" localSheetId="21">TempForecast!$A$4:$AE$64</definedName>
    <definedName name="CLSC2.espmvol.5yr.adj.espmvol_35" localSheetId="21">TempForecast!$A$4:$AE$64</definedName>
    <definedName name="CLSC2.espmvol.5yr.adj.espmvol_36" localSheetId="21">TempForecast!$A$4:$AE$64</definedName>
    <definedName name="CLSC2.espmvol.5yr.adj.espmvol_37" localSheetId="21">TempForecast!$A$4:$AE$64</definedName>
    <definedName name="CLSC2.espmvol.5yr.adj.espmvol_38" localSheetId="21">TempForecast!$A$4:$AE$64</definedName>
    <definedName name="CLSC2.espmvol.5yr.adj.espmvol_39" localSheetId="21">TempForecast!$A$4:$AE$64</definedName>
    <definedName name="CLSC2.espmvol.5yr.adj.espmvol_4" localSheetId="21">TempForecast!$A$4:$AE$64</definedName>
    <definedName name="CLSC2.espmvol.5yr.adj.espmvol_40" localSheetId="21">TempForecast!$A$4:$AE$64</definedName>
    <definedName name="CLSC2.espmvol.5yr.adj.espmvol_41" localSheetId="21">TempForecast!$A$4:$AE$64</definedName>
    <definedName name="CLSC2.espmvol.5yr.adj.espmvol_42" localSheetId="21">TempForecast!$A$4:$AE$64</definedName>
    <definedName name="CLSC2.espmvol.5yr.adj.espmvol_43" localSheetId="21">TempForecast!$A$4:$AE$64</definedName>
    <definedName name="CLSC2.espmvol.5yr.adj.espmvol_44" localSheetId="21">TempForecast!$A$4:$AE$64</definedName>
    <definedName name="CLSC2.espmvol.5yr.adj.espmvol_45" localSheetId="21">TempForecast!$A$4:$AE$64</definedName>
    <definedName name="CLSC2.espmvol.5yr.adj.espmvol_46" localSheetId="21">TempForecast!$A$4:$AE$64</definedName>
    <definedName name="CLSC2.espmvol.5yr.adj.espmvol_47" localSheetId="21">TempForecast!$A$4:$AE$64</definedName>
    <definedName name="CLSC2.espmvol.5yr.adj.espmvol_48" localSheetId="21">TempForecast!$A$4:$AE$64</definedName>
    <definedName name="CLSC2.espmvol.5yr.adj.espmvol_49" localSheetId="21">TempForecast!$A$4:$AE$64</definedName>
    <definedName name="CLSC2.espmvol.5yr.adj.espmvol_5" localSheetId="21">TempForecast!$A$4:$AE$64</definedName>
    <definedName name="CLSC2.espmvol.5yr.adj.espmvol_50" localSheetId="21">TempForecast!$A$4:$AE$64</definedName>
    <definedName name="CLSC2.espmvol.5yr.adj.espmvol_51" localSheetId="21">TempForecast!$A$4:$AE$64</definedName>
    <definedName name="CLSC2.espmvol.5yr.adj.espmvol_52" localSheetId="21">TempForecast!$A$4:$AE$64</definedName>
    <definedName name="CLSC2.espmvol.5yr.adj.espmvol_53" localSheetId="21">TempForecast!$A$4:$AE$64</definedName>
    <definedName name="CLSC2.espmvol.5yr.adj.espmvol_54" localSheetId="21">TempForecast!$A$4:$AE$64</definedName>
    <definedName name="CLSC2.espmvol.5yr.adj.espmvol_55" localSheetId="21">TempForecast!$A$4:$AE$64</definedName>
    <definedName name="CLSC2.espmvol.5yr.adj.espmvol_56" localSheetId="21">TempForecast!$A$4:$AE$64</definedName>
    <definedName name="CLSC2.espmvol.5yr.adj.espmvol_57" localSheetId="21">TempForecast!$A$4:$AE$64</definedName>
    <definedName name="CLSC2.espmvol.5yr.adj.espmvol_58" localSheetId="21">TempForecast!$A$4:$AE$64</definedName>
    <definedName name="CLSC2.espmvol.5yr.adj.espmvol_59" localSheetId="21">TempForecast!$A$4:$AE$64</definedName>
    <definedName name="CLSC2.espmvol.5yr.adj.espmvol_6" localSheetId="21">TempForecast!$A$4:$AE$64</definedName>
    <definedName name="CLSC2.espmvol.5yr.adj.espmvol_60" localSheetId="21">TempForecast!$A$4:$AE$64</definedName>
    <definedName name="CLSC2.espmvol.5yr.adj.espmvol_61" localSheetId="21">TempForecast!$A$4:$AE$64</definedName>
    <definedName name="CLSC2.espmvol.5yr.adj.espmvol_62" localSheetId="21">TempForecast!$A$4:$AE$64</definedName>
    <definedName name="CLSC2.espmvol.5yr.adj.espmvol_63" localSheetId="21">TempForecast!$A$4:$AE$64</definedName>
    <definedName name="CLSC2.espmvol.5yr.adj.espmvol_64" localSheetId="21">TempForecast!$A$4:$AE$64</definedName>
    <definedName name="CLSC2.espmvol.5yr.adj.espmvol_65" localSheetId="21">TempForecast!$A$4:$AE$64</definedName>
    <definedName name="CLSC2.espmvol.5yr.adj.espmvol_7" localSheetId="21">TempForecast!$A$4:$AE$64</definedName>
    <definedName name="CLSC2.espmvol.5yr.adj.espmvol_8" localSheetId="21">TempForecast!$A$4:$AE$64</definedName>
    <definedName name="CLSC2.espmvol.5yr.adj.espmvol_9" localSheetId="21">TempForecast!$A$4:$AE$64</definedName>
    <definedName name="CRYST_IN_1991">'CrystalInflow.Unregulated'!$E$4:$E$80</definedName>
    <definedName name="CRYST_IN_1992">'CrystalInflow.Unregulated'!$F$4:$F$80</definedName>
    <definedName name="CRYST_IN_1993">'CrystalInflow.Unregulated'!$G$4:$G$80</definedName>
    <definedName name="CRYST_IN_1994">'CrystalInflow.Unregulated'!$H$4:$H$80</definedName>
    <definedName name="CRYST_IN_1995">'CrystalInflow.Unregulated'!$I$4:$I$80</definedName>
    <definedName name="CRYST_IN_1996">'CrystalInflow.Unregulated'!$J$4:$J$80</definedName>
    <definedName name="CRYST_IN_1997">'CrystalInflow.Unregulated'!$K$4:$K$80</definedName>
    <definedName name="CRYST_IN_1998">'CrystalInflow.Unregulated'!$L$4:$L$80</definedName>
    <definedName name="CRYST_IN_1999">'CrystalInflow.Unregulated'!$M$4:$M$80</definedName>
    <definedName name="CRYST_IN_2000">'CrystalInflow.Unregulated'!$N$4:$N$80</definedName>
    <definedName name="CRYST_IN_2001">'CrystalInflow.Unregulated'!$O$4:$O$80</definedName>
    <definedName name="CRYST_IN_2002">'CrystalInflow.Unregulated'!$P$4:$P$80</definedName>
    <definedName name="CRYST_IN_2003">'CrystalInflow.Unregulated'!$Q$4:$Q$80</definedName>
    <definedName name="CRYST_IN_2004">'CrystalInflow.Unregulated'!$R$4:$R$80</definedName>
    <definedName name="CRYST_IN_2005">'CrystalInflow.Unregulated'!$S$4:$S$80</definedName>
    <definedName name="CRYST_IN_2006">'CrystalInflow.Unregulated'!$T$4:$T$80</definedName>
    <definedName name="CRYST_IN_2007">'CrystalInflow.Unregulated'!$U$4:$U$80</definedName>
    <definedName name="CRYST_IN_2008">'CrystalInflow.Unregulated'!$V$4:$V$80</definedName>
    <definedName name="CRYST_IN_2009">'CrystalInflow.Unregulated'!$W$4:$W$80</definedName>
    <definedName name="CRYST_IN_2010">'CrystalInflow.Unregulated'!$X$4:$X$80</definedName>
    <definedName name="CRYST_IN_2011">'CrystalInflow.Unregulated'!$Y$4:$Y$80</definedName>
    <definedName name="CRYST_IN_2012">'CrystalInflow.Unregulated'!$Z$4:$Z$80</definedName>
    <definedName name="CRYST_IN_2013">'CrystalInflow.Unregulated'!$AA$4:$AA$80</definedName>
    <definedName name="CRYST_IN_2014">'CrystalInflow.Unregulated'!$AB$4:$AB$80</definedName>
    <definedName name="CRYST_IN_2015">'CrystalInflow.Unregulated'!$AC$4:$AC$80</definedName>
    <definedName name="CRYST_IN_2016">'CrystalInflow.Unregulated'!$AD$4:$AD$80</definedName>
    <definedName name="CRYST_IN_2017">'CrystalInflow.Unregulated'!$AE$4:$AE$80</definedName>
    <definedName name="CRYST_IN_2018">'CrystalInflow.Unregulated'!$AF$4:$AF$80</definedName>
    <definedName name="CRYST_IN_2019">'CrystalInflow.Unregulated'!$AG$4:$AG$80</definedName>
    <definedName name="CRYST_IN_2020">'CrystalInflow.Unregulated'!$AH$4:$AH$80</definedName>
    <definedName name="CRYST_IN_2021">'CrystalInflow.Unregulated'!$AS$4:$AS$80</definedName>
    <definedName name="CRYST_IN_2022">'CrystalInflow.Unregulated'!$AT$4:$AT$80</definedName>
    <definedName name="CRYST_IN_2023">'CrystalInflow.Unregulated'!$AU$4:$AU$80</definedName>
    <definedName name="CRYST_IN_2024">'CrystalInflow.Unregulated'!$AV$4:$AV$80</definedName>
    <definedName name="CRYST_IN_2025">'CrystalInflow.Unregulated'!$AW$4:$AW$80</definedName>
    <definedName name="CRYST_IN_2026">'CrystalInflow.Unregulated'!$AX$4:$AX$80</definedName>
    <definedName name="CRYST_IN_2027">'CrystalInflow.Unregulated'!$AY$4:$AY$80</definedName>
    <definedName name="CRYST_IN_2028">'CrystalInflow.Unregulated'!$AZ$4:$AZ$80</definedName>
    <definedName name="CRYST_IN_2029">'CrystalInflow.Unregulated'!$BA$4:$BA$80</definedName>
    <definedName name="CRYST_IN_Max">'CrystalInflow.Unregulated'!$C$4:$C$80</definedName>
    <definedName name="CRYST_IN_Min">'CrystalInflow.Unregulated'!$B$4:$B$80</definedName>
    <definedName name="CRYST_IN_Most">'CrystalInflow.Unregulated'!$D$4:$D$80</definedName>
    <definedName name="CRYST_IN_TIME">'CrystalInflow.Unregulated'!$A$4:$A$80</definedName>
    <definedName name="CrystalMax">HDBQueries!$C$49</definedName>
    <definedName name="CrystalMin">HDBQueries!$C$13</definedName>
    <definedName name="CrystalMost">HDBQueries!$C$85</definedName>
    <definedName name="DatesMax">HDBQueries!$A$49</definedName>
    <definedName name="DatesMost">HDBQueries!$A$85</definedName>
    <definedName name="DRGC2.espmvol.5yr.adj.espmvol" localSheetId="21">TempForecast!$A$4:$AE$64</definedName>
    <definedName name="DRGC2.espmvol.5yr.adj.espmvol_1" localSheetId="21">TempForecast!$A$4:$AE$64</definedName>
    <definedName name="DRGC2.espmvol.5yr.adj.espmvol_10" localSheetId="21">TempForecast!$A$4:$AE$64</definedName>
    <definedName name="DRGC2.espmvol.5yr.adj.espmvol_11" localSheetId="21">TempForecast!$A$4:$AE$64</definedName>
    <definedName name="DRGC2.espmvol.5yr.adj.espmvol_12" localSheetId="21">TempForecast!$A$4:$AE$64</definedName>
    <definedName name="DRGC2.espmvol.5yr.adj.espmvol_13" localSheetId="21">TempForecast!$A$4:$AE$64</definedName>
    <definedName name="DRGC2.espmvol.5yr.adj.espmvol_14" localSheetId="21">TempForecast!$A$4:$AE$64</definedName>
    <definedName name="DRGC2.espmvol.5yr.adj.espmvol_15" localSheetId="21">TempForecast!$A$4:$AE$64</definedName>
    <definedName name="DRGC2.espmvol.5yr.adj.espmvol_16" localSheetId="21">TempForecast!$A$4:$AE$64</definedName>
    <definedName name="DRGC2.espmvol.5yr.adj.espmvol_17" localSheetId="21">TempForecast!$A$4:$AE$64</definedName>
    <definedName name="DRGC2.espmvol.5yr.adj.espmvol_18" localSheetId="21">TempForecast!$A$4:$AE$64</definedName>
    <definedName name="DRGC2.espmvol.5yr.adj.espmvol_19" localSheetId="21">TempForecast!$A$4:$AE$64</definedName>
    <definedName name="DRGC2.espmvol.5yr.adj.espmvol_2" localSheetId="21">TempForecast!$A$4:$AE$64</definedName>
    <definedName name="DRGC2.espmvol.5yr.adj.espmvol_20" localSheetId="21">TempForecast!$A$4:$AE$64</definedName>
    <definedName name="DRGC2.espmvol.5yr.adj.espmvol_21" localSheetId="21">TempForecast!$A$4:$AE$64</definedName>
    <definedName name="DRGC2.espmvol.5yr.adj.espmvol_22" localSheetId="21">TempForecast!$A$4:$AE$64</definedName>
    <definedName name="DRGC2.espmvol.5yr.adj.espmvol_23" localSheetId="21">TempForecast!$A$4:$AE$64</definedName>
    <definedName name="DRGC2.espmvol.5yr.adj.espmvol_24" localSheetId="21">TempForecast!$A$4:$AE$64</definedName>
    <definedName name="DRGC2.espmvol.5yr.adj.espmvol_25" localSheetId="21">TempForecast!$A$4:$AE$64</definedName>
    <definedName name="DRGC2.espmvol.5yr.adj.espmvol_26" localSheetId="21">TempForecast!$A$4:$AE$64</definedName>
    <definedName name="DRGC2.espmvol.5yr.adj.espmvol_27" localSheetId="21">TempForecast!$A$4:$AE$64</definedName>
    <definedName name="DRGC2.espmvol.5yr.adj.espmvol_28" localSheetId="21">TempForecast!$A$4:$AE$64</definedName>
    <definedName name="DRGC2.espmvol.5yr.adj.espmvol_29" localSheetId="21">TempForecast!$A$4:$AE$64</definedName>
    <definedName name="DRGC2.espmvol.5yr.adj.espmvol_3" localSheetId="21">TempForecast!$A$4:$AE$64</definedName>
    <definedName name="DRGC2.espmvol.5yr.adj.espmvol_30" localSheetId="21">TempForecast!$A$4:$AE$64</definedName>
    <definedName name="DRGC2.espmvol.5yr.adj.espmvol_31" localSheetId="21">TempForecast!$A$4:$AE$64</definedName>
    <definedName name="DRGC2.espmvol.5yr.adj.espmvol_32" localSheetId="21">TempForecast!$A$4:$AE$64</definedName>
    <definedName name="DRGC2.espmvol.5yr.adj.espmvol_33" localSheetId="21">TempForecast!$A$4:$AE$64</definedName>
    <definedName name="DRGC2.espmvol.5yr.adj.espmvol_34" localSheetId="21">TempForecast!$A$4:$AE$64</definedName>
    <definedName name="DRGC2.espmvol.5yr.adj.espmvol_35" localSheetId="21">TempForecast!$A$4:$AE$64</definedName>
    <definedName name="DRGC2.espmvol.5yr.adj.espmvol_36" localSheetId="21">TempForecast!$A$4:$AE$64</definedName>
    <definedName name="DRGC2.espmvol.5yr.adj.espmvol_37" localSheetId="21">TempForecast!$A$4:$AE$64</definedName>
    <definedName name="DRGC2.espmvol.5yr.adj.espmvol_38" localSheetId="21">TempForecast!$A$4:$AE$64</definedName>
    <definedName name="DRGC2.espmvol.5yr.adj.espmvol_39" localSheetId="21">TempForecast!$A$4:$AE$64</definedName>
    <definedName name="DRGC2.espmvol.5yr.adj.espmvol_4" localSheetId="21">TempForecast!$A$4:$AE$64</definedName>
    <definedName name="DRGC2.espmvol.5yr.adj.espmvol_40" localSheetId="21">TempForecast!$A$4:$AE$64</definedName>
    <definedName name="DRGC2.espmvol.5yr.adj.espmvol_41" localSheetId="21">TempForecast!$A$4:$AE$64</definedName>
    <definedName name="DRGC2.espmvol.5yr.adj.espmvol_42" localSheetId="21">TempForecast!$A$4:$AE$64</definedName>
    <definedName name="DRGC2.espmvol.5yr.adj.espmvol_43" localSheetId="21">TempForecast!$A$4:$AE$64</definedName>
    <definedName name="DRGC2.espmvol.5yr.adj.espmvol_44" localSheetId="21">TempForecast!$A$4:$AE$64</definedName>
    <definedName name="DRGC2.espmvol.5yr.adj.espmvol_45" localSheetId="21">TempForecast!$A$4:$AE$64</definedName>
    <definedName name="DRGC2.espmvol.5yr.adj.espmvol_46" localSheetId="21">TempForecast!$A$4:$AE$64</definedName>
    <definedName name="DRGC2.espmvol.5yr.adj.espmvol_47" localSheetId="21">TempForecast!$A$4:$AE$64</definedName>
    <definedName name="DRGC2.espmvol.5yr.adj.espmvol_48" localSheetId="21">TempForecast!$A$4:$AE$64</definedName>
    <definedName name="DRGC2.espmvol.5yr.adj.espmvol_49" localSheetId="21">TempForecast!$A$4:$AE$64</definedName>
    <definedName name="DRGC2.espmvol.5yr.adj.espmvol_5" localSheetId="21">TempForecast!$A$4:$AE$64</definedName>
    <definedName name="DRGC2.espmvol.5yr.adj.espmvol_50" localSheetId="21">TempForecast!$A$4:$AE$64</definedName>
    <definedName name="DRGC2.espmvol.5yr.adj.espmvol_51" localSheetId="21">TempForecast!$A$4:$AE$64</definedName>
    <definedName name="DRGC2.espmvol.5yr.adj.espmvol_52" localSheetId="21">TempForecast!$A$4:$AE$64</definedName>
    <definedName name="DRGC2.espmvol.5yr.adj.espmvol_53" localSheetId="21">TempForecast!$A$4:$AE$64</definedName>
    <definedName name="DRGC2.espmvol.5yr.adj.espmvol_54" localSheetId="21">TempForecast!$A$4:$AE$64</definedName>
    <definedName name="DRGC2.espmvol.5yr.adj.espmvol_55" localSheetId="21">TempForecast!$A$4:$AE$64</definedName>
    <definedName name="DRGC2.espmvol.5yr.adj.espmvol_56" localSheetId="21">TempForecast!$A$4:$AE$64</definedName>
    <definedName name="DRGC2.espmvol.5yr.adj.espmvol_57" localSheetId="21">TempForecast!$A$4:$AE$64</definedName>
    <definedName name="DRGC2.espmvol.5yr.adj.espmvol_58" localSheetId="21">TempForecast!$A$4:$AE$64</definedName>
    <definedName name="DRGC2.espmvol.5yr.adj.espmvol_59" localSheetId="21">TempForecast!$A$4:$AE$64</definedName>
    <definedName name="DRGC2.espmvol.5yr.adj.espmvol_6" localSheetId="21">TempForecast!$A$4:$AE$64</definedName>
    <definedName name="DRGC2.espmvol.5yr.adj.espmvol_60" localSheetId="21">TempForecast!$A$4:$AE$64</definedName>
    <definedName name="DRGC2.espmvol.5yr.adj.espmvol_61" localSheetId="21">TempForecast!$A$4:$AE$64</definedName>
    <definedName name="DRGC2.espmvol.5yr.adj.espmvol_62" localSheetId="21">TempForecast!$A$4:$AE$64</definedName>
    <definedName name="DRGC2.espmvol.5yr.adj.espmvol_63" localSheetId="21">TempForecast!$A$4:$AE$64</definedName>
    <definedName name="DRGC2.espmvol.5yr.adj.espmvol_64" localSheetId="21">TempForecast!$A$4:$AE$64</definedName>
    <definedName name="DRGC2.espmvol.5yr.adj.espmvol_65" localSheetId="21">TempForecast!$A$4:$AE$64</definedName>
    <definedName name="DRGC2.espmvol.5yr.adj.espmvol_7" localSheetId="21">TempForecast!$A$4:$AE$64</definedName>
    <definedName name="DRGC2.espmvol.5yr.adj.espmvol_8" localSheetId="21">TempForecast!$A$4:$AE$64</definedName>
    <definedName name="DRGC2.espmvol.5yr.adj.espmvol_9" localSheetId="21">TempForecast!$A$4:$AE$64</definedName>
    <definedName name="Duration">RunInformation!$L$3:$L$52</definedName>
    <definedName name="DvsToPkr_1991">DvsToPkr!$B$4:$B$15</definedName>
    <definedName name="DvsToPkr_1992">DvsToPkr!$C$4:$C$15</definedName>
    <definedName name="DvsToPkr_1993">DvsToPkr!$D$4:$D$15</definedName>
    <definedName name="DvsToPkr_1994">DvsToPkr!$E$4:$E$15</definedName>
    <definedName name="DvsToPkr_1995">DvsToPkr!$F$4:$F$15</definedName>
    <definedName name="DvsToPkr_1996">DvsToPkr!$G$4:$G$15</definedName>
    <definedName name="DvsToPkr_1997">DvsToPkr!$H$4:$H$15</definedName>
    <definedName name="DvsToPkr_1998">DvsToPkr!$I$4:$I$15</definedName>
    <definedName name="DvsToPkr_1999">DvsToPkr!$J$4:$J$15</definedName>
    <definedName name="DvsToPkr_2000">DvsToPkr!$K$4:$K$15</definedName>
    <definedName name="DvsToPkr_2001">DvsToPkr!$L$4:$L$15</definedName>
    <definedName name="DvsToPkr_2002">DvsToPkr!$M$4:$M$15</definedName>
    <definedName name="DvsToPkr_2003">DvsToPkr!$N$4:$N$15</definedName>
    <definedName name="DvsToPkr_2004">DvsToPkr!$O$4:$O$15</definedName>
    <definedName name="DvsToPkr_2005">DvsToPkr!$P$4:$P$15</definedName>
    <definedName name="DvsToPkr_2006">DvsToPkr!$Q$4:$Q$15</definedName>
    <definedName name="DvsToPkr_2007">DvsToPkr!$R$4:$R$15</definedName>
    <definedName name="DvsToPkr_2008">DvsToPkr!$S$4:$S$15</definedName>
    <definedName name="DvsToPkr_2009">DvsToPkr!$T$4:$T$15</definedName>
    <definedName name="DvsToPkr_2010">DvsToPkr!$U$4:$U$15</definedName>
    <definedName name="DvsToPkr_2011">DvsToPkr!$V$4:$V$15</definedName>
    <definedName name="DvsToPkr_2012">DvsToPkr!$W$4:$W$15</definedName>
    <definedName name="DvsToPkr_2013">DvsToPkr!$X$4:$X$15</definedName>
    <definedName name="DvsToPkr_2014">DvsToPkr!$Y$4:$Y$15</definedName>
    <definedName name="DvsToPkr_2015">DvsToPkr!$Z$4:$Z$15</definedName>
    <definedName name="DvsToPkr_2016">DvsToPkr!$AA$4:$AA$15</definedName>
    <definedName name="DvsToPkr_2017">DvsToPkr!$AB$4:$AB$15</definedName>
    <definedName name="DvsToPkr_2018">DvsToPkr!$AC$4:$AC$15</definedName>
    <definedName name="DvsToPkr_2019">DvsToPkr!$AD$4:$AD$15</definedName>
    <definedName name="DvsToPkr_2020">DvsToPkr!$AE$4:$AE$15</definedName>
    <definedName name="DvsToPkr_2021">DvsToPkr!$AF$4:$AF$15</definedName>
    <definedName name="DvsToPkr_2022">DvsToPkr!$AG$4:$AG$15</definedName>
    <definedName name="DvsToPkr_2023">DvsToPkr!$AH$4:$AH$15</definedName>
    <definedName name="DvsToPkr_2024">DvsToPkr!$AI$4:$AI$15</definedName>
    <definedName name="DvsToPkr_2025">DvsToPkr!$AJ$4:$AJ$15</definedName>
    <definedName name="DvsToPkr_2026">DvsToPkr!$AK$4:$AK$15</definedName>
    <definedName name="DvsToPkr_In_1991">GainsAboveParker!$E$4:$E$71</definedName>
    <definedName name="DvsToPkr_In_1992">GainsAboveParker!$F$4:$F$71</definedName>
    <definedName name="DvsToPkr_In_1993">GainsAboveParker!$G$4:$G$71</definedName>
    <definedName name="DvsToPkr_In_1994">GainsAboveParker!$H$4:$H$71</definedName>
    <definedName name="DvsToPkr_In_1995">GainsAboveParker!$I$4:$I$71</definedName>
    <definedName name="DvsToPkr_In_1996">GainsAboveParker!$J$4:$J$71</definedName>
    <definedName name="DvsToPkr_In_1997">GainsAboveParker!$K$4:$K$71</definedName>
    <definedName name="DvsToPkr_In_1998">GainsAboveParker!$L$4:$L$71</definedName>
    <definedName name="DvsToPkr_In_1999">GainsAboveParker!$M$4:$M$71</definedName>
    <definedName name="DvsToPkr_In_2000">GainsAboveParker!$N$4:$N$71</definedName>
    <definedName name="DvsToPkr_In_2001">GainsAboveParker!$O$4:$O$71</definedName>
    <definedName name="DvsToPkr_In_2002">GainsAboveParker!$P$4:$P$71</definedName>
    <definedName name="DvsToPkr_In_2003">GainsAboveParker!$Q$4:$Q$71</definedName>
    <definedName name="DvsToPkr_In_2004">GainsAboveParker!$R$4:$R$71</definedName>
    <definedName name="DvsToPkr_In_2005">GainsAboveParker!$S$4:$S$71</definedName>
    <definedName name="DvsToPkr_In_2006">GainsAboveParker!$T$4:$T$71</definedName>
    <definedName name="DvsToPkr_In_2007">GainsAboveParker!$U$4:$U$71</definedName>
    <definedName name="DvsToPkr_In_2008">GainsAboveParker!$V$4:$V$71</definedName>
    <definedName name="DvsToPkr_In_2009">GainsAboveParker!$W$4:$W$71</definedName>
    <definedName name="DvsToPkr_In_2010">GainsAboveParker!$X$4:$X$71</definedName>
    <definedName name="DvsToPkr_In_2011">GainsAboveParker!$Y$4:$Y$71</definedName>
    <definedName name="DvsToPkr_In_2012">GainsAboveParker!$Z$4:$Z$71</definedName>
    <definedName name="DvsToPkr_In_2013">GainsAboveParker!$AA$4:$AA$71</definedName>
    <definedName name="DvsToPkr_In_2014">GainsAboveParker!$AB$4:$AB$71</definedName>
    <definedName name="DvsToPkr_In_2015">GainsAboveParker!$AC$4:$AC$71</definedName>
    <definedName name="DvsToPkr_In_2016">GainsAboveParker!$AD$4:$AD$71</definedName>
    <definedName name="DvsToPkr_In_2017">GainsAboveParker!$AE$4:AD$71</definedName>
    <definedName name="DvsToPkr_In_2018">GainsAboveParker!$AF$4:$AF$71</definedName>
    <definedName name="DvsToPkr_In_2019">GainsAboveParker!$AG$4:$AG$71</definedName>
    <definedName name="DvsToPkr_In_2020">GainsAboveParker!$AH$4:$AH$71</definedName>
    <definedName name="DvsToPkr_In_Max">GainsAboveParker!$C$4:$C$71</definedName>
    <definedName name="DvsToPkr_In_Min">GainsAboveParker!$B$4:$B$71</definedName>
    <definedName name="DvsToPkr_In_Most">GainsAboveParker!$D$4:$D$71</definedName>
    <definedName name="DvsToPkr_In_Time">GainsAboveParker!$A$4:$A$71</definedName>
    <definedName name="FGORG_IN_1991">FlamingGorgeInflow.Unregulated!$E$4:$E$80</definedName>
    <definedName name="FGORG_IN_1992">FlamingGorgeInflow.Unregulated!$F$4:$F$80</definedName>
    <definedName name="FGORG_IN_1993">FlamingGorgeInflow.Unregulated!$G$4:$G$80</definedName>
    <definedName name="FGORG_IN_1994">FlamingGorgeInflow.Unregulated!$H$4:$H$80</definedName>
    <definedName name="FGORG_IN_1995">FlamingGorgeInflow.Unregulated!$I$4:$I$80</definedName>
    <definedName name="FGORG_IN_1996">FlamingGorgeInflow.Unregulated!$J$4:$J$80</definedName>
    <definedName name="FGORG_IN_1997">FlamingGorgeInflow.Unregulated!$K$4:$K$80</definedName>
    <definedName name="FGORG_IN_1998">FlamingGorgeInflow.Unregulated!$L$4:$L$80</definedName>
    <definedName name="FGORG_IN_1999">FlamingGorgeInflow.Unregulated!$M$4:$M$80</definedName>
    <definedName name="FGORG_IN_2000">FlamingGorgeInflow.Unregulated!$N$4:$N$80</definedName>
    <definedName name="FGORG_IN_2001">FlamingGorgeInflow.Unregulated!$O$4:$O$80</definedName>
    <definedName name="FGORG_IN_2002">FlamingGorgeInflow.Unregulated!$P$4:$P$80</definedName>
    <definedName name="FGORG_IN_2003">FlamingGorgeInflow.Unregulated!$Q$4:$Q$80</definedName>
    <definedName name="FGORG_IN_2004">FlamingGorgeInflow.Unregulated!$R$4:$R$80</definedName>
    <definedName name="FGORG_IN_2005">FlamingGorgeInflow.Unregulated!$S$4:$S$80</definedName>
    <definedName name="FGORG_IN_2006">FlamingGorgeInflow.Unregulated!$T$4:$T$80</definedName>
    <definedName name="FGORG_IN_2007">FlamingGorgeInflow.Unregulated!$U$4:$U$80</definedName>
    <definedName name="FGORG_IN_2008">FlamingGorgeInflow.Unregulated!$V$4:$V$80</definedName>
    <definedName name="FGORG_IN_2009">FlamingGorgeInflow.Unregulated!$W$4:$W$80</definedName>
    <definedName name="FGORG_IN_2010">FlamingGorgeInflow.Unregulated!$X$4:$X$80</definedName>
    <definedName name="FGORG_IN_2011">FlamingGorgeInflow.Unregulated!$Y$4:$Y$80</definedName>
    <definedName name="FGORG_IN_2012">FlamingGorgeInflow.Unregulated!$Z$4:$Z$80</definedName>
    <definedName name="FGORG_IN_2013">FlamingGorgeInflow.Unregulated!$AA$4:$AA$80</definedName>
    <definedName name="FGORG_IN_2014">FlamingGorgeInflow.Unregulated!$AB$4:$AB$80</definedName>
    <definedName name="FGORG_IN_2015">FlamingGorgeInflow.Unregulated!$AC$4:$AC$80</definedName>
    <definedName name="FGORG_IN_2016">FlamingGorgeInflow.Unregulated!$AD$4:$AD$80</definedName>
    <definedName name="FGORG_IN_2017">FlamingGorgeInflow.Unregulated!$AE$4:$AE$80</definedName>
    <definedName name="FGORG_IN_2018">FlamingGorgeInflow.Unregulated!$AF$4:$AF$80</definedName>
    <definedName name="FGORG_IN_2019">FlamingGorgeInflow.Unregulated!$AG$4:$AG$80</definedName>
    <definedName name="FGORG_IN_2020">FlamingGorgeInflow.Unregulated!$AH$4:$AH$80</definedName>
    <definedName name="FGORG_IN_2021">FlamingGorgeInflow.Unregulated!$AS$4:$AS$80</definedName>
    <definedName name="FGORG_IN_2022">FlamingGorgeInflow.Unregulated!$AT$4:$AT$80</definedName>
    <definedName name="FGORG_IN_2023">FlamingGorgeInflow.Unregulated!$AU$4:$AU$80</definedName>
    <definedName name="FGORG_IN_2024">FlamingGorgeInflow.Unregulated!$AV$4:$AV$80</definedName>
    <definedName name="FGORG_IN_2025">FlamingGorgeInflow.Unregulated!$AW$4:$AW$80</definedName>
    <definedName name="FGORG_IN_2026">FlamingGorgeInflow.Unregulated!$AX$4:$AX$80</definedName>
    <definedName name="FGORG_IN_2027">FlamingGorgeInflow.Unregulated!$AY$4:$AY$80</definedName>
    <definedName name="FGORG_IN_2028">FlamingGorgeInflow.Unregulated!$AZ$4:$AZ$80</definedName>
    <definedName name="FGORG_IN_2029">FlamingGorgeInflow.Unregulated!$BA$4:$BA$80</definedName>
    <definedName name="FGORG_IN_Max">FlamingGorgeInflow.Unregulated!$C$4:$C$80</definedName>
    <definedName name="FGORG_IN_Min">FlamingGorgeInflow.Unregulated!$B$4:$B$80</definedName>
    <definedName name="FGORG_IN_Most">FlamingGorgeInflow.Unregulated!$D$4:$D$80</definedName>
    <definedName name="FGORG_IN_TIME">FlamingGorgeInflow.Unregulated!$A$4:$A$80</definedName>
    <definedName name="FlamingGorgeMax">HDBQueries!$F$49</definedName>
    <definedName name="FlamingGorgeMin">HDBQueries!$F$13</definedName>
    <definedName name="FlamingGorgeMost">HDBQueries!$F$85</definedName>
    <definedName name="FONTE_IN_1991">Fontenelle.Inflow!$E$4:$E$80</definedName>
    <definedName name="FONTE_IN_1992">Fontenelle.Inflow!$F$4:$F$80</definedName>
    <definedName name="FONTE_IN_1993">Fontenelle.Inflow!$G$4:$G$80</definedName>
    <definedName name="FONTE_IN_1994">Fontenelle.Inflow!$H$4:$H$80</definedName>
    <definedName name="FONTE_IN_1995">Fontenelle.Inflow!$I$4:$I$80</definedName>
    <definedName name="FONTE_IN_1996">Fontenelle.Inflow!$J$4:$J$80</definedName>
    <definedName name="FONTE_IN_1997">Fontenelle.Inflow!$K$4:$K$80</definedName>
    <definedName name="FONTE_IN_1998">Fontenelle.Inflow!$L$4:$L$80</definedName>
    <definedName name="FONTE_IN_1999">Fontenelle.Inflow!$M$4:$M$80</definedName>
    <definedName name="FONTE_IN_2000">Fontenelle.Inflow!$N$4:$N$80</definedName>
    <definedName name="FONTE_IN_2001">Fontenelle.Inflow!$O$4:$O$80</definedName>
    <definedName name="FONTE_IN_2002">Fontenelle.Inflow!$P$4:$P$80</definedName>
    <definedName name="FONTE_IN_2003">Fontenelle.Inflow!$Q$4:$Q$80</definedName>
    <definedName name="FONTE_IN_2004">Fontenelle.Inflow!$R$4:$R$80</definedName>
    <definedName name="FONTE_IN_2005">Fontenelle.Inflow!$S$4:$S$80</definedName>
    <definedName name="FONTE_IN_2006">Fontenelle.Inflow!$T$4:$T$80</definedName>
    <definedName name="FONTE_IN_2007">Fontenelle.Inflow!$U$4:$U$80</definedName>
    <definedName name="FONTE_IN_2008">Fontenelle.Inflow!$V$4:$V$80</definedName>
    <definedName name="FONTE_IN_2009">Fontenelle.Inflow!$W$4:$W$80</definedName>
    <definedName name="FONTE_IN_2010">Fontenelle.Inflow!$X$4:$X$80</definedName>
    <definedName name="FONTE_IN_2011">Fontenelle.Inflow!$Y$4:$YI$80</definedName>
    <definedName name="FONTE_IN_2012">Fontenelle.Inflow!$Z$4:$Z$80</definedName>
    <definedName name="FONTE_IN_2013">Fontenelle.Inflow!$AA$4:$AA$80</definedName>
    <definedName name="FONTE_IN_2014">Fontenelle.Inflow!$AB$4:$AB$80</definedName>
    <definedName name="FONTE_IN_2015">Fontenelle.Inflow!$AC$4:$AC$80</definedName>
    <definedName name="FONTE_IN_2016">Fontenelle.Inflow!$AD$4:$AD$80</definedName>
    <definedName name="FONTE_IN_2017">Fontenelle.Inflow!$AE$4:$AE$80</definedName>
    <definedName name="FONTE_IN_2018">Fontenelle.Inflow!$AF$4:$AF$80</definedName>
    <definedName name="FONTE_IN_2019">Fontenelle.Inflow!$AG$4:$AG$80</definedName>
    <definedName name="FONTE_IN_2020">Fontenelle.Inflow!$AH$4:$AH$80</definedName>
    <definedName name="FONTE_IN_2021">Fontenelle.Inflow!$AS$4:$AS$80</definedName>
    <definedName name="FONTE_IN_2022">Fontenelle.Inflow!$AT$4:$AT$80</definedName>
    <definedName name="FONTE_IN_2023">Fontenelle.Inflow!$AU$4:$AU$80</definedName>
    <definedName name="FONTE_IN_2024">Fontenelle.Inflow!$AV$4:$AV$80</definedName>
    <definedName name="FONTE_IN_2025">Fontenelle.Inflow!$AW$4:$AW$80</definedName>
    <definedName name="FONTE_IN_2026">Fontenelle.Inflow!$AX$4:$AX$80</definedName>
    <definedName name="FONTE_IN_2027">Fontenelle.Inflow!$AY$4:$AY$80</definedName>
    <definedName name="FONTE_IN_2028">Fontenelle.Inflow!$AZ$4:$AZ$80</definedName>
    <definedName name="FONTE_IN_2029">Fontenelle.Inflow!$BA$4:$BA$80</definedName>
    <definedName name="FONTE_IN_Max">Fontenelle.Inflow!$C$4:$C$80</definedName>
    <definedName name="FONTE_IN_Min">Fontenelle.Inflow!$B$4:$B$80</definedName>
    <definedName name="FONTE_IN_Most">Fontenelle.Inflow!$D$4:$D$80</definedName>
    <definedName name="FONTE_IN_TIME">Fontenelle.Inflow!$A$4:$A$80</definedName>
    <definedName name="FontenelleMax">HDBQueries!$D$49</definedName>
    <definedName name="FontenelleMin">HDBQueries!$D$13</definedName>
    <definedName name="FontenelleMost">HDBQueries!$D$85</definedName>
    <definedName name="GainsAboveHoover1991">PowelltoMeadGainsAH!$B$4:$B$15</definedName>
    <definedName name="GainsAboveHoover1992">PowelltoMeadGainsAH!$C$4:$C$15</definedName>
    <definedName name="GainsAboveHoover1993">PowelltoMeadGainsAH!$D$4:$D$15</definedName>
    <definedName name="GainsAboveHoover1994">PowelltoMeadGainsAH!$E$4:$E$15</definedName>
    <definedName name="GainsAboveHoover1995">PowelltoMeadGainsAH!$F$4:$F$15</definedName>
    <definedName name="GainsAboveHoover1996">PowelltoMeadGainsAH!$G$4:$G$15</definedName>
    <definedName name="GainsAboveHoover1997">PowelltoMeadGainsAH!$H$4:$H$15</definedName>
    <definedName name="GainsAboveHoover1998">PowelltoMeadGainsAH!$I$4:$I$15</definedName>
    <definedName name="GainsAboveHoover1999">PowelltoMeadGainsAH!$J$4:$J$15</definedName>
    <definedName name="GainsAboveHoover2000">PowelltoMeadGainsAH!$K$4:$K$15</definedName>
    <definedName name="GainsAboveHoover2001">PowelltoMeadGainsAH!$L$4:$L$15</definedName>
    <definedName name="GainsAboveHoover2002">PowelltoMeadGainsAH!$M$4:$M$15</definedName>
    <definedName name="GainsAboveHoover2003">PowelltoMeadGainsAH!$N$4:$N$15</definedName>
    <definedName name="GainsAboveHoover2004">PowelltoMeadGainsAH!$O$4:$O$15</definedName>
    <definedName name="GainsAboveHoover2005">PowelltoMeadGainsAH!$P$4:$P$15</definedName>
    <definedName name="GainsAboveHoover2006">PowelltoMeadGainsAH!$Q$4:$Q$15</definedName>
    <definedName name="GainsAboveHoover2007">PowelltoMeadGainsAH!$R$4:$R$15</definedName>
    <definedName name="GainsAboveHoover2008">PowelltoMeadGainsAH!$S$4:$S$15</definedName>
    <definedName name="GainsAboveHoover2009">PowelltoMeadGainsAH!$T$4:$T$15</definedName>
    <definedName name="GainsAboveHoover2010">PowelltoMeadGainsAH!$U$4:$U$15</definedName>
    <definedName name="GainsAboveHoover2011">PowelltoMeadGainsAH!$V$4:$V$15</definedName>
    <definedName name="GainsAboveHoover2012">PowelltoMeadGainsAH!$W$4:$W$15</definedName>
    <definedName name="GainsAboveHoover2013">PowelltoMeadGainsAH!$X$4:$X$15</definedName>
    <definedName name="GainsAboveHoover2014">PowelltoMeadGainsAH!$Y$4:$Y$15</definedName>
    <definedName name="GainsAboveHoover2015">PowelltoMeadGainsAH!$Z$4:$Z$15</definedName>
    <definedName name="GainsAboveHoover2016">PowelltoMeadGainsAH!$AA$4:$AA$15</definedName>
    <definedName name="GainsAboveHoover2017">PowelltoMeadGainsAH!$AB$4:$AB$15</definedName>
    <definedName name="GainsAboveHoover2018">PowelltoMeadGainsAH!$AC$4:$AC$15</definedName>
    <definedName name="GainsAboveHoover2019">PowelltoMeadGainsAH!$AD$4:$AD$15</definedName>
    <definedName name="GainsAboveHoover2020">PowelltoMeadGainsAH!$AE$4:$AE$15</definedName>
    <definedName name="GainsAboveHoover2021">PowelltoMeadGainsAH!$AF$4:$AF$15</definedName>
    <definedName name="GainsAboveHoover2022">PowelltoMeadGainsAH!$AG$4:$AG$15</definedName>
    <definedName name="GainsAboveHoover2023">PowelltoMeadGainsAH!$AH$4:$AH$15</definedName>
    <definedName name="GainsAboveHoover2024">PowelltoMeadGainsAH!$AI$4:$AI$15</definedName>
    <definedName name="GainsAboveHoover2025">PowelltoMeadGainsAH!$AJ$4:$AJ$15</definedName>
    <definedName name="GainsAboveHoover2026">PowelltoMeadGainsAH!$AK$4:$AK$15</definedName>
    <definedName name="GainsAboveHooverMax">HDBQueries!$O$49</definedName>
    <definedName name="GainsAboveHooverMost">HDBQueries!$O$85</definedName>
    <definedName name="GainsAboveMeadMin">HDBQueries!$O$13</definedName>
    <definedName name="GainsGrandCanyonMax">HDBQueries!$N$49</definedName>
    <definedName name="GainsGrandCanyonMin">HDBQueries!$N$13</definedName>
    <definedName name="GainsGrandCanyonMost">HDBQueries!$N$85</definedName>
    <definedName name="GBRW4.espmvol.5yr.adj.espmvol" localSheetId="21">TempForecast!$A$4:$AE$64</definedName>
    <definedName name="GBRW4.espmvol.5yr.adj.espmvol_1" localSheetId="21">TempForecast!$A$4:$AE$64</definedName>
    <definedName name="GBRW4.espmvol.5yr.adj.espmvol_10" localSheetId="21">TempForecast!$A$4:$AE$64</definedName>
    <definedName name="GBRW4.espmvol.5yr.adj.espmvol_11" localSheetId="21">TempForecast!$A$4:$AE$64</definedName>
    <definedName name="GBRW4.espmvol.5yr.adj.espmvol_12" localSheetId="21">TempForecast!$A$4:$AE$64</definedName>
    <definedName name="GBRW4.espmvol.5yr.adj.espmvol_13" localSheetId="21">TempForecast!$A$4:$AE$64</definedName>
    <definedName name="GBRW4.espmvol.5yr.adj.espmvol_14" localSheetId="21">TempForecast!$A$4:$AE$64</definedName>
    <definedName name="GBRW4.espmvol.5yr.adj.espmvol_15" localSheetId="21">TempForecast!$A$4:$AE$64</definedName>
    <definedName name="GBRW4.espmvol.5yr.adj.espmvol_16" localSheetId="21">TempForecast!$A$4:$AE$64</definedName>
    <definedName name="GBRW4.espmvol.5yr.adj.espmvol_17" localSheetId="21">TempForecast!$A$4:$AE$64</definedName>
    <definedName name="GBRW4.espmvol.5yr.adj.espmvol_18" localSheetId="21">TempForecast!$A$4:$AE$64</definedName>
    <definedName name="GBRW4.espmvol.5yr.adj.espmvol_19" localSheetId="21">TempForecast!$A$4:$AE$64</definedName>
    <definedName name="GBRW4.espmvol.5yr.adj.espmvol_2" localSheetId="21">TempForecast!$A$4:$AE$64</definedName>
    <definedName name="GBRW4.espmvol.5yr.adj.espmvol_20" localSheetId="21">TempForecast!$A$4:$AE$64</definedName>
    <definedName name="GBRW4.espmvol.5yr.adj.espmvol_21" localSheetId="21">TempForecast!$A$4:$AE$64</definedName>
    <definedName name="GBRW4.espmvol.5yr.adj.espmvol_22" localSheetId="21">TempForecast!$A$4:$AE$64</definedName>
    <definedName name="GBRW4.espmvol.5yr.adj.espmvol_23" localSheetId="21">TempForecast!$A$4:$AE$64</definedName>
    <definedName name="GBRW4.espmvol.5yr.adj.espmvol_24" localSheetId="21">TempForecast!$A$4:$AE$64</definedName>
    <definedName name="GBRW4.espmvol.5yr.adj.espmvol_25" localSheetId="21">TempForecast!$A$4:$AE$64</definedName>
    <definedName name="GBRW4.espmvol.5yr.adj.espmvol_26" localSheetId="21">TempForecast!$A$4:$AE$64</definedName>
    <definedName name="GBRW4.espmvol.5yr.adj.espmvol_27" localSheetId="21">TempForecast!$A$4:$AE$64</definedName>
    <definedName name="GBRW4.espmvol.5yr.adj.espmvol_28" localSheetId="21">TempForecast!$A$4:$AE$64</definedName>
    <definedName name="GBRW4.espmvol.5yr.adj.espmvol_29" localSheetId="21">TempForecast!$A$4:$AE$64</definedName>
    <definedName name="GBRW4.espmvol.5yr.adj.espmvol_3" localSheetId="21">TempForecast!$A$4:$AE$64</definedName>
    <definedName name="GBRW4.espmvol.5yr.adj.espmvol_30" localSheetId="21">TempForecast!$A$4:$AE$64</definedName>
    <definedName name="GBRW4.espmvol.5yr.adj.espmvol_31" localSheetId="21">TempForecast!$A$4:$AE$64</definedName>
    <definedName name="GBRW4.espmvol.5yr.adj.espmvol_32" localSheetId="21">TempForecast!$A$4:$AE$64</definedName>
    <definedName name="GBRW4.espmvol.5yr.adj.espmvol_33" localSheetId="21">TempForecast!$A$4:$AE$64</definedName>
    <definedName name="GBRW4.espmvol.5yr.adj.espmvol_34" localSheetId="21">TempForecast!$A$4:$AE$64</definedName>
    <definedName name="GBRW4.espmvol.5yr.adj.espmvol_35" localSheetId="21">TempForecast!$A$4:$AE$64</definedName>
    <definedName name="GBRW4.espmvol.5yr.adj.espmvol_36" localSheetId="21">TempForecast!$A$4:$AE$64</definedName>
    <definedName name="GBRW4.espmvol.5yr.adj.espmvol_37" localSheetId="21">TempForecast!$A$4:$AE$64</definedName>
    <definedName name="GBRW4.espmvol.5yr.adj.espmvol_38" localSheetId="21">TempForecast!$A$4:$AE$64</definedName>
    <definedName name="GBRW4.espmvol.5yr.adj.espmvol_39" localSheetId="21">TempForecast!$A$4:$AE$64</definedName>
    <definedName name="GBRW4.espmvol.5yr.adj.espmvol_4" localSheetId="21">TempForecast!$A$4:$AE$64</definedName>
    <definedName name="GBRW4.espmvol.5yr.adj.espmvol_40" localSheetId="21">TempForecast!$A$4:$AE$64</definedName>
    <definedName name="GBRW4.espmvol.5yr.adj.espmvol_41" localSheetId="21">TempForecast!$A$4:$AE$64</definedName>
    <definedName name="GBRW4.espmvol.5yr.adj.espmvol_42" localSheetId="21">TempForecast!$A$4:$AE$64</definedName>
    <definedName name="GBRW4.espmvol.5yr.adj.espmvol_43" localSheetId="21">TempForecast!$A$4:$AE$64</definedName>
    <definedName name="GBRW4.espmvol.5yr.adj.espmvol_44" localSheetId="21">TempForecast!$A$4:$AE$64</definedName>
    <definedName name="GBRW4.espmvol.5yr.adj.espmvol_45" localSheetId="21">TempForecast!$A$4:$AE$64</definedName>
    <definedName name="GBRW4.espmvol.5yr.adj.espmvol_46" localSheetId="21">TempForecast!$A$4:$AE$64</definedName>
    <definedName name="GBRW4.espmvol.5yr.adj.espmvol_47" localSheetId="21">TempForecast!$A$4:$AE$64</definedName>
    <definedName name="GBRW4.espmvol.5yr.adj.espmvol_48" localSheetId="21">TempForecast!$A$4:$AE$64</definedName>
    <definedName name="GBRW4.espmvol.5yr.adj.espmvol_49" localSheetId="21">TempForecast!$A$4:$AE$64</definedName>
    <definedName name="GBRW4.espmvol.5yr.adj.espmvol_5" localSheetId="21">TempForecast!$A$4:$AE$64</definedName>
    <definedName name="GBRW4.espmvol.5yr.adj.espmvol_50" localSheetId="21">TempForecast!$A$4:$AE$64</definedName>
    <definedName name="GBRW4.espmvol.5yr.adj.espmvol_51" localSheetId="21">TempForecast!$A$4:$AE$64</definedName>
    <definedName name="GBRW4.espmvol.5yr.adj.espmvol_52" localSheetId="21">TempForecast!$A$4:$AE$64</definedName>
    <definedName name="GBRW4.espmvol.5yr.adj.espmvol_53" localSheetId="21">TempForecast!$A$4:$AE$64</definedName>
    <definedName name="GBRW4.espmvol.5yr.adj.espmvol_54" localSheetId="21">TempForecast!$A$4:$AE$64</definedName>
    <definedName name="GBRW4.espmvol.5yr.adj.espmvol_55" localSheetId="21">TempForecast!$A$4:$AE$64</definedName>
    <definedName name="GBRW4.espmvol.5yr.adj.espmvol_56" localSheetId="21">TempForecast!$A$4:$AE$64</definedName>
    <definedName name="GBRW4.espmvol.5yr.adj.espmvol_57" localSheetId="21">TempForecast!$A$4:$AE$64</definedName>
    <definedName name="GBRW4.espmvol.5yr.adj.espmvol_58" localSheetId="21">TempForecast!$A$4:$AE$64</definedName>
    <definedName name="GBRW4.espmvol.5yr.adj.espmvol_59" localSheetId="21">TempForecast!$A$4:$AE$64</definedName>
    <definedName name="GBRW4.espmvol.5yr.adj.espmvol_6" localSheetId="21">TempForecast!$A$4:$AE$64</definedName>
    <definedName name="GBRW4.espmvol.5yr.adj.espmvol_60" localSheetId="21">TempForecast!$A$4:$AE$64</definedName>
    <definedName name="GBRW4.espmvol.5yr.adj.espmvol_61" localSheetId="21">TempForecast!$A$4:$AE$64</definedName>
    <definedName name="GBRW4.espmvol.5yr.adj.espmvol_62" localSheetId="21">TempForecast!$A$4:$AE$64</definedName>
    <definedName name="GBRW4.espmvol.5yr.adj.espmvol_63" localSheetId="21">TempForecast!$A$4:$AE$64</definedName>
    <definedName name="GBRW4.espmvol.5yr.adj.espmvol_64" localSheetId="21">TempForecast!$A$4:$AE$64</definedName>
    <definedName name="GBRW4.espmvol.5yr.adj.espmvol_65" localSheetId="21">TempForecast!$A$4:$AE$64</definedName>
    <definedName name="GBRW4.espmvol.5yr.adj.espmvol_7" localSheetId="21">TempForecast!$A$4:$AE$64</definedName>
    <definedName name="GBRW4.espmvol.5yr.adj.espmvol_8" localSheetId="21">TempForecast!$A$4:$AE$64</definedName>
    <definedName name="GBRW4.espmvol.5yr.adj.espmvol_9" localSheetId="21">TempForecast!$A$4:$AE$64</definedName>
    <definedName name="GJNC2LOC.espmvol.5yr.adj.espmvol" localSheetId="21">TempForecast!$A$4:$AE$64</definedName>
    <definedName name="GJNC2LOC.espmvol.5yr.adj.espmvol_1" localSheetId="21">TempForecast!$A$4:$AE$64</definedName>
    <definedName name="GJNC2LOC.espmvol.5yr.adj.espmvol_10" localSheetId="21">TempForecast!$A$4:$AE$64</definedName>
    <definedName name="GJNC2LOC.espmvol.5yr.adj.espmvol_11" localSheetId="21">TempForecast!$A$4:$AE$64</definedName>
    <definedName name="GJNC2LOC.espmvol.5yr.adj.espmvol_12" localSheetId="21">TempForecast!$A$4:$AE$64</definedName>
    <definedName name="GJNC2LOC.espmvol.5yr.adj.espmvol_13" localSheetId="21">TempForecast!$A$4:$AE$64</definedName>
    <definedName name="GJNC2LOC.espmvol.5yr.adj.espmvol_14" localSheetId="21">TempForecast!$A$4:$AE$64</definedName>
    <definedName name="GJNC2LOC.espmvol.5yr.adj.espmvol_15" localSheetId="21">TempForecast!$A$4:$AE$64</definedName>
    <definedName name="GJNC2LOC.espmvol.5yr.adj.espmvol_16" localSheetId="21">TempForecast!$A$4:$AE$64</definedName>
    <definedName name="GJNC2LOC.espmvol.5yr.adj.espmvol_17" localSheetId="21">TempForecast!$A$4:$AE$64</definedName>
    <definedName name="GJNC2LOC.espmvol.5yr.adj.espmvol_18" localSheetId="21">TempForecast!$A$4:$AE$64</definedName>
    <definedName name="GJNC2LOC.espmvol.5yr.adj.espmvol_19" localSheetId="21">TempForecast!$A$4:$AE$64</definedName>
    <definedName name="GJNC2LOC.espmvol.5yr.adj.espmvol_2" localSheetId="21">TempForecast!$A$4:$AE$64</definedName>
    <definedName name="GJNC2LOC.espmvol.5yr.adj.espmvol_20" localSheetId="21">TempForecast!$A$4:$AE$64</definedName>
    <definedName name="GJNC2LOC.espmvol.5yr.adj.espmvol_21" localSheetId="21">TempForecast!$A$4:$AE$64</definedName>
    <definedName name="GJNC2LOC.espmvol.5yr.adj.espmvol_22" localSheetId="21">TempForecast!$A$4:$AE$64</definedName>
    <definedName name="GJNC2LOC.espmvol.5yr.adj.espmvol_23" localSheetId="21">TempForecast!$A$4:$AE$64</definedName>
    <definedName name="GJNC2LOC.espmvol.5yr.adj.espmvol_24" localSheetId="21">TempForecast!$A$4:$AE$64</definedName>
    <definedName name="GJNC2LOC.espmvol.5yr.adj.espmvol_25" localSheetId="21">TempForecast!$A$4:$AE$64</definedName>
    <definedName name="GJNC2LOC.espmvol.5yr.adj.espmvol_26" localSheetId="21">TempForecast!$A$4:$AE$64</definedName>
    <definedName name="GJNC2LOC.espmvol.5yr.adj.espmvol_27" localSheetId="21">TempForecast!$A$4:$AE$64</definedName>
    <definedName name="GJNC2LOC.espmvol.5yr.adj.espmvol_28" localSheetId="21">TempForecast!$A$4:$AE$64</definedName>
    <definedName name="GJNC2LOC.espmvol.5yr.adj.espmvol_29" localSheetId="21">TempForecast!$A$4:$AE$64</definedName>
    <definedName name="GJNC2LOC.espmvol.5yr.adj.espmvol_3" localSheetId="21">TempForecast!$A$4:$AE$64</definedName>
    <definedName name="GJNC2LOC.espmvol.5yr.adj.espmvol_30" localSheetId="21">TempForecast!$A$4:$AE$64</definedName>
    <definedName name="GJNC2LOC.espmvol.5yr.adj.espmvol_31" localSheetId="21">TempForecast!$A$4:$AE$64</definedName>
    <definedName name="GJNC2LOC.espmvol.5yr.adj.espmvol_32" localSheetId="21">TempForecast!$A$4:$AE$64</definedName>
    <definedName name="GJNC2LOC.espmvol.5yr.adj.espmvol_33" localSheetId="21">TempForecast!$A$4:$AE$64</definedName>
    <definedName name="GJNC2LOC.espmvol.5yr.adj.espmvol_34" localSheetId="21">TempForecast!$A$4:$AE$64</definedName>
    <definedName name="GJNC2LOC.espmvol.5yr.adj.espmvol_35" localSheetId="21">TempForecast!$A$4:$AE$64</definedName>
    <definedName name="GJNC2LOC.espmvol.5yr.adj.espmvol_36" localSheetId="21">TempForecast!$A$4:$AE$64</definedName>
    <definedName name="GJNC2LOC.espmvol.5yr.adj.espmvol_37" localSheetId="21">TempForecast!$A$4:$AE$64</definedName>
    <definedName name="GJNC2LOC.espmvol.5yr.adj.espmvol_38" localSheetId="21">TempForecast!$A$4:$AE$64</definedName>
    <definedName name="GJNC2LOC.espmvol.5yr.adj.espmvol_39" localSheetId="21">TempForecast!$A$4:$AE$64</definedName>
    <definedName name="GJNC2LOC.espmvol.5yr.adj.espmvol_4" localSheetId="21">TempForecast!$A$4:$AE$64</definedName>
    <definedName name="GJNC2LOC.espmvol.5yr.adj.espmvol_40" localSheetId="21">TempForecast!$A$4:$AE$64</definedName>
    <definedName name="GJNC2LOC.espmvol.5yr.adj.espmvol_41" localSheetId="21">TempForecast!$A$4:$AE$64</definedName>
    <definedName name="GJNC2LOC.espmvol.5yr.adj.espmvol_42" localSheetId="21">TempForecast!$A$4:$AE$64</definedName>
    <definedName name="GJNC2LOC.espmvol.5yr.adj.espmvol_43" localSheetId="21">TempForecast!$A$4:$AE$64</definedName>
    <definedName name="GJNC2LOC.espmvol.5yr.adj.espmvol_44" localSheetId="21">TempForecast!$A$4:$AE$64</definedName>
    <definedName name="GJNC2LOC.espmvol.5yr.adj.espmvol_45" localSheetId="21">TempForecast!$A$4:$AE$64</definedName>
    <definedName name="GJNC2LOC.espmvol.5yr.adj.espmvol_46" localSheetId="21">TempForecast!$A$4:$AE$64</definedName>
    <definedName name="GJNC2LOC.espmvol.5yr.adj.espmvol_47" localSheetId="21">TempForecast!$A$4:$AE$64</definedName>
    <definedName name="GJNC2LOC.espmvol.5yr.adj.espmvol_48" localSheetId="21">TempForecast!$A$4:$AE$64</definedName>
    <definedName name="GJNC2LOC.espmvol.5yr.adj.espmvol_49" localSheetId="21">TempForecast!$A$4:$AE$64</definedName>
    <definedName name="GJNC2LOC.espmvol.5yr.adj.espmvol_5" localSheetId="21">TempForecast!$A$4:$AE$64</definedName>
    <definedName name="GJNC2LOC.espmvol.5yr.adj.espmvol_50" localSheetId="21">TempForecast!$A$4:$AE$64</definedName>
    <definedName name="GJNC2LOC.espmvol.5yr.adj.espmvol_51" localSheetId="21">TempForecast!$A$4:$AE$64</definedName>
    <definedName name="GJNC2LOC.espmvol.5yr.adj.espmvol_52" localSheetId="21">TempForecast!$A$4:$AE$64</definedName>
    <definedName name="GJNC2LOC.espmvol.5yr.adj.espmvol_53" localSheetId="21">TempForecast!$A$4:$AE$64</definedName>
    <definedName name="GJNC2LOC.espmvol.5yr.adj.espmvol_54" localSheetId="21">TempForecast!$A$4:$AE$64</definedName>
    <definedName name="GJNC2LOC.espmvol.5yr.adj.espmvol_55" localSheetId="21">TempForecast!$A$4:$AE$64</definedName>
    <definedName name="GJNC2LOC.espmvol.5yr.adj.espmvol_56" localSheetId="21">TempForecast!$A$4:$AE$64</definedName>
    <definedName name="GJNC2LOC.espmvol.5yr.adj.espmvol_57" localSheetId="21">TempForecast!$A$4:$AE$64</definedName>
    <definedName name="GJNC2LOC.espmvol.5yr.adj.espmvol_58" localSheetId="21">TempForecast!$A$4:$AE$64</definedName>
    <definedName name="GJNC2LOC.espmvol.5yr.adj.espmvol_59" localSheetId="21">TempForecast!$A$4:$AE$64</definedName>
    <definedName name="GJNC2LOC.espmvol.5yr.adj.espmvol_6" localSheetId="21">TempForecast!$A$4:$AE$64</definedName>
    <definedName name="GJNC2LOC.espmvol.5yr.adj.espmvol_60" localSheetId="21">TempForecast!$A$4:$AE$64</definedName>
    <definedName name="GJNC2LOC.espmvol.5yr.adj.espmvol_61" localSheetId="21">TempForecast!$A$4:$AE$64</definedName>
    <definedName name="GJNC2LOC.espmvol.5yr.adj.espmvol_62" localSheetId="21">TempForecast!$A$4:$AE$64</definedName>
    <definedName name="GJNC2LOC.espmvol.5yr.adj.espmvol_63" localSheetId="21">TempForecast!$A$4:$AE$64</definedName>
    <definedName name="GJNC2LOC.espmvol.5yr.adj.espmvol_64" localSheetId="21">TempForecast!$A$4:$AE$64</definedName>
    <definedName name="GJNC2LOC.espmvol.5yr.adj.espmvol_65" localSheetId="21">TempForecast!$A$4:$AE$64</definedName>
    <definedName name="GJNC2LOC.espmvol.5yr.adj.espmvol_7" localSheetId="21">TempForecast!$A$4:$AE$64</definedName>
    <definedName name="GJNC2LOC.espmvol.5yr.adj.espmvol_8" localSheetId="21">TempForecast!$A$4:$AE$64</definedName>
    <definedName name="GJNC2LOC.espmvol.5yr.adj.espmvol_9" localSheetId="21">TempForecast!$A$4:$AE$64</definedName>
    <definedName name="GLDA3.espmvol.5yr.adj.espmvol" localSheetId="21">TempForecast!$A$4:$AE$64</definedName>
    <definedName name="GLDA3.espmvol.5yr.adj.espmvol_1" localSheetId="21">TempForecast!$A$4:$AE$64</definedName>
    <definedName name="GLDA3.espmvol.5yr.adj.espmvol_10" localSheetId="21">TempForecast!$A$4:$AE$64</definedName>
    <definedName name="GLDA3.espmvol.5yr.adj.espmvol_11" localSheetId="21">TempForecast!$A$4:$AE$64</definedName>
    <definedName name="GLDA3.espmvol.5yr.adj.espmvol_12" localSheetId="21">TempForecast!$A$4:$AE$64</definedName>
    <definedName name="GLDA3.espmvol.5yr.adj.espmvol_13" localSheetId="21">TempForecast!$A$4:$AE$64</definedName>
    <definedName name="GLDA3.espmvol.5yr.adj.espmvol_14" localSheetId="21">TempForecast!$A$4:$AE$64</definedName>
    <definedName name="GLDA3.espmvol.5yr.adj.espmvol_15" localSheetId="21">TempForecast!$A$4:$AE$64</definedName>
    <definedName name="GLDA3.espmvol.5yr.adj.espmvol_16" localSheetId="21">TempForecast!$A$4:$AE$64</definedName>
    <definedName name="GLDA3.espmvol.5yr.adj.espmvol_17" localSheetId="21">TempForecast!$A$4:$AE$64</definedName>
    <definedName name="GLDA3.espmvol.5yr.adj.espmvol_18" localSheetId="21">TempForecast!$A$4:$AE$64</definedName>
    <definedName name="GLDA3.espmvol.5yr.adj.espmvol_19" localSheetId="21">TempForecast!$A$4:$AE$64</definedName>
    <definedName name="GLDA3.espmvol.5yr.adj.espmvol_2" localSheetId="21">TempForecast!$A$4:$AE$64</definedName>
    <definedName name="GLDA3.espmvol.5yr.adj.espmvol_20" localSheetId="21">TempForecast!$A$4:$AE$64</definedName>
    <definedName name="GLDA3.espmvol.5yr.adj.espmvol_21" localSheetId="21">TempForecast!$A$4:$AE$64</definedName>
    <definedName name="GLDA3.espmvol.5yr.adj.espmvol_22" localSheetId="21">TempForecast!$A$4:$AE$64</definedName>
    <definedName name="GLDA3.espmvol.5yr.adj.espmvol_23" localSheetId="21">TempForecast!$A$4:$AE$64</definedName>
    <definedName name="GLDA3.espmvol.5yr.adj.espmvol_24" localSheetId="21">TempForecast!$A$4:$AE$64</definedName>
    <definedName name="GLDA3.espmvol.5yr.adj.espmvol_25" localSheetId="21">TempForecast!$A$4:$AE$64</definedName>
    <definedName name="GLDA3.espmvol.5yr.adj.espmvol_26" localSheetId="21">TempForecast!$A$4:$AE$64</definedName>
    <definedName name="GLDA3.espmvol.5yr.adj.espmvol_27" localSheetId="21">TempForecast!$A$4:$AE$64</definedName>
    <definedName name="GLDA3.espmvol.5yr.adj.espmvol_28" localSheetId="21">TempForecast!$A$4:$AE$64</definedName>
    <definedName name="GLDA3.espmvol.5yr.adj.espmvol_29" localSheetId="21">TempForecast!$A$4:$AE$64</definedName>
    <definedName name="GLDA3.espmvol.5yr.adj.espmvol_3" localSheetId="21">TempForecast!$A$4:$AE$64</definedName>
    <definedName name="GLDA3.espmvol.5yr.adj.espmvol_30" localSheetId="21">TempForecast!$A$4:$AE$64</definedName>
    <definedName name="GLDA3.espmvol.5yr.adj.espmvol_31" localSheetId="21">TempForecast!$A$4:$AE$64</definedName>
    <definedName name="GLDA3.espmvol.5yr.adj.espmvol_32" localSheetId="21">TempForecast!$A$4:$AE$64</definedName>
    <definedName name="GLDA3.espmvol.5yr.adj.espmvol_33" localSheetId="21">TempForecast!$A$4:$AE$64</definedName>
    <definedName name="GLDA3.espmvol.5yr.adj.espmvol_34" localSheetId="21">TempForecast!$A$4:$AE$64</definedName>
    <definedName name="GLDA3.espmvol.5yr.adj.espmvol_35" localSheetId="21">TempForecast!$A$4:$AE$64</definedName>
    <definedName name="GLDA3.espmvol.5yr.adj.espmvol_36" localSheetId="21">TempForecast!$A$4:$AE$64</definedName>
    <definedName name="GLDA3.espmvol.5yr.adj.espmvol_37" localSheetId="21">TempForecast!$A$4:$AE$64</definedName>
    <definedName name="GLDA3.espmvol.5yr.adj.espmvol_38" localSheetId="21">TempForecast!$A$4:$AE$64</definedName>
    <definedName name="GLDA3.espmvol.5yr.adj.espmvol_39" localSheetId="21">TempForecast!$A$4:$AE$64</definedName>
    <definedName name="GLDA3.espmvol.5yr.adj.espmvol_4" localSheetId="21">TempForecast!$A$4:$AE$64</definedName>
    <definedName name="GLDA3.espmvol.5yr.adj.espmvol_40" localSheetId="21">TempForecast!$A$4:$AE$64</definedName>
    <definedName name="GLDA3.espmvol.5yr.adj.espmvol_41" localSheetId="21">TempForecast!$A$4:$AE$64</definedName>
    <definedName name="GLDA3.espmvol.5yr.adj.espmvol_42" localSheetId="21">TempForecast!$A$4:$AE$64</definedName>
    <definedName name="GLDA3.espmvol.5yr.adj.espmvol_43" localSheetId="21">TempForecast!$A$4:$AE$64</definedName>
    <definedName name="GLDA3.espmvol.5yr.adj.espmvol_44" localSheetId="21">TempForecast!$A$4:$AE$64</definedName>
    <definedName name="GLDA3.espmvol.5yr.adj.espmvol_45" localSheetId="21">TempForecast!$A$4:$AE$64</definedName>
    <definedName name="GLDA3.espmvol.5yr.adj.espmvol_46" localSheetId="21">TempForecast!$A$4:$AE$64</definedName>
    <definedName name="GLDA3.espmvol.5yr.adj.espmvol_47" localSheetId="21">TempForecast!$A$4:$AE$64</definedName>
    <definedName name="GLDA3.espmvol.5yr.adj.espmvol_48" localSheetId="21">TempForecast!$A$4:$AE$64</definedName>
    <definedName name="GLDA3.espmvol.5yr.adj.espmvol_49" localSheetId="21">TempForecast!$A$4:$AE$64</definedName>
    <definedName name="GLDA3.espmvol.5yr.adj.espmvol_5" localSheetId="21">TempForecast!$A$4:$AE$64</definedName>
    <definedName name="GLDA3.espmvol.5yr.adj.espmvol_50" localSheetId="21">TempForecast!$A$4:$AE$64</definedName>
    <definedName name="GLDA3.espmvol.5yr.adj.espmvol_51" localSheetId="21">TempForecast!$A$4:$AE$64</definedName>
    <definedName name="GLDA3.espmvol.5yr.adj.espmvol_52" localSheetId="21">TempForecast!$A$4:$AE$64</definedName>
    <definedName name="GLDA3.espmvol.5yr.adj.espmvol_53" localSheetId="21">TempForecast!$A$4:$AE$64</definedName>
    <definedName name="GLDA3.espmvol.5yr.adj.espmvol_54" localSheetId="21">TempForecast!$A$4:$AE$64</definedName>
    <definedName name="GLDA3.espmvol.5yr.adj.espmvol_55" localSheetId="21">TempForecast!$A$4:$AE$64</definedName>
    <definedName name="GLDA3.espmvol.5yr.adj.espmvol_56" localSheetId="21">TempForecast!$A$4:$AE$64</definedName>
    <definedName name="GLDA3.espmvol.5yr.adj.espmvol_57" localSheetId="21">TempForecast!$A$4:$AE$64</definedName>
    <definedName name="GLDA3.espmvol.5yr.adj.espmvol_58" localSheetId="21">TempForecast!$A$4:$AE$64</definedName>
    <definedName name="GLDA3.espmvol.5yr.adj.espmvol_59" localSheetId="21">TempForecast!$A$4:$AE$64</definedName>
    <definedName name="GLDA3.espmvol.5yr.adj.espmvol_6" localSheetId="21">TempForecast!$A$4:$AE$64</definedName>
    <definedName name="GLDA3.espmvol.5yr.adj.espmvol_60" localSheetId="21">TempForecast!$A$4:$AE$64</definedName>
    <definedName name="GLDA3.espmvol.5yr.adj.espmvol_61" localSheetId="21">TempForecast!$A$4:$AE$64</definedName>
    <definedName name="GLDA3.espmvol.5yr.adj.espmvol_62" localSheetId="21">TempForecast!$A$4:$AE$64</definedName>
    <definedName name="GLDA3.espmvol.5yr.adj.espmvol_63" localSheetId="21">TempForecast!$A$4:$AE$64</definedName>
    <definedName name="GLDA3.espmvol.5yr.adj.espmvol_64" localSheetId="21">TempForecast!$A$4:$AE$64</definedName>
    <definedName name="GLDA3.espmvol.5yr.adj.espmvol_65" localSheetId="21">TempForecast!$A$4:$AE$64</definedName>
    <definedName name="GLDA3.espmvol.5yr.adj.espmvol_7" localSheetId="21">TempForecast!$A$4:$AE$64</definedName>
    <definedName name="GLDA3.espmvol.5yr.adj.espmvol_8" localSheetId="21">TempForecast!$A$4:$AE$64</definedName>
    <definedName name="GLDA3.espmvol.5yr.adj.espmvol_9" localSheetId="21">TempForecast!$A$4:$AE$64</definedName>
    <definedName name="GRNU1.espmvol.5yr.adj.espmvol" localSheetId="21">TempForecast!$A$4:$AE$64</definedName>
    <definedName name="GRNU1.espmvol.5yr.adj.espmvol_1" localSheetId="21">TempForecast!$A$4:$AE$64</definedName>
    <definedName name="GRNU1.espmvol.5yr.adj.espmvol_10" localSheetId="21">TempForecast!$A$4:$AE$64</definedName>
    <definedName name="GRNU1.espmvol.5yr.adj.espmvol_11" localSheetId="21">TempForecast!$A$4:$AE$64</definedName>
    <definedName name="GRNU1.espmvol.5yr.adj.espmvol_12" localSheetId="21">TempForecast!$A$4:$AE$64</definedName>
    <definedName name="GRNU1.espmvol.5yr.adj.espmvol_13" localSheetId="21">TempForecast!$A$4:$AE$64</definedName>
    <definedName name="GRNU1.espmvol.5yr.adj.espmvol_14" localSheetId="21">TempForecast!$A$4:$AE$64</definedName>
    <definedName name="GRNU1.espmvol.5yr.adj.espmvol_15" localSheetId="21">TempForecast!$A$4:$AE$64</definedName>
    <definedName name="GRNU1.espmvol.5yr.adj.espmvol_16" localSheetId="21">TempForecast!$A$4:$AE$64</definedName>
    <definedName name="GRNU1.espmvol.5yr.adj.espmvol_17" localSheetId="21">TempForecast!$A$4:$AE$64</definedName>
    <definedName name="GRNU1.espmvol.5yr.adj.espmvol_18" localSheetId="21">TempForecast!$A$4:$AE$64</definedName>
    <definedName name="GRNU1.espmvol.5yr.adj.espmvol_19" localSheetId="21">TempForecast!$A$4:$AE$64</definedName>
    <definedName name="GRNU1.espmvol.5yr.adj.espmvol_2" localSheetId="21">TempForecast!$A$4:$AE$64</definedName>
    <definedName name="GRNU1.espmvol.5yr.adj.espmvol_20" localSheetId="21">TempForecast!$A$4:$AE$64</definedName>
    <definedName name="GRNU1.espmvol.5yr.adj.espmvol_21" localSheetId="21">TempForecast!$A$4:$AE$64</definedName>
    <definedName name="GRNU1.espmvol.5yr.adj.espmvol_22" localSheetId="21">TempForecast!$A$4:$AE$64</definedName>
    <definedName name="GRNU1.espmvol.5yr.adj.espmvol_23" localSheetId="21">TempForecast!$A$4:$AE$64</definedName>
    <definedName name="GRNU1.espmvol.5yr.adj.espmvol_24" localSheetId="21">TempForecast!$A$4:$AE$64</definedName>
    <definedName name="GRNU1.espmvol.5yr.adj.espmvol_25" localSheetId="21">TempForecast!$A$4:$AE$64</definedName>
    <definedName name="GRNU1.espmvol.5yr.adj.espmvol_26" localSheetId="21">TempForecast!$A$4:$AE$64</definedName>
    <definedName name="GRNU1.espmvol.5yr.adj.espmvol_27" localSheetId="21">TempForecast!$A$4:$AE$64</definedName>
    <definedName name="GRNU1.espmvol.5yr.adj.espmvol_28" localSheetId="21">TempForecast!$A$4:$AE$64</definedName>
    <definedName name="GRNU1.espmvol.5yr.adj.espmvol_29" localSheetId="21">TempForecast!$A$4:$AE$64</definedName>
    <definedName name="GRNU1.espmvol.5yr.adj.espmvol_3" localSheetId="21">TempForecast!$A$4:$AE$64</definedName>
    <definedName name="GRNU1.espmvol.5yr.adj.espmvol_30" localSheetId="21">TempForecast!$A$4:$AE$64</definedName>
    <definedName name="GRNU1.espmvol.5yr.adj.espmvol_31" localSheetId="21">TempForecast!$A$4:$AE$64</definedName>
    <definedName name="GRNU1.espmvol.5yr.adj.espmvol_32" localSheetId="21">TempForecast!$A$4:$AE$64</definedName>
    <definedName name="GRNU1.espmvol.5yr.adj.espmvol_33" localSheetId="21">TempForecast!$A$4:$AE$64</definedName>
    <definedName name="GRNU1.espmvol.5yr.adj.espmvol_34" localSheetId="21">TempForecast!$A$4:$AE$64</definedName>
    <definedName name="GRNU1.espmvol.5yr.adj.espmvol_35" localSheetId="21">TempForecast!$A$4:$AE$64</definedName>
    <definedName name="GRNU1.espmvol.5yr.adj.espmvol_36" localSheetId="21">TempForecast!$A$4:$AE$64</definedName>
    <definedName name="GRNU1.espmvol.5yr.adj.espmvol_37" localSheetId="21">TempForecast!$A$4:$AE$64</definedName>
    <definedName name="GRNU1.espmvol.5yr.adj.espmvol_38" localSheetId="21">TempForecast!$A$4:$AE$64</definedName>
    <definedName name="GRNU1.espmvol.5yr.adj.espmvol_39" localSheetId="21">TempForecast!$A$4:$AE$64</definedName>
    <definedName name="GRNU1.espmvol.5yr.adj.espmvol_4" localSheetId="21">TempForecast!$A$4:$AE$64</definedName>
    <definedName name="GRNU1.espmvol.5yr.adj.espmvol_40" localSheetId="21">TempForecast!$A$4:$AE$64</definedName>
    <definedName name="GRNU1.espmvol.5yr.adj.espmvol_41" localSheetId="21">TempForecast!$A$4:$AE$64</definedName>
    <definedName name="GRNU1.espmvol.5yr.adj.espmvol_42" localSheetId="21">TempForecast!$A$4:$AE$64</definedName>
    <definedName name="GRNU1.espmvol.5yr.adj.espmvol_43" localSheetId="21">TempForecast!$A$4:$AE$64</definedName>
    <definedName name="GRNU1.espmvol.5yr.adj.espmvol_44" localSheetId="21">TempForecast!$A$4:$AE$64</definedName>
    <definedName name="GRNU1.espmvol.5yr.adj.espmvol_45" localSheetId="21">TempForecast!$A$4:$AE$64</definedName>
    <definedName name="GRNU1.espmvol.5yr.adj.espmvol_46" localSheetId="21">TempForecast!$A$4:$AE$64</definedName>
    <definedName name="GRNU1.espmvol.5yr.adj.espmvol_47" localSheetId="21">TempForecast!$A$4:$AE$64</definedName>
    <definedName name="GRNU1.espmvol.5yr.adj.espmvol_48" localSheetId="21">TempForecast!$A$4:$AE$64</definedName>
    <definedName name="GRNU1.espmvol.5yr.adj.espmvol_49" localSheetId="21">TempForecast!$A$4:$AE$64</definedName>
    <definedName name="GRNU1.espmvol.5yr.adj.espmvol_5" localSheetId="21">TempForecast!$A$4:$AE$64</definedName>
    <definedName name="GRNU1.espmvol.5yr.adj.espmvol_50" localSheetId="21">TempForecast!$A$4:$AE$64</definedName>
    <definedName name="GRNU1.espmvol.5yr.adj.espmvol_51" localSheetId="21">TempForecast!$A$4:$AE$64</definedName>
    <definedName name="GRNU1.espmvol.5yr.adj.espmvol_52" localSheetId="21">TempForecast!$A$4:$AE$64</definedName>
    <definedName name="GRNU1.espmvol.5yr.adj.espmvol_53" localSheetId="21">TempForecast!$A$4:$AE$64</definedName>
    <definedName name="GRNU1.espmvol.5yr.adj.espmvol_54" localSheetId="21">TempForecast!$A$4:$AE$64</definedName>
    <definedName name="GRNU1.espmvol.5yr.adj.espmvol_55" localSheetId="21">TempForecast!$A$4:$AE$64</definedName>
    <definedName name="GRNU1.espmvol.5yr.adj.espmvol_56" localSheetId="21">TempForecast!$A$4:$AE$64</definedName>
    <definedName name="GRNU1.espmvol.5yr.adj.espmvol_57" localSheetId="21">TempForecast!$A$4:$AE$64</definedName>
    <definedName name="GRNU1.espmvol.5yr.adj.espmvol_58" localSheetId="21">TempForecast!$A$4:$AE$64</definedName>
    <definedName name="GRNU1.espmvol.5yr.adj.espmvol_59" localSheetId="21">TempForecast!$A$4:$AE$64</definedName>
    <definedName name="GRNU1.espmvol.5yr.adj.espmvol_6" localSheetId="21">TempForecast!$A$4:$AE$64</definedName>
    <definedName name="GRNU1.espmvol.5yr.adj.espmvol_60" localSheetId="21">TempForecast!$A$4:$AE$64</definedName>
    <definedName name="GRNU1.espmvol.5yr.adj.espmvol_61" localSheetId="21">TempForecast!$A$4:$AE$64</definedName>
    <definedName name="GRNU1.espmvol.5yr.adj.espmvol_62" localSheetId="21">TempForecast!$A$4:$AE$64</definedName>
    <definedName name="GRNU1.espmvol.5yr.adj.espmvol_63" localSheetId="21">TempForecast!$A$4:$AE$64</definedName>
    <definedName name="GRNU1.espmvol.5yr.adj.espmvol_64" localSheetId="21">TempForecast!$A$4:$AE$64</definedName>
    <definedName name="GRNU1.espmvol.5yr.adj.espmvol_65" localSheetId="21">TempForecast!$A$4:$AE$64</definedName>
    <definedName name="GRNU1.espmvol.5yr.adj.espmvol_7" localSheetId="21">TempForecast!$A$4:$AE$64</definedName>
    <definedName name="GRNU1.espmvol.5yr.adj.espmvol_8" localSheetId="21">TempForecast!$A$4:$AE$64</definedName>
    <definedName name="GRNU1.espmvol.5yr.adj.espmvol_9" localSheetId="21">TempForecast!$A$4:$AE$64</definedName>
    <definedName name="HvrToDvs_1991">HvrToDvs!$B$4:$B$15</definedName>
    <definedName name="HvrToDvs_1992">HvrToDvs!$C$4:$C$15</definedName>
    <definedName name="HvrToDvs_1993">HvrToDvs!$D$4:$D$15</definedName>
    <definedName name="HvrToDvs_1994">HvrToDvs!$E$4:$E$15</definedName>
    <definedName name="HvrToDvs_1995">HvrToDvs!$F$4:$F$15</definedName>
    <definedName name="HvrToDvs_1996">HvrToDvs!$G$4:$G$15</definedName>
    <definedName name="HvrToDvs_1997">HvrToDvs!$H$4:$H$15</definedName>
    <definedName name="HvrToDvs_1998">HvrToDvs!$I$4:$I$15</definedName>
    <definedName name="HvrToDvs_1999">HvrToDvs!$J$4:$J$15</definedName>
    <definedName name="HvrToDvs_2000">HvrToDvs!$K$4:$K$15</definedName>
    <definedName name="HvrToDvs_2001">HvrToDvs!$L$4:$L$15</definedName>
    <definedName name="HvrToDvs_2002">HvrToDvs!$M$4:$M$15</definedName>
    <definedName name="HvrToDvs_2003">HvrToDvs!$N$4:$N$15</definedName>
    <definedName name="HvrToDvs_2004">HvrToDvs!$O$4:$O$15</definedName>
    <definedName name="HvrToDvs_2005">HvrToDvs!$P$4:$P$15</definedName>
    <definedName name="HvrToDvs_2006">HvrToDvs!$Q$4:$Q$15</definedName>
    <definedName name="HvrToDvs_2007">HvrToDvs!$R$4:$R$15</definedName>
    <definedName name="HvrToDvs_2008">HvrToDvs!$S$4:$S$15</definedName>
    <definedName name="HvrToDvs_2009">HvrToDvs!$T$4:$T$15</definedName>
    <definedName name="HvrToDvs_2010">HvrToDvs!$U$4:$U$15</definedName>
    <definedName name="HvrToDvs_2011">HvrToDvs!$V$4:$V$15</definedName>
    <definedName name="HvrToDvs_2012">HvrToDvs!$W$4:$W$15</definedName>
    <definedName name="HvrToDvs_2013">HvrToDvs!$X$4:$X$15</definedName>
    <definedName name="HvrToDvs_2014">HvrToDvs!$Y$4:$Y$15</definedName>
    <definedName name="HvrToDvs_2015">HvrToDvs!$Z$4:$Z$15</definedName>
    <definedName name="HvrToDvs_2016">HvrToDvs!$AA$4:$AA$15</definedName>
    <definedName name="HvrToDvs_2017">HvrToDvs!$AB$4:$AB$15</definedName>
    <definedName name="HvrToDvs_2018">HvrToDvs!$AC$4:$AC$15</definedName>
    <definedName name="HvrToDvs_2019">HvrToDvs!$AD$4:$AD$15</definedName>
    <definedName name="HvrToDvs_2020">HvrToDvs!$AE$4:$AE$15</definedName>
    <definedName name="HvrToDvs_2021">HvrToDvs!$AF$4:$AF$15</definedName>
    <definedName name="HvrToDvs_2022">HvrToDvs!$AG$4:$AG$15</definedName>
    <definedName name="HvrToDvs_2023">HvrToDvs!$AH$4:$AH$15</definedName>
    <definedName name="HvrToDvs_2024">HvrToDvs!$AI$4:$AI$15</definedName>
    <definedName name="HvrToDvs_2025">HvrToDvs!$AJ$4:$AJ$15</definedName>
    <definedName name="HvrToDvs_2026">HvrToDvs!$AK$4:$AK$15</definedName>
    <definedName name="HvrToDvs_In_1991">GainsAboveDavis!$E$4:$E$71</definedName>
    <definedName name="HvrToDvs_In_1992">GainsAboveDavis!$F$4:$F$71</definedName>
    <definedName name="HvrToDvs_In_1993">GainsAboveDavis!$G$4:$G$71</definedName>
    <definedName name="HvrToDvs_In_1994">GainsAboveDavis!$H$4:$H$71</definedName>
    <definedName name="HvrToDvs_In_1995">GainsAboveDavis!$I$4:$I$71</definedName>
    <definedName name="HvrToDvs_In_1996">GainsAboveDavis!$J$4:$J$71</definedName>
    <definedName name="HvrToDvs_In_1997">GainsAboveDavis!$K$4:$K$71</definedName>
    <definedName name="HvrToDvs_In_1998">GainsAboveDavis!$L$4:$L$71</definedName>
    <definedName name="HvrToDvs_In_1999">GainsAboveDavis!$M$4:$M$71</definedName>
    <definedName name="HvrToDvs_In_2000">GainsAboveDavis!$N$4:$N$71</definedName>
    <definedName name="HvrToDvs_In_2001">GainsAboveDavis!$O$4:$O$71</definedName>
    <definedName name="HvrToDvs_In_2002">GainsAboveDavis!$P$4:$P$71</definedName>
    <definedName name="HvrToDvs_In_2003">GainsAboveDavis!$Q$4:$Q$71</definedName>
    <definedName name="HvrToDvs_In_2004">GainsAboveDavis!$R$4:$R$71</definedName>
    <definedName name="HvrToDvs_In_2005">GainsAboveDavis!$S$4:$S$71</definedName>
    <definedName name="HvrToDvs_In_2006">GainsAboveDavis!$T$4:$T$71</definedName>
    <definedName name="HvrToDvs_In_2007">GainsAboveDavis!$U$4:$U$71</definedName>
    <definedName name="HvrToDvs_In_2008">GainsAboveDavis!$V$4:$V$71</definedName>
    <definedName name="HvrToDvs_In_2009">GainsAboveDavis!$W$4:$W$71</definedName>
    <definedName name="HvrToDvs_In_2010">GainsAboveDavis!$X$4:$X$71</definedName>
    <definedName name="HvrToDvs_In_2011">GainsAboveDavis!$Y$4:$Y$71</definedName>
    <definedName name="HvrToDvs_In_2012">GainsAboveDavis!$Z$4:$Z$71</definedName>
    <definedName name="HvrToDvs_In_2013">GainsAboveDavis!$AA$4:$AA$71</definedName>
    <definedName name="HvrToDvs_In_2014">GainsAboveDavis!$AB$4:$AB$71</definedName>
    <definedName name="HvrToDvs_In_2015">GainsAboveDavis!$AC$4:$AC$71</definedName>
    <definedName name="HvrToDvs_In_2016">GainsAboveDavis!$AD$4:$AD$71</definedName>
    <definedName name="HvrToDvs_In_2017">GainsAboveDavis!$AE$4:$AE$71</definedName>
    <definedName name="HvrToDvs_In_2018">GainsAboveDavis!$AF$4:$AF$71</definedName>
    <definedName name="HvrToDvs_In_2019">GainsAboveDavis!$AG$4:$AG$71</definedName>
    <definedName name="HvrToDvs_In_2020">GainsAboveDavis!$AH$4:$AH$71</definedName>
    <definedName name="HvrToDvs_In_Max">GainsAboveDavis!$C$4:$C$71</definedName>
    <definedName name="HvrToDvs_In_Min">GainsAboveDavis!$B$4:$B$71</definedName>
    <definedName name="HvrToDvs_In_Most">GainsAboveDavis!$D$4:$D$71</definedName>
    <definedName name="HvrToDvs_In_Time">GainsAboveDavis!$A$4:$A$71</definedName>
    <definedName name="ImpToMex_1991">ImpToMex!$B$4:$B$15</definedName>
    <definedName name="ImpToMex_1992">ImpToMex!$C$4:$C$15</definedName>
    <definedName name="ImpToMex_1993">ImpToMex!$D$4:$D$15</definedName>
    <definedName name="ImpToMex_1994">ImpToMex!$E$4:$E$15</definedName>
    <definedName name="ImpToMex_1995">ImpToMex!$F$4:$F$15</definedName>
    <definedName name="ImpToMex_1996">ImpToMex!$G$4:$G$15</definedName>
    <definedName name="ImpToMex_1997">ImpToMex!$H$4:$H$15</definedName>
    <definedName name="ImpToMex_1998">ImpToMex!$I$4:$I$15</definedName>
    <definedName name="ImpToMex_1999">ImpToMex!$J$4:$J$15</definedName>
    <definedName name="ImpToMex_2000">ImpToMex!$K$4:$K$15</definedName>
    <definedName name="ImpToMex_2001">ImpToMex!$L$4:$L$15</definedName>
    <definedName name="ImpToMex_2002">ImpToMex!$M$4:$M$15</definedName>
    <definedName name="ImpToMex_2003">ImpToMex!$N$4:$N$15</definedName>
    <definedName name="ImpToMex_2004">ImpToMex!$O$4:$O$15</definedName>
    <definedName name="ImpToMex_2005">ImpToMex!$P$4:$P$15</definedName>
    <definedName name="ImpToMex_2006">ImpToMex!$Q$4:$Q$15</definedName>
    <definedName name="ImpToMex_2007">ImpToMex!$R$4:$R$15</definedName>
    <definedName name="ImpToMex_2008">ImpToMex!$S$4:$S$15</definedName>
    <definedName name="ImpToMex_2009">ImpToMex!$T$4:$T$15</definedName>
    <definedName name="ImpToMex_2010">ImpToMex!$U$4:$U$15</definedName>
    <definedName name="ImpToMex_2011">ImpToMex!$V$4:$V$15</definedName>
    <definedName name="ImpToMex_2012">ImpToMex!$W$4:$W$15</definedName>
    <definedName name="ImpToMex_2013">ImpToMex!$X$4:$X$15</definedName>
    <definedName name="ImpToMex_2014">ImpToMex!$Y$4:$Y$15</definedName>
    <definedName name="ImpToMex_2015">ImpToMex!$Z$4:$Z$15</definedName>
    <definedName name="ImpToMex_2016">ImpToMex!$AA$4:$AA$15</definedName>
    <definedName name="ImpToMex_2017">ImpToMex!$AB$4:$AB$15</definedName>
    <definedName name="ImpToMex_2018">ImpToMex!$AC$4:$AC$15</definedName>
    <definedName name="ImpToMex_2019">ImpToMex!$AD$4:$AD$15</definedName>
    <definedName name="ImpToMex_2020">ImpToMex!$AE$4:$AE$15</definedName>
    <definedName name="ImpToMex_2021">ImpToMex!$AF$4:$AF$15</definedName>
    <definedName name="ImpToMex_2022">ImpToMex!$AG$4:$AG$15</definedName>
    <definedName name="ImpToMex_2023">ImpToMex!$AH$4:$AH$15</definedName>
    <definedName name="ImpToMex_2024">ImpToMex!$AI$4:$AI$15</definedName>
    <definedName name="ImpToMex_2025">ImpToMex!$AJ$4:$AJ$15</definedName>
    <definedName name="ImpToMex_2026">ImpToMex!$AK$4:$AK$15</definedName>
    <definedName name="ImpToMex_In_1991">GainsImpToNIB!$E$4:$E$71</definedName>
    <definedName name="ImpToMex_In_1992">GainsImpToNIB!$F$4:$F$71</definedName>
    <definedName name="ImpToMex_In_1993">GainsImpToNIB!$G$4:$G$71</definedName>
    <definedName name="ImpToMex_In_1994">GainsImpToNIB!$H$4:$H$71</definedName>
    <definedName name="ImpToMex_In_1995">GainsImpToNIB!$I$4:$I$71</definedName>
    <definedName name="ImpToMex_In_1996">GainsImpToNIB!$J$4:$J$71</definedName>
    <definedName name="ImpToMex_In_1997">GainsImpToNIB!$K$4:$K$71</definedName>
    <definedName name="ImpToMex_In_1998">GainsImpToNIB!$L$4:$L$71</definedName>
    <definedName name="ImpToMex_In_1999">GainsImpToNIB!$M$4:$M$71</definedName>
    <definedName name="ImpToMex_In_2000">GainsImpToNIB!$N$4:$N$71</definedName>
    <definedName name="ImpToMex_In_2001">GainsImpToNIB!$O$4:$O$71</definedName>
    <definedName name="ImpToMex_In_2002">GainsImpToNIB!$P$4:$P$71</definedName>
    <definedName name="ImpToMex_In_2003">GainsImpToNIB!$Q$4:$Q$71</definedName>
    <definedName name="ImpToMex_In_2004">GainsImpToNIB!$R$4:$R$71</definedName>
    <definedName name="ImpToMex_In_2005">GainsImpToNIB!$S$4:$S$71</definedName>
    <definedName name="ImpToMex_In_2006">GainsImpToNIB!$T$4:$T$71</definedName>
    <definedName name="ImpToMex_In_2007">GainsImpToNIB!$U$4:$U$71</definedName>
    <definedName name="ImpToMex_In_2008">GainsImpToNIB!$V$4:$V$71</definedName>
    <definedName name="ImpToMex_In_2009">GainsImpToNIB!$W$4:$W$71</definedName>
    <definedName name="ImpToMex_In_2010">GainsImpToNIB!$X$4:$X$71</definedName>
    <definedName name="ImpToMex_In_2011">GainsImpToNIB!$Y$4:$Y$71</definedName>
    <definedName name="ImpToMex_In_2012">GainsImpToNIB!$Z$4:$Z$71</definedName>
    <definedName name="ImpToMex_In_2013">GainsImpToNIB!$AA$4:$AA$71</definedName>
    <definedName name="ImpToMex_In_2014">GainsImpToNIB!$AB$4:$AB$71</definedName>
    <definedName name="ImpToMex_In_2015">GainsImpToNIB!$AC$4:$AC$71</definedName>
    <definedName name="ImpToMex_In_2016">GainsImpToNIB!$AD$4:$AD$71</definedName>
    <definedName name="ImpToMex_In_2017">GainsImpToNIB!$AE$4:$AE$71</definedName>
    <definedName name="ImpToMex_In_2018">GainsImpToNIB!$AF$4:$AF$71</definedName>
    <definedName name="ImpToMex_In_2019">GainsImpToNIB!$AG$4:$AG$71</definedName>
    <definedName name="ImpToMex_In_2020">GainsImpToNIB!$AH$4:$AH$71</definedName>
    <definedName name="ImpToMex_In_Max">GainsImpToNIB!$C$4:$C$71</definedName>
    <definedName name="ImpToMex_In_Min">GainsImpToNIB!$B$4:$B$71</definedName>
    <definedName name="ImpToMex_In_Most">GainsImpToNIB!$D$4:$D$71</definedName>
    <definedName name="ImpToMex_In_Time">GainsImpToNIB!$A$4:$A$71</definedName>
    <definedName name="MorrowPointMax">HDBQueries!$G$49</definedName>
    <definedName name="MorrowPointMin">HDBQueries!$G$13</definedName>
    <definedName name="MorrowPointMost">HDBQueries!$G$85</definedName>
    <definedName name="MPOIN_IN_1991">MorrowPointInflow.Unregulated!$E$4:$E$80</definedName>
    <definedName name="MPOIN_IN_1992">MorrowPointInflow.Unregulated!$F$4:$F$80</definedName>
    <definedName name="MPOIN_IN_1993">MorrowPointInflow.Unregulated!$G$4:$G$80</definedName>
    <definedName name="MPOIN_IN_1994">MorrowPointInflow.Unregulated!$H$4:$H$80</definedName>
    <definedName name="MPOIN_IN_1995">MorrowPointInflow.Unregulated!$I$4:$I$80</definedName>
    <definedName name="MPOIN_IN_1996">MorrowPointInflow.Unregulated!$J$4:$J$80</definedName>
    <definedName name="MPOIN_IN_1997">MorrowPointInflow.Unregulated!$K$4:$K$80</definedName>
    <definedName name="MPOIN_IN_1998">MorrowPointInflow.Unregulated!$L$4:$L$80</definedName>
    <definedName name="MPOIN_IN_1999">MorrowPointInflow.Unregulated!$M$4:$M$80</definedName>
    <definedName name="MPOIN_IN_2000">MorrowPointInflow.Unregulated!$N$4:$N$80</definedName>
    <definedName name="MPOIN_IN_2001">MorrowPointInflow.Unregulated!$O$4:$O$80</definedName>
    <definedName name="MPOIN_IN_2002">MorrowPointInflow.Unregulated!$P$4:$P$80</definedName>
    <definedName name="MPOIN_IN_2003">MorrowPointInflow.Unregulated!$Q$4:$Q$80</definedName>
    <definedName name="MPOIN_IN_2004">MorrowPointInflow.Unregulated!$R$4:$R$80</definedName>
    <definedName name="MPOIN_IN_2005">MorrowPointInflow.Unregulated!$S$4:$S$80</definedName>
    <definedName name="MPOIN_IN_2006">MorrowPointInflow.Unregulated!$T$4:$T$80</definedName>
    <definedName name="MPOIN_IN_2007">MorrowPointInflow.Unregulated!$U$4:$U$80</definedName>
    <definedName name="MPOIN_IN_2008">MorrowPointInflow.Unregulated!$V$4:$V$80</definedName>
    <definedName name="MPOIN_IN_2009">MorrowPointInflow.Unregulated!$W$4:$W$80</definedName>
    <definedName name="MPOIN_IN_2010">MorrowPointInflow.Unregulated!$X$4:$X$80</definedName>
    <definedName name="MPOIN_IN_2011">MorrowPointInflow.Unregulated!$Y$4:$Y$80</definedName>
    <definedName name="MPOIN_IN_2012">MorrowPointInflow.Unregulated!$Z$4:$Z$80</definedName>
    <definedName name="MPOIN_IN_2013">MorrowPointInflow.Unregulated!$AA$4:$AA$80</definedName>
    <definedName name="MPOIN_IN_2014">MorrowPointInflow.Unregulated!$AB$4:$AB$80</definedName>
    <definedName name="MPOIN_IN_2015">MorrowPointInflow.Unregulated!$AC$4:$AC$80</definedName>
    <definedName name="MPOIN_IN_2016">MorrowPointInflow.Unregulated!$AD$4:$AD80</definedName>
    <definedName name="MPOIN_IN_2017">MorrowPointInflow.Unregulated!$AE$4:$AE$80</definedName>
    <definedName name="MPOIN_IN_2018">MorrowPointInflow.Unregulated!$AF$4:$AF$80</definedName>
    <definedName name="MPOIN_IN_2019">MorrowPointInflow.Unregulated!$AG$4:$AG$80</definedName>
    <definedName name="MPOIN_IN_2020">MorrowPointInflow.Unregulated!$AH$4:$AH$80</definedName>
    <definedName name="MPOIN_IN_2021">MorrowPointInflow.Unregulated!$AS$4:$AS$80</definedName>
    <definedName name="MPOIN_IN_2022">MorrowPointInflow.Unregulated!$AT$4:$AT$80</definedName>
    <definedName name="MPOIN_IN_2023">MorrowPointInflow.Unregulated!$AU$4:$AU$80</definedName>
    <definedName name="MPOIN_IN_2024">MorrowPointInflow.Unregulated!$AV$4:$AV$80</definedName>
    <definedName name="MPOIN_IN_2025">MorrowPointInflow.Unregulated!$AW$4:$AW$80</definedName>
    <definedName name="MPOIN_IN_2026">MorrowPointInflow.Unregulated!$AX$4:$AX$80</definedName>
    <definedName name="MPOIN_IN_2027">MorrowPointInflow.Unregulated!$AY$4:$AY$80</definedName>
    <definedName name="MPOIN_IN_2028">MorrowPointInflow.Unregulated!$AZ$4:$AZ$80</definedName>
    <definedName name="MPOIN_IN_2029">MorrowPointInflow.Unregulated!$BA$4:$BA$80</definedName>
    <definedName name="MPOIN_IN_Max">MorrowPointInflow.Unregulated!$C$4:$C$80</definedName>
    <definedName name="MPOIN_IN_Min">MorrowPointInflow.Unregulated!$B$4:$B$80</definedName>
    <definedName name="MPOIN_IN_Most">MorrowPointInflow.Unregulated!$D$4:$D$80</definedName>
    <definedName name="MPOIN_IN_TIME">MorrowPointInflow.Unregulated!$A$4:$A$80</definedName>
    <definedName name="MPSC2.espmvol.5yr.adj.espmvol" localSheetId="21">TempForecast!$A$4:$AE$64</definedName>
    <definedName name="MPSC2.espmvol.5yr.adj.espmvol_1" localSheetId="21">TempForecast!$A$4:$AE$64</definedName>
    <definedName name="MPSC2.espmvol.5yr.adj.espmvol_10" localSheetId="21">TempForecast!$A$4:$AE$64</definedName>
    <definedName name="MPSC2.espmvol.5yr.adj.espmvol_11" localSheetId="21">TempForecast!$A$4:$AE$64</definedName>
    <definedName name="MPSC2.espmvol.5yr.adj.espmvol_12" localSheetId="21">TempForecast!$A$4:$AE$64</definedName>
    <definedName name="MPSC2.espmvol.5yr.adj.espmvol_13" localSheetId="21">TempForecast!$A$4:$AE$64</definedName>
    <definedName name="MPSC2.espmvol.5yr.adj.espmvol_14" localSheetId="21">TempForecast!$A$4:$AE$64</definedName>
    <definedName name="MPSC2.espmvol.5yr.adj.espmvol_15" localSheetId="21">TempForecast!$A$4:$AE$64</definedName>
    <definedName name="MPSC2.espmvol.5yr.adj.espmvol_16" localSheetId="21">TempForecast!$A$4:$AE$64</definedName>
    <definedName name="MPSC2.espmvol.5yr.adj.espmvol_17" localSheetId="21">TempForecast!$A$4:$AE$64</definedName>
    <definedName name="MPSC2.espmvol.5yr.adj.espmvol_18" localSheetId="21">TempForecast!$A$4:$AE$64</definedName>
    <definedName name="MPSC2.espmvol.5yr.adj.espmvol_19" localSheetId="21">TempForecast!$A$4:$AE$64</definedName>
    <definedName name="MPSC2.espmvol.5yr.adj.espmvol_2" localSheetId="21">TempForecast!$A$4:$AE$64</definedName>
    <definedName name="MPSC2.espmvol.5yr.adj.espmvol_20" localSheetId="21">TempForecast!$A$4:$AE$64</definedName>
    <definedName name="MPSC2.espmvol.5yr.adj.espmvol_21" localSheetId="21">TempForecast!$A$4:$AE$64</definedName>
    <definedName name="MPSC2.espmvol.5yr.adj.espmvol_22" localSheetId="21">TempForecast!$A$4:$AE$64</definedName>
    <definedName name="MPSC2.espmvol.5yr.adj.espmvol_23" localSheetId="21">TempForecast!$A$4:$AE$64</definedName>
    <definedName name="MPSC2.espmvol.5yr.adj.espmvol_24" localSheetId="21">TempForecast!$A$4:$AE$64</definedName>
    <definedName name="MPSC2.espmvol.5yr.adj.espmvol_25" localSheetId="21">TempForecast!$A$4:$AE$64</definedName>
    <definedName name="MPSC2.espmvol.5yr.adj.espmvol_26" localSheetId="21">TempForecast!$A$4:$AE$64</definedName>
    <definedName name="MPSC2.espmvol.5yr.adj.espmvol_27" localSheetId="21">TempForecast!$A$4:$AE$64</definedName>
    <definedName name="MPSC2.espmvol.5yr.adj.espmvol_28" localSheetId="21">TempForecast!$A$4:$AE$64</definedName>
    <definedName name="MPSC2.espmvol.5yr.adj.espmvol_29" localSheetId="21">TempForecast!$A$4:$AE$64</definedName>
    <definedName name="MPSC2.espmvol.5yr.adj.espmvol_3" localSheetId="21">TempForecast!$A$4:$AE$64</definedName>
    <definedName name="MPSC2.espmvol.5yr.adj.espmvol_30" localSheetId="21">TempForecast!$A$4:$AE$64</definedName>
    <definedName name="MPSC2.espmvol.5yr.adj.espmvol_31" localSheetId="21">TempForecast!$A$4:$AE$64</definedName>
    <definedName name="MPSC2.espmvol.5yr.adj.espmvol_32" localSheetId="21">TempForecast!$A$4:$AE$64</definedName>
    <definedName name="MPSC2.espmvol.5yr.adj.espmvol_33" localSheetId="21">TempForecast!$A$4:$AE$64</definedName>
    <definedName name="MPSC2.espmvol.5yr.adj.espmvol_34" localSheetId="21">TempForecast!$A$4:$AE$64</definedName>
    <definedName name="MPSC2.espmvol.5yr.adj.espmvol_35" localSheetId="21">TempForecast!$A$4:$AE$64</definedName>
    <definedName name="MPSC2.espmvol.5yr.adj.espmvol_36" localSheetId="21">TempForecast!$A$4:$AE$64</definedName>
    <definedName name="MPSC2.espmvol.5yr.adj.espmvol_37" localSheetId="21">TempForecast!$A$4:$AE$64</definedName>
    <definedName name="MPSC2.espmvol.5yr.adj.espmvol_38" localSheetId="21">TempForecast!$A$4:$AE$64</definedName>
    <definedName name="MPSC2.espmvol.5yr.adj.espmvol_39" localSheetId="21">TempForecast!$A$4:$AE$64</definedName>
    <definedName name="MPSC2.espmvol.5yr.adj.espmvol_4" localSheetId="21">TempForecast!$A$4:$AE$64</definedName>
    <definedName name="MPSC2.espmvol.5yr.adj.espmvol_40" localSheetId="21">TempForecast!$A$4:$AE$64</definedName>
    <definedName name="MPSC2.espmvol.5yr.adj.espmvol_41" localSheetId="21">TempForecast!$A$4:$AE$64</definedName>
    <definedName name="MPSC2.espmvol.5yr.adj.espmvol_42" localSheetId="21">TempForecast!$A$4:$AE$64</definedName>
    <definedName name="MPSC2.espmvol.5yr.adj.espmvol_43" localSheetId="21">TempForecast!$A$4:$AE$64</definedName>
    <definedName name="MPSC2.espmvol.5yr.adj.espmvol_44" localSheetId="21">TempForecast!$A$4:$AE$64</definedName>
    <definedName name="MPSC2.espmvol.5yr.adj.espmvol_45" localSheetId="21">TempForecast!$A$4:$AE$64</definedName>
    <definedName name="MPSC2.espmvol.5yr.adj.espmvol_46" localSheetId="21">TempForecast!$A$4:$AE$64</definedName>
    <definedName name="MPSC2.espmvol.5yr.adj.espmvol_47" localSheetId="21">TempForecast!$A$4:$AE$64</definedName>
    <definedName name="MPSC2.espmvol.5yr.adj.espmvol_48" localSheetId="21">TempForecast!$A$4:$AE$64</definedName>
    <definedName name="MPSC2.espmvol.5yr.adj.espmvol_49" localSheetId="21">TempForecast!$A$4:$AE$64</definedName>
    <definedName name="MPSC2.espmvol.5yr.adj.espmvol_5" localSheetId="21">TempForecast!$A$4:$AE$64</definedName>
    <definedName name="MPSC2.espmvol.5yr.adj.espmvol_50" localSheetId="21">TempForecast!$A$4:$AE$64</definedName>
    <definedName name="MPSC2.espmvol.5yr.adj.espmvol_51" localSheetId="21">TempForecast!$A$4:$AE$64</definedName>
    <definedName name="MPSC2.espmvol.5yr.adj.espmvol_52" localSheetId="21">TempForecast!$A$4:$AE$64</definedName>
    <definedName name="MPSC2.espmvol.5yr.adj.espmvol_53" localSheetId="21">TempForecast!$A$4:$AE$64</definedName>
    <definedName name="MPSC2.espmvol.5yr.adj.espmvol_54" localSheetId="21">TempForecast!$A$4:$AE$64</definedName>
    <definedName name="MPSC2.espmvol.5yr.adj.espmvol_55" localSheetId="21">TempForecast!$A$4:$AE$64</definedName>
    <definedName name="MPSC2.espmvol.5yr.adj.espmvol_56" localSheetId="21">TempForecast!$A$4:$AE$64</definedName>
    <definedName name="MPSC2.espmvol.5yr.adj.espmvol_57" localSheetId="21">TempForecast!$A$4:$AE$64</definedName>
    <definedName name="MPSC2.espmvol.5yr.adj.espmvol_58" localSheetId="21">TempForecast!$A$4:$AE$64</definedName>
    <definedName name="MPSC2.espmvol.5yr.adj.espmvol_59" localSheetId="21">TempForecast!$A$4:$AE$64</definedName>
    <definedName name="MPSC2.espmvol.5yr.adj.espmvol_6" localSheetId="21">TempForecast!$A$4:$AE$64</definedName>
    <definedName name="MPSC2.espmvol.5yr.adj.espmvol_60" localSheetId="21">TempForecast!$A$4:$AE$64</definedName>
    <definedName name="MPSC2.espmvol.5yr.adj.espmvol_61" localSheetId="21">TempForecast!$A$4:$AE$64</definedName>
    <definedName name="MPSC2.espmvol.5yr.adj.espmvol_62" localSheetId="21">TempForecast!$A$4:$AE$64</definedName>
    <definedName name="MPSC2.espmvol.5yr.adj.espmvol_63" localSheetId="21">TempForecast!$A$4:$AE$64</definedName>
    <definedName name="MPSC2.espmvol.5yr.adj.espmvol_64" localSheetId="21">TempForecast!$A$4:$AE$64</definedName>
    <definedName name="MPSC2.espmvol.5yr.adj.espmvol_65" localSheetId="21">TempForecast!$A$4:$AE$64</definedName>
    <definedName name="MPSC2.espmvol.5yr.adj.espmvol_7" localSheetId="21">TempForecast!$A$4:$AE$64</definedName>
    <definedName name="MPSC2.espmvol.5yr.adj.espmvol_8" localSheetId="21">TempForecast!$A$4:$AE$64</definedName>
    <definedName name="MPSC2.espmvol.5yr.adj.espmvol_9" localSheetId="21">TempForecast!$A$4:$AE$64</definedName>
    <definedName name="NAVAJ_IN_1991">NavajoInflow.ModUnregulated!$E$4:$E$80</definedName>
    <definedName name="NAVAJ_IN_1992">NavajoInflow.ModUnregulated!$F$4:$F$80</definedName>
    <definedName name="NAVAJ_IN_1993">NavajoInflow.ModUnregulated!$G$4:$G$80</definedName>
    <definedName name="NAVAJ_IN_1994">NavajoInflow.ModUnregulated!$H$4:$H$80</definedName>
    <definedName name="NAVAJ_IN_1995">NavajoInflow.ModUnregulated!$I$4:$I$80</definedName>
    <definedName name="NAVAJ_IN_1996">NavajoInflow.ModUnregulated!$J$4:$J$80</definedName>
    <definedName name="NAVAJ_IN_1997">NavajoInflow.ModUnregulated!$K$4:$K$80</definedName>
    <definedName name="NAVAJ_IN_1998">NavajoInflow.ModUnregulated!$L$4:$L$80</definedName>
    <definedName name="NAVAJ_IN_1999">NavajoInflow.ModUnregulated!$M$4:$M$80</definedName>
    <definedName name="NAVAJ_IN_2000">NavajoInflow.ModUnregulated!$N$4:$N$80</definedName>
    <definedName name="NAVAJ_IN_2001">NavajoInflow.ModUnregulated!$O$4:$O$80</definedName>
    <definedName name="NAVAJ_IN_2002">NavajoInflow.ModUnregulated!$P$4:$P$80</definedName>
    <definedName name="NAVAJ_IN_2003">NavajoInflow.ModUnregulated!$Q$4:$Q$80</definedName>
    <definedName name="NAVAJ_IN_2004">NavajoInflow.ModUnregulated!$R$4:$R$80</definedName>
    <definedName name="NAVAJ_IN_2005">NavajoInflow.ModUnregulated!$S$4:$S$80</definedName>
    <definedName name="NAVAJ_IN_2006">NavajoInflow.ModUnregulated!$T$4:$T$80</definedName>
    <definedName name="NAVAJ_IN_2007">NavajoInflow.ModUnregulated!$U$4:$U$80</definedName>
    <definedName name="NAVAJ_IN_2008">NavajoInflow.ModUnregulated!$V$4:$V$80</definedName>
    <definedName name="NAVAJ_IN_2009">NavajoInflow.ModUnregulated!$W$4:$W$80</definedName>
    <definedName name="NAVAJ_IN_2010">NavajoInflow.ModUnregulated!$X$4:$X$80</definedName>
    <definedName name="NAVAJ_IN_2011">NavajoInflow.ModUnregulated!$Y$4:$Y$80</definedName>
    <definedName name="NAVAJ_IN_2012">NavajoInflow.ModUnregulated!$Z$4:$Z$80</definedName>
    <definedName name="NAVAJ_IN_2013">NavajoInflow.ModUnregulated!$AA$4:$AA$80</definedName>
    <definedName name="NAVAJ_IN_2014">NavajoInflow.ModUnregulated!$AB$4:$AB$80</definedName>
    <definedName name="NAVAJ_IN_2015">NavajoInflow.ModUnregulated!$AC$4:$AC$80</definedName>
    <definedName name="NAVAJ_IN_2016">NavajoInflow.ModUnregulated!$AD$4:$AD$80</definedName>
    <definedName name="NAVAJ_IN_2017">NavajoInflow.ModUnregulated!$AE$4:$AE$80</definedName>
    <definedName name="NAVAJ_IN_2018">NavajoInflow.ModUnregulated!$AF$4:$AF$80</definedName>
    <definedName name="NAVAJ_IN_2019">NavajoInflow.ModUnregulated!$AG$4:$AG$80</definedName>
    <definedName name="NAVAJ_IN_2020">NavajoInflow.ModUnregulated!$AH$4:$AH$80</definedName>
    <definedName name="NAVAJ_IN_2021">NavajoInflow.ModUnregulated!$AS$4:$AS$80</definedName>
    <definedName name="NAVAJ_IN_2022">NavajoInflow.ModUnregulated!$AT$4:$AT$80</definedName>
    <definedName name="NAVAJ_IN_2023">NavajoInflow.ModUnregulated!$AU$4:$AU$80</definedName>
    <definedName name="NAVAJ_IN_2024">NavajoInflow.ModUnregulated!$AV$4:$AV$80</definedName>
    <definedName name="NAVAJ_IN_2025">NavajoInflow.ModUnregulated!$AW$4:$AW$80</definedName>
    <definedName name="NAVAJ_IN_2026">NavajoInflow.ModUnregulated!$AX$4:$AX$80</definedName>
    <definedName name="NAVAJ_IN_2027">NavajoInflow.ModUnregulated!$AY$4:$AY$80</definedName>
    <definedName name="NAVAJ_IN_2028">NavajoInflow.ModUnregulated!$AZ$4:$AZ$80</definedName>
    <definedName name="NAVAJ_IN_2029">NavajoInflow.ModUnregulated!$BA$4:$BA$80</definedName>
    <definedName name="NAVAJ_IN_Max">NavajoInflow.ModUnregulated!$C$4:$C$80</definedName>
    <definedName name="NAVAJ_IN_Min">NavajoInflow.ModUnregulated!$B$4:$B$80</definedName>
    <definedName name="NAVAJ_IN_Most">NavajoInflow.ModUnregulated!$D$4:$D$80</definedName>
    <definedName name="NAVAJ_IN_TIME">NavajoInflow.ModUnregulated!$A$4:$A$80</definedName>
    <definedName name="NavajoMax">HDBQueries!$H$49</definedName>
    <definedName name="NavajoMin">HDBQueries!$H$13</definedName>
    <definedName name="NavajoMost">HDBQueries!$H$85</definedName>
    <definedName name="NFTOF_IN_1991">GainsCrystalToGJ!$E$4:$E$80</definedName>
    <definedName name="NFTOF_IN_1992">GainsCrystalToGJ!$F$4:$F$80</definedName>
    <definedName name="NFTOF_IN_1993">GainsCrystalToGJ!$G$4:$G$80</definedName>
    <definedName name="NFTOF_IN_1994">GainsCrystalToGJ!$H$4:$H$80</definedName>
    <definedName name="NFTOF_IN_1995">GainsCrystalToGJ!$I$4:$I$80</definedName>
    <definedName name="NFTOF_IN_1996">GainsCrystalToGJ!$J$4:$J$80</definedName>
    <definedName name="NFTOF_IN_1997">GainsCrystalToGJ!$K$4:$K$80</definedName>
    <definedName name="NFTOF_IN_1998">GainsCrystalToGJ!$L$4:$L$80</definedName>
    <definedName name="NFTOF_IN_1999">GainsCrystalToGJ!$M$4:$M$80</definedName>
    <definedName name="NFTOF_IN_2000">GainsCrystalToGJ!$N$4:$N$80</definedName>
    <definedName name="NFTOF_IN_2001">GainsCrystalToGJ!$O$4:$O$80</definedName>
    <definedName name="NFTOF_IN_2002">GainsCrystalToGJ!$P$4:$P$80</definedName>
    <definedName name="NFTOF_IN_2003">GainsCrystalToGJ!$Q$4:$Q$80</definedName>
    <definedName name="NFTOF_IN_2004">GainsCrystalToGJ!$R$4:$R$80</definedName>
    <definedName name="NFTOF_IN_2005">GainsCrystalToGJ!$S$4:$S$80</definedName>
    <definedName name="NFTOF_IN_2006">GainsCrystalToGJ!$T$4:$T$80</definedName>
    <definedName name="NFTOF_IN_2007">GainsCrystalToGJ!$U$4:$U$80</definedName>
    <definedName name="NFTOF_IN_2008">GainsCrystalToGJ!$V$4:$V$80</definedName>
    <definedName name="NFTOF_IN_2009">GainsCrystalToGJ!$W$4:$W$80</definedName>
    <definedName name="NFTOF_IN_2010">GainsCrystalToGJ!$X$4:$X$80</definedName>
    <definedName name="NFTOF_IN_2011">GainsCrystalToGJ!$Y$4:$Y$80</definedName>
    <definedName name="NFTOF_IN_2012">GainsCrystalToGJ!$Z$4:$Z$80</definedName>
    <definedName name="NFTOF_IN_2013">GainsCrystalToGJ!$AA$4:$AA$80</definedName>
    <definedName name="NFTOF_IN_2014">GainsCrystalToGJ!$AB$4:$AB$80</definedName>
    <definedName name="NFTOF_IN_2015">GainsCrystalToGJ!$AC$4:$AC$80</definedName>
    <definedName name="NFTOF_IN_2016">GainsCrystalToGJ!$AD$4:$AD$80</definedName>
    <definedName name="NFTOF_IN_2017">GainsCrystalToGJ!$AE$4:$AE$80</definedName>
    <definedName name="NFTOF_IN_2018">GainsCrystalToGJ!$F$4:$F$80</definedName>
    <definedName name="NFTOF_IN_2019">GainsCrystalToGJ!$AG$4:$AG$80</definedName>
    <definedName name="NFTOF_IN_2020">GainsCrystalToGJ!$AH$4:$AH$80</definedName>
    <definedName name="NFTOF_IN_2021">GainsCrystalToGJ!$AS$4:$AS$80</definedName>
    <definedName name="NFTOF_IN_2022">GainsCrystalToGJ!$AT$4:$AT$80</definedName>
    <definedName name="NFTOF_IN_2023">GainsCrystalToGJ!$AU$4:$AU$80</definedName>
    <definedName name="NFTOF_IN_2024">GainsCrystalToGJ!$AV$4:$AV$80</definedName>
    <definedName name="NFTOF_IN_2025">GainsCrystalToGJ!$AW$4:$AW$80</definedName>
    <definedName name="NFTOF_IN_2026">GainsCrystalToGJ!$AX$4:$AX$80</definedName>
    <definedName name="NFTOF_IN_2027">GainsCrystalToGJ!$AY$4:$AY$80</definedName>
    <definedName name="NFTOF_IN_2028">GainsCrystalToGJ!$AZ$4:$AZ$80</definedName>
    <definedName name="NFTOF_IN_2029">GainsCrystalToGJ!$BA$4:$BA$80</definedName>
    <definedName name="NFTOF_IN_Max">GainsCrystalToGJ!$C$4:$C$80</definedName>
    <definedName name="NFTOF_IN_Min">GainsCrystalToGJ!$B$4:$B$80</definedName>
    <definedName name="NFTOF_IN_Most">GainsCrystalToGJ!$D$4:$D$80</definedName>
    <definedName name="NFTOF_IN_Time">GainsCrystalToGJ!$A$4:$A$80</definedName>
    <definedName name="NodeID">RunInformation!$B$3:$B$21</definedName>
    <definedName name="NVRN5.espmvol.5yr.adj.espmvol" localSheetId="21">TempForecast!$A$4:$AE$64</definedName>
    <definedName name="NVRN5.espmvol.5yr.adj.espmvol_1" localSheetId="21">TempForecast!$A$4:$AE$64</definedName>
    <definedName name="NVRN5.espmvol.5yr.adj.espmvol_10" localSheetId="21">TempForecast!$A$4:$AE$64</definedName>
    <definedName name="NVRN5.espmvol.5yr.adj.espmvol_11" localSheetId="21">TempForecast!$A$4:$AE$64</definedName>
    <definedName name="NVRN5.espmvol.5yr.adj.espmvol_12" localSheetId="21">TempForecast!$A$4:$AE$64</definedName>
    <definedName name="NVRN5.espmvol.5yr.adj.espmvol_13" localSheetId="21">TempForecast!$A$4:$AE$64</definedName>
    <definedName name="NVRN5.espmvol.5yr.adj.espmvol_14" localSheetId="21">TempForecast!$A$4:$AE$64</definedName>
    <definedName name="NVRN5.espmvol.5yr.adj.espmvol_15" localSheetId="21">TempForecast!$A$4:$AE$64</definedName>
    <definedName name="NVRN5.espmvol.5yr.adj.espmvol_16" localSheetId="21">TempForecast!$A$4:$AE$64</definedName>
    <definedName name="NVRN5.espmvol.5yr.adj.espmvol_17" localSheetId="21">TempForecast!$A$4:$AE$64</definedName>
    <definedName name="NVRN5.espmvol.5yr.adj.espmvol_18" localSheetId="21">TempForecast!$A$4:$AE$64</definedName>
    <definedName name="NVRN5.espmvol.5yr.adj.espmvol_19" localSheetId="21">TempForecast!$A$4:$AE$64</definedName>
    <definedName name="NVRN5.espmvol.5yr.adj.espmvol_2" localSheetId="21">TempForecast!$A$4:$AE$64</definedName>
    <definedName name="NVRN5.espmvol.5yr.adj.espmvol_20" localSheetId="21">TempForecast!$A$4:$AE$64</definedName>
    <definedName name="NVRN5.espmvol.5yr.adj.espmvol_21" localSheetId="21">TempForecast!$A$4:$AE$64</definedName>
    <definedName name="NVRN5.espmvol.5yr.adj.espmvol_22" localSheetId="21">TempForecast!$A$4:$AE$64</definedName>
    <definedName name="NVRN5.espmvol.5yr.adj.espmvol_23" localSheetId="21">TempForecast!$A$4:$AE$64</definedName>
    <definedName name="NVRN5.espmvol.5yr.adj.espmvol_24" localSheetId="21">TempForecast!$A$4:$AE$64</definedName>
    <definedName name="NVRN5.espmvol.5yr.adj.espmvol_25" localSheetId="21">TempForecast!$A$4:$AE$64</definedName>
    <definedName name="NVRN5.espmvol.5yr.adj.espmvol_26" localSheetId="21">TempForecast!$A$4:$AE$64</definedName>
    <definedName name="NVRN5.espmvol.5yr.adj.espmvol_27" localSheetId="21">TempForecast!$A$4:$AE$64</definedName>
    <definedName name="NVRN5.espmvol.5yr.adj.espmvol_28" localSheetId="21">TempForecast!$A$4:$AE$64</definedName>
    <definedName name="NVRN5.espmvol.5yr.adj.espmvol_29" localSheetId="21">TempForecast!$A$4:$AE$64</definedName>
    <definedName name="NVRN5.espmvol.5yr.adj.espmvol_3" localSheetId="21">TempForecast!$A$4:$AE$64</definedName>
    <definedName name="NVRN5.espmvol.5yr.adj.espmvol_30" localSheetId="21">TempForecast!$A$4:$AE$64</definedName>
    <definedName name="NVRN5.espmvol.5yr.adj.espmvol_31" localSheetId="21">TempForecast!$A$4:$AE$64</definedName>
    <definedName name="NVRN5.espmvol.5yr.adj.espmvol_32" localSheetId="21">TempForecast!$A$4:$AE$64</definedName>
    <definedName name="NVRN5.espmvol.5yr.adj.espmvol_33" localSheetId="21">TempForecast!$A$4:$AE$64</definedName>
    <definedName name="NVRN5.espmvol.5yr.adj.espmvol_34" localSheetId="21">TempForecast!$A$4:$AE$64</definedName>
    <definedName name="NVRN5.espmvol.5yr.adj.espmvol_35" localSheetId="21">TempForecast!$A$4:$AE$64</definedName>
    <definedName name="NVRN5.espmvol.5yr.adj.espmvol_36" localSheetId="21">TempForecast!$A$4:$AE$64</definedName>
    <definedName name="NVRN5.espmvol.5yr.adj.espmvol_37" localSheetId="21">TempForecast!$A$4:$AE$64</definedName>
    <definedName name="NVRN5.espmvol.5yr.adj.espmvol_38" localSheetId="21">TempForecast!$A$4:$AE$64</definedName>
    <definedName name="NVRN5.espmvol.5yr.adj.espmvol_39" localSheetId="21">TempForecast!$A$4:$AE$64</definedName>
    <definedName name="NVRN5.espmvol.5yr.adj.espmvol_4" localSheetId="21">TempForecast!$A$4:$AE$64</definedName>
    <definedName name="NVRN5.espmvol.5yr.adj.espmvol_40" localSheetId="21">TempForecast!$A$4:$AE$64</definedName>
    <definedName name="NVRN5.espmvol.5yr.adj.espmvol_41" localSheetId="21">TempForecast!$A$4:$AE$64</definedName>
    <definedName name="NVRN5.espmvol.5yr.adj.espmvol_42" localSheetId="21">TempForecast!$A$4:$AE$64</definedName>
    <definedName name="NVRN5.espmvol.5yr.adj.espmvol_43" localSheetId="21">TempForecast!$A$4:$AE$64</definedName>
    <definedName name="NVRN5.espmvol.5yr.adj.espmvol_44" localSheetId="21">TempForecast!$A$4:$AE$64</definedName>
    <definedName name="NVRN5.espmvol.5yr.adj.espmvol_45" localSheetId="21">TempForecast!$A$4:$AE$64</definedName>
    <definedName name="NVRN5.espmvol.5yr.adj.espmvol_46" localSheetId="21">TempForecast!$A$4:$AE$64</definedName>
    <definedName name="NVRN5.espmvol.5yr.adj.espmvol_47" localSheetId="21">TempForecast!$A$4:$AE$64</definedName>
    <definedName name="NVRN5.espmvol.5yr.adj.espmvol_48" localSheetId="21">TempForecast!$A$4:$AE$64</definedName>
    <definedName name="NVRN5.espmvol.5yr.adj.espmvol_49" localSheetId="21">TempForecast!$A$4:$AE$64</definedName>
    <definedName name="NVRN5.espmvol.5yr.adj.espmvol_5" localSheetId="21">TempForecast!$A$4:$AE$64</definedName>
    <definedName name="NVRN5.espmvol.5yr.adj.espmvol_50" localSheetId="21">TempForecast!$A$4:$AE$64</definedName>
    <definedName name="NVRN5.espmvol.5yr.adj.espmvol_51" localSheetId="21">TempForecast!$A$4:$AE$64</definedName>
    <definedName name="NVRN5.espmvol.5yr.adj.espmvol_52" localSheetId="21">TempForecast!$A$4:$AE$64</definedName>
    <definedName name="NVRN5.espmvol.5yr.adj.espmvol_53" localSheetId="21">TempForecast!$A$4:$AE$64</definedName>
    <definedName name="NVRN5.espmvol.5yr.adj.espmvol_54" localSheetId="21">TempForecast!$A$4:$AE$64</definedName>
    <definedName name="NVRN5.espmvol.5yr.adj.espmvol_55" localSheetId="21">TempForecast!$A$4:$AE$64</definedName>
    <definedName name="NVRN5.espmvol.5yr.adj.espmvol_56" localSheetId="21">TempForecast!$A$4:$AE$64</definedName>
    <definedName name="NVRN5.espmvol.5yr.adj.espmvol_57" localSheetId="21">TempForecast!$A$4:$AE$64</definedName>
    <definedName name="NVRN5.espmvol.5yr.adj.espmvol_58" localSheetId="21">TempForecast!$A$4:$AE$64</definedName>
    <definedName name="NVRN5.espmvol.5yr.adj.espmvol_59" localSheetId="21">TempForecast!$A$4:$AE$64</definedName>
    <definedName name="NVRN5.espmvol.5yr.adj.espmvol_6" localSheetId="21">TempForecast!$A$4:$AE$64</definedName>
    <definedName name="NVRN5.espmvol.5yr.adj.espmvol_60" localSheetId="21">TempForecast!$A$4:$AE$64</definedName>
    <definedName name="NVRN5.espmvol.5yr.adj.espmvol_61" localSheetId="21">TempForecast!$A$4:$AE$64</definedName>
    <definedName name="NVRN5.espmvol.5yr.adj.espmvol_62" localSheetId="21">TempForecast!$A$4:$AE$64</definedName>
    <definedName name="NVRN5.espmvol.5yr.adj.espmvol_63" localSheetId="21">TempForecast!$A$4:$AE$64</definedName>
    <definedName name="NVRN5.espmvol.5yr.adj.espmvol_64" localSheetId="21">TempForecast!$A$4:$AE$64</definedName>
    <definedName name="NVRN5.espmvol.5yr.adj.espmvol_65" localSheetId="21">TempForecast!$A$4:$AE$64</definedName>
    <definedName name="NVRN5.espmvol.5yr.adj.espmvol_7" localSheetId="21">TempForecast!$A$4:$AE$64</definedName>
    <definedName name="NVRN5.espmvol.5yr.adj.espmvol_8" localSheetId="21">TempForecast!$A$4:$AE$64</definedName>
    <definedName name="NVRN5.espmvol.5yr.adj.espmvol_9" localSheetId="21">TempForecast!$A$4:$AE$64</definedName>
    <definedName name="PkrToImp_1991">PkrToImp!$B$4:$B$15</definedName>
    <definedName name="PkrToImp_1992">PkrToImp!$C$4:$C$15</definedName>
    <definedName name="PkrToImp_1993">PkrToImp!$D$4:$D$15</definedName>
    <definedName name="PkrToImp_1994">PkrToImp!$E$4:$E$15</definedName>
    <definedName name="PkrToImp_1995">PkrToImp!$F$4:$F$15</definedName>
    <definedName name="PkrToImp_1996">PkrToImp!$G$4:$G$15</definedName>
    <definedName name="PkrToImp_1997">PkrToImp!$H$4:$H$15</definedName>
    <definedName name="PkrToImp_1998">PkrToImp!$I$4:$I$15</definedName>
    <definedName name="PkrToImp_1999">PkrToImp!$J$4:$J$15</definedName>
    <definedName name="PkrToImp_2000">PkrToImp!$K$4:$K$15</definedName>
    <definedName name="PkrToImp_2001">PkrToImp!$L$4:$L$15</definedName>
    <definedName name="PkrToImp_2002">PkrToImp!$M$4:$M$15</definedName>
    <definedName name="PkrToImp_2003">PkrToImp!$N$4:$N$15</definedName>
    <definedName name="PkrToImp_2004">PkrToImp!$O$4:$O$15</definedName>
    <definedName name="PkrToImp_2005">PkrToImp!$P$4:$P$15</definedName>
    <definedName name="PkrToImp_2006">PkrToImp!$Q$4:$Q$15</definedName>
    <definedName name="PkrToImp_2007">PkrToImp!$R$4:$R$15</definedName>
    <definedName name="PkrToImp_2008">PkrToImp!$S$4:$S$15</definedName>
    <definedName name="PkrToImp_2009">PkrToImp!$T$4:$T$15</definedName>
    <definedName name="PkrToImp_2010">PkrToImp!$U$4:$U$15</definedName>
    <definedName name="PkrToImp_2011">PkrToImp!$V$4:$V$15</definedName>
    <definedName name="PkrToImp_2012">PkrToImp!$W$4:$W$15</definedName>
    <definedName name="PkrToImp_2013">PkrToImp!$X$4:$X$15</definedName>
    <definedName name="PkrToImp_2014">PkrToImp!$Y$4:$Y$15</definedName>
    <definedName name="PkrToImp_2015">PkrToImp!$Z$4:$Z$15</definedName>
    <definedName name="PkrToImp_2016">PkrToImp!$AA$4:$AA$15</definedName>
    <definedName name="PkrToImp_2017">PkrToImp!$AB$4:$AB$15</definedName>
    <definedName name="PkrToImp_2018">PkrToImp!$AC$4:$AC$15</definedName>
    <definedName name="PkrToImp_2019">PkrToImp!$AD$4:$AD$15</definedName>
    <definedName name="PkrToImp_2020">PkrToImp!$AE$4:$AE$15</definedName>
    <definedName name="PkrToImp_2021">PkrToImp!$AF$4:$AF$15</definedName>
    <definedName name="PkrToImp_2022">PkrToImp!$AG$4:$AG$15</definedName>
    <definedName name="PkrToImp_2023">PkrToImp!$AH$4:$AH$15</definedName>
    <definedName name="PkrToImp_2024">PkrToImp!$AI$4:$AI$15</definedName>
    <definedName name="PkrToImp_2025">PkrToImp!$AJ$4:$AJ$15</definedName>
    <definedName name="PkrToImp_2026">PkrToImp!$AK$4:$AK$15</definedName>
    <definedName name="PkrToImp_In_1991">GainsPkrToImp!$E$4:$E$71</definedName>
    <definedName name="PkrToImp_In_1992">GainsPkrToImp!$F$4:$F$71</definedName>
    <definedName name="PkrToImp_In_1993">GainsPkrToImp!$G$4:$G$71</definedName>
    <definedName name="PkrToImp_In_1994">GainsPkrToImp!$H$4:$H$71</definedName>
    <definedName name="PkrToImp_In_1995">GainsPkrToImp!$I$4:$I$71</definedName>
    <definedName name="PkrToImp_In_1996">GainsPkrToImp!$J$4:$J$71</definedName>
    <definedName name="PkrToImp_In_1997">GainsPkrToImp!$K$4:$K$71</definedName>
    <definedName name="PkrToImp_In_1998">GainsPkrToImp!$L$4:$L$71</definedName>
    <definedName name="PkrToImp_In_1999">GainsPkrToImp!$M$4:$M$71</definedName>
    <definedName name="PkrToImp_In_2000">GainsPkrToImp!$N$4:$N$71</definedName>
    <definedName name="PkrToImp_In_2001">GainsPkrToImp!$O$4:$O$71</definedName>
    <definedName name="PkrToImp_In_2002">GainsPkrToImp!$P$4:$P$71</definedName>
    <definedName name="PkrToImp_In_2003">GainsPkrToImp!$Q$4:$Q$71</definedName>
    <definedName name="PkrToImp_In_2004">GainsPkrToImp!$R$4:$R$71</definedName>
    <definedName name="PkrToImp_In_2005">GainsPkrToImp!$S$4:$S$71</definedName>
    <definedName name="PkrToImp_In_2006">GainsPkrToImp!$T$4:$T$71</definedName>
    <definedName name="PkrToImp_In_2007">GainsPkrToImp!$U$4:$U$71</definedName>
    <definedName name="PkrToImp_In_2008">GainsPkrToImp!$V$4:$V$71</definedName>
    <definedName name="PkrToImp_In_2009">GainsPkrToImp!$W$4:$W$71</definedName>
    <definedName name="PkrToImp_In_2010">GainsPkrToImp!$X$4:$X$71</definedName>
    <definedName name="PkrToImp_In_2011">GainsPkrToImp!$Y$4:$Y$71</definedName>
    <definedName name="PkrToImp_In_2012">GainsPkrToImp!$Z$4:$Z$71</definedName>
    <definedName name="PkrToImp_In_2013">GainsPkrToImp!$AA$4:$AA$71</definedName>
    <definedName name="PkrToImp_In_2014">GainsPkrToImp!$AB$4:$AB$71</definedName>
    <definedName name="PkrToImp_In_2015">GainsPkrToImp!$AC$4:$AC$71</definedName>
    <definedName name="PkrToImp_In_2016">GainsPkrToImp!$AD$4:$AD$71</definedName>
    <definedName name="PkrToImp_In_2017">GainsPkrToImp!$AE$4:$AE$71</definedName>
    <definedName name="PkrToImp_In_2018">GainsPkrToImp!$AE$4:$AE$71</definedName>
    <definedName name="PkrToImp_In_2019">GainsPkrToImp!$AG$4:$AG$71</definedName>
    <definedName name="PkrToImp_In_2020">GainsPkrToImp!$AH$4:$AH$71</definedName>
    <definedName name="PkrToImp_In_Max">GainsPkrToImp!$C$4:$C$71</definedName>
    <definedName name="PkrToImp_In_Min">GainsPkrToImp!$B$4:$B$71</definedName>
    <definedName name="PkrToImp_In_Most">GainsPkrToImp!$D$4:$D$71</definedName>
    <definedName name="PkrToImp_In_Time">GainsPkrToImp!$A$4:$A$71</definedName>
    <definedName name="POWEL_IN_1991">PowellInflow.Unregulated!$E$4:$E$80</definedName>
    <definedName name="POWEL_IN_1992">PowellInflow.Unregulated!$F$4:$F$80</definedName>
    <definedName name="POWEL_IN_1993">PowellInflow.Unregulated!$G$4:$G$80</definedName>
    <definedName name="POWEL_IN_1994">PowellInflow.Unregulated!$H$4:$H$80</definedName>
    <definedName name="POWEL_IN_1995">PowellInflow.Unregulated!$I$4:$I$80</definedName>
    <definedName name="POWEL_IN_1996">PowellInflow.Unregulated!$J$4:$J$80</definedName>
    <definedName name="POWEL_IN_1997">PowellInflow.Unregulated!$K$4:$K$80</definedName>
    <definedName name="POWEL_IN_1998">PowellInflow.Unregulated!$L$4:$L$80</definedName>
    <definedName name="POWEL_IN_1999">PowellInflow.Unregulated!$M$4:$M$80</definedName>
    <definedName name="POWEL_IN_2000">PowellInflow.Unregulated!$N$4:$N$80</definedName>
    <definedName name="POWEL_IN_2001">PowellInflow.Unregulated!$O$4:$O$80</definedName>
    <definedName name="POWEL_IN_2002">PowellInflow.Unregulated!$P$4:$P$80</definedName>
    <definedName name="POWEL_IN_2003">PowellInflow.Unregulated!$Q$4:$Q$80</definedName>
    <definedName name="POWEL_IN_2004">PowellInflow.Unregulated!$R$4:$R$80</definedName>
    <definedName name="POWEL_IN_2005">PowellInflow.Unregulated!$S$4:$S$80</definedName>
    <definedName name="POWEL_IN_2006">PowellInflow.Unregulated!$T$4:$T$80</definedName>
    <definedName name="POWEL_IN_2007">PowellInflow.Unregulated!$U$4:$U$80</definedName>
    <definedName name="POWEL_IN_2008">PowellInflow.Unregulated!$V$4:$V$80</definedName>
    <definedName name="POWEL_IN_2009">PowellInflow.Unregulated!$W$4:$W$80</definedName>
    <definedName name="POWEL_IN_2010">PowellInflow.Unregulated!$X$4:$X$80</definedName>
    <definedName name="POWEL_IN_2011">PowellInflow.Unregulated!$Y$4:$Y$80</definedName>
    <definedName name="POWEL_IN_2012">PowellInflow.Unregulated!$Z$4:$Z$80</definedName>
    <definedName name="POWEL_IN_2013">PowellInflow.Unregulated!$AA$4:$AA$80</definedName>
    <definedName name="POWEL_IN_2014">PowellInflow.Unregulated!$AB$4:$AB$80</definedName>
    <definedName name="POWEL_IN_2015">PowellInflow.Unregulated!$AC$4:$AC$80</definedName>
    <definedName name="POWEL_IN_2016">PowellInflow.Unregulated!$AD$4:$AD$80</definedName>
    <definedName name="POWEL_IN_2017">PowellInflow.Unregulated!$AE$4:$AE$80</definedName>
    <definedName name="POWEL_IN_2018">PowellInflow.Unregulated!$AF$4:$AF$80</definedName>
    <definedName name="POWEL_IN_2019">PowellInflow.Unregulated!$AG$4:$AG$80</definedName>
    <definedName name="POWEL_IN_2020">PowellInflow.Unregulated!$AH$4:$AH$80</definedName>
    <definedName name="POWEL_IN_2021">PowellInflow.Unregulated!$AS$4:$AS$80</definedName>
    <definedName name="POWEL_IN_2022">PowellInflow.Unregulated!$AT$4:$AT$80</definedName>
    <definedName name="POWEL_IN_2023">PowellInflow.Unregulated!$AU$4:$AU$80</definedName>
    <definedName name="POWEL_IN_2024">PowellInflow.Unregulated!$AV$4:$AV$80</definedName>
    <definedName name="POWEL_IN_2025">PowellInflow.Unregulated!$AW$4:$AW$80</definedName>
    <definedName name="POWEL_IN_2026">PowellInflow.Unregulated!$AX$4:$AX$80</definedName>
    <definedName name="POWEL_IN_2027">PowellInflow.Unregulated!$AY$4:$AY$80</definedName>
    <definedName name="POWEL_IN_2028">PowellInflow.Unregulated!$AZ$4:$AZ$80</definedName>
    <definedName name="POWEL_IN_2029">PowellInflow.Unregulated!$BA$4:$BA$80</definedName>
    <definedName name="POWEL_IN_Max">PowellInflow.Unregulated!$C$4:$C$80</definedName>
    <definedName name="POWEL_IN_Min">PowellInflow.Unregulated!$B$4:$B$80</definedName>
    <definedName name="POWEL_IN_Most">PowellInflow.Unregulated!$D$4:$D$80</definedName>
    <definedName name="POWEL_IN_TIME">PowellInflow.Unregulated!$A$4:$A$80</definedName>
    <definedName name="PowellMax">HDBQueries!$E$49</definedName>
    <definedName name="PowellMin">HDBQueries!$E$13</definedName>
    <definedName name="PowellMost">HDBQueries!$E$85</definedName>
    <definedName name="PTMGAL_IN_1991">PowellToMeadGainsAbvLeesFerry!$E$4:$E$71</definedName>
    <definedName name="PTMGAL_IN_1992">PowellToMeadGainsAbvLeesFerry!$F$4:$F$71</definedName>
    <definedName name="PTMGAL_IN_1993">PowellToMeadGainsAbvLeesFerry!$G$4:$G$71</definedName>
    <definedName name="PTMGAL_IN_1994">PowellToMeadGainsAbvLeesFerry!$H$4:$H$71</definedName>
    <definedName name="PTMGAL_IN_1995">PowellToMeadGainsAbvLeesFerry!$I$4:$I$71</definedName>
    <definedName name="PTMGAL_IN_1996">PowellToMeadGainsAbvLeesFerry!$J$4:$J$71</definedName>
    <definedName name="PTMGAL_IN_1997">PowellToMeadGainsAbvLeesFerry!$K$4:$K$71</definedName>
    <definedName name="PTMGAL_IN_1998">PowellToMeadGainsAbvLeesFerry!$L$4:$L$71</definedName>
    <definedName name="PTMGAL_IN_1999">PowellToMeadGainsAbvLeesFerry!$M$4:$M$71</definedName>
    <definedName name="PTMGAL_IN_2000">PowellToMeadGainsAbvLeesFerry!$N$4:$N$71</definedName>
    <definedName name="PTMGAL_IN_2001">PowellToMeadGainsAbvLeesFerry!$O$4:$O$71</definedName>
    <definedName name="PTMGAL_IN_2002">PowellToMeadGainsAbvLeesFerry!$P$4:$P$71</definedName>
    <definedName name="PTMGAL_IN_2003">PowellToMeadGainsAbvLeesFerry!$Q$4:$Q$71</definedName>
    <definedName name="PTMGAL_IN_2004">PowellToMeadGainsAbvLeesFerry!$R$4:$R$71</definedName>
    <definedName name="PTMGAL_IN_2005">PowellToMeadGainsAbvLeesFerry!$S$4:$S$71</definedName>
    <definedName name="PTMGAL_IN_2006">PowellToMeadGainsAbvLeesFerry!$T$4:$T$71</definedName>
    <definedName name="PTMGAL_IN_2007">PowellToMeadGainsAbvLeesFerry!$U$4:$U$71</definedName>
    <definedName name="PTMGAL_IN_2008">PowellToMeadGainsAbvLeesFerry!$V$4:$V$71</definedName>
    <definedName name="PTMGAL_IN_2009">PowellToMeadGainsAbvLeesFerry!$W$4:$W$71</definedName>
    <definedName name="PTMGAL_IN_2010">PowellToMeadGainsAbvLeesFerry!$X$4:$X$71</definedName>
    <definedName name="PTMGAL_IN_2011">PowellToMeadGainsAbvLeesFerry!$Y$4:$Y$71</definedName>
    <definedName name="PTMGAL_IN_2012">PowellToMeadGainsAbvLeesFerry!$Z$4:$Z$71</definedName>
    <definedName name="PTMGAL_IN_2013">PowellToMeadGainsAbvLeesFerry!$AA$4:$AA$71</definedName>
    <definedName name="PTMGAL_IN_2014">PowellToMeadGainsAbvLeesFerry!$AB$4:$AB$71</definedName>
    <definedName name="PTMGAL_IN_2015">PowellToMeadGainsAbvLeesFerry!$AC$4:$AC$71</definedName>
    <definedName name="PTMGAL_IN_2016">PowellToMeadGainsAbvLeesFerry!$AD$4:$AD$71</definedName>
    <definedName name="PTMGAL_IN_2017">PowellToMeadGainsAbvLeesFerry!$AE$4:$AE$71</definedName>
    <definedName name="PTMGAL_IN_2018">PowellToMeadGainsAbvLeesFerry!$AF$4:$AF$71</definedName>
    <definedName name="PTMGAL_IN_2019">PowellToMeadGainsAbvLeesFerry!$AG$4:$AG$71</definedName>
    <definedName name="PTMGAL_IN_2020">PowellToMeadGainsAbvLeesFerry!$AH$4:$AH$71</definedName>
    <definedName name="PTMGAL_IN_2021">PowellToMeadGainsAbvLeesFerry!$AS$4:$AS$71</definedName>
    <definedName name="PTMGAL_IN_2022">PowellToMeadGainsAbvLeesFerry!$AT$4:$AT$71</definedName>
    <definedName name="PTMGAL_IN_2023">PowellToMeadGainsAbvLeesFerry!$AU$4:$AU$71</definedName>
    <definedName name="PTMGAL_IN_2024">PowellToMeadGainsAbvLeesFerry!$AV$4:$AV$71</definedName>
    <definedName name="PTMGAL_IN_2025">PowellToMeadGainsAbvLeesFerry!$AW$4:$AW$71</definedName>
    <definedName name="PTMGAL_IN_2026">PowellToMeadGainsAbvLeesFerry!$AX$4:$AX$71</definedName>
    <definedName name="PTMGAL_IN_2027">PowellToMeadGainsAbvLeesFerry!$AY$4:$AY$71</definedName>
    <definedName name="PTMGAL_IN_2028">PowellToMeadGainsAbvLeesFerry!$AZ$4:$AZ$71</definedName>
    <definedName name="PTMGAL_IN_2029">PowellToMeadGainsAbvLeesFerry!$BA$4:$BA$71</definedName>
    <definedName name="PTMGAL_IN_Max">PowellToMeadGainsAbvLeesFerry!$C$4:$C$71</definedName>
    <definedName name="PTMGAL_IN_Min">PowellToMeadGainsAbvLeesFerry!$B$4:$B$71</definedName>
    <definedName name="PTMGAL_IN_Most">PowellToMeadGainsAbvLeesFerry!$D$4:$D$71</definedName>
    <definedName name="PTMGAL_IN_Time">PowellToMeadGainsAbvLeesFerry!$A$4:$A$71</definedName>
    <definedName name="PTMGC_IN_1991">PowellToMeadGainsGrandCanyon!$E$4:$E$71</definedName>
    <definedName name="PTMGC_IN_1992">PowellToMeadGainsGrandCanyon!$F$4:$F$71</definedName>
    <definedName name="PTMGC_IN_1993">PowellToMeadGainsGrandCanyon!$G$4:$G$71</definedName>
    <definedName name="PTMGC_IN_1994">PowellToMeadGainsGrandCanyon!$H$4:$H$71</definedName>
    <definedName name="PTMGC_IN_1995">PowellToMeadGainsGrandCanyon!$I$4:$I$71</definedName>
    <definedName name="PTMGC_IN_1996">PowellToMeadGainsGrandCanyon!$J$4:$J$71</definedName>
    <definedName name="PTMGC_IN_1997">PowellToMeadGainsGrandCanyon!$K$4:$K$71</definedName>
    <definedName name="PTMGC_IN_1998">PowellToMeadGainsGrandCanyon!$L$4:$L$71</definedName>
    <definedName name="PTMGC_IN_1999">PowellToMeadGainsGrandCanyon!$M$4:$M$71</definedName>
    <definedName name="PTMGC_IN_2000">PowellToMeadGainsGrandCanyon!$N$4:$N$71</definedName>
    <definedName name="PTMGC_IN_2001">PowellToMeadGainsGrandCanyon!$O$4:$O$71</definedName>
    <definedName name="PTMGC_IN_2002">PowellToMeadGainsGrandCanyon!$P$4:$P$71</definedName>
    <definedName name="PTMGC_IN_2003">PowellToMeadGainsGrandCanyon!$Q$4:$Q$71</definedName>
    <definedName name="PTMGC_IN_2004">PowellToMeadGainsGrandCanyon!$R$4:$R$71</definedName>
    <definedName name="PTMGC_IN_2005">PowellToMeadGainsGrandCanyon!$S$4:$S$71</definedName>
    <definedName name="PTMGC_IN_2006">PowellToMeadGainsGrandCanyon!$T$4:$T$71</definedName>
    <definedName name="PTMGC_IN_2007">PowellToMeadGainsGrandCanyon!$U$4:$U$71</definedName>
    <definedName name="PTMGC_IN_2008">PowellToMeadGainsGrandCanyon!$V$4:$V$71</definedName>
    <definedName name="PTMGC_IN_2009">PowellToMeadGainsGrandCanyon!$W$4:$W$71</definedName>
    <definedName name="PTMGC_IN_2010">PowellToMeadGainsGrandCanyon!$X$4:$X$71</definedName>
    <definedName name="PTMGC_IN_2011">PowellToMeadGainsGrandCanyon!$Y$4:$Y$71</definedName>
    <definedName name="PTMGC_IN_2012">PowellToMeadGainsGrandCanyon!$Z$4:$Z$71</definedName>
    <definedName name="PTMGC_IN_2013">PowellToMeadGainsGrandCanyon!$AA$4:$AA$71</definedName>
    <definedName name="PTMGC_IN_2014">PowellToMeadGainsGrandCanyon!$AB$4:$AB$71</definedName>
    <definedName name="PTMGC_IN_2015">PowellToMeadGainsGrandCanyon!$AC$4:$AC$71</definedName>
    <definedName name="PTMGC_IN_2016">PowellToMeadGainsGrandCanyon!$AD$4:$AD$71</definedName>
    <definedName name="PTMGC_IN_2017">PowellToMeadGainsGrandCanyon!$AE$4:$AE$71</definedName>
    <definedName name="PTMGC_IN_2018">PowellToMeadGainsGrandCanyon!$AF$4:$AF$71</definedName>
    <definedName name="PTMGC_IN_2019">PowellToMeadGainsGrandCanyon!$AG$4:$AG$71</definedName>
    <definedName name="PTMGC_IN_2020">PowellToMeadGainsGrandCanyon!$AH$4:$AH$71</definedName>
    <definedName name="PTMGC_IN_2021">PowellToMeadGainsGrandCanyon!$AS$4:$AS$71</definedName>
    <definedName name="PTMGC_IN_2022">PowellToMeadGainsGrandCanyon!$AT$4:$AT$71</definedName>
    <definedName name="PTMGC_IN_2023">PowellToMeadGainsGrandCanyon!$AU$4:$AU$71</definedName>
    <definedName name="PTMGC_IN_2024">PowellToMeadGainsGrandCanyon!$AV$4:$AV$71</definedName>
    <definedName name="PTMGC_IN_2025">PowellToMeadGainsGrandCanyon!$AW$4:$AW$71</definedName>
    <definedName name="PTMGC_IN_2026">PowellToMeadGainsGrandCanyon!$AX$4:$AX$71</definedName>
    <definedName name="PTMGC_IN_2027">PowellToMeadGainsGrandCanyon!$AY$4:$AY$71</definedName>
    <definedName name="PTMGC_IN_2028">PowellToMeadGainsGrandCanyon!$AZ$4:$AZ$71</definedName>
    <definedName name="PTMGC_IN_2029">PowellToMeadGainsGrandCanyon!$BA$4:$BA$71</definedName>
    <definedName name="PTMGC_IN_Max">PowellToMeadGainsGrandCanyon!$C$4:$C$71</definedName>
    <definedName name="PTMGC_IN_Min">PowellToMeadGainsGrandCanyon!$B$4:$B$71</definedName>
    <definedName name="PTMGC_IN_Most">PowellToMeadGainsGrandCanyon!$D$4:$D$71</definedName>
    <definedName name="PTMGC_IN_Time">PowellToMeadGainsGrandCanyon!$A$4:$A$71</definedName>
    <definedName name="PTMGH_IN_1991">PowellToMeadGainsAboveHoover!$E$4:$E$71</definedName>
    <definedName name="PTMGH_IN_1992">PowellToMeadGainsAboveHoover!$F$4:$F$71</definedName>
    <definedName name="PTMGH_IN_1993">PowellToMeadGainsAboveHoover!$G$4:$G$71</definedName>
    <definedName name="PTMGH_IN_1994">PowellToMeadGainsAboveHoover!$H$4:$H$71</definedName>
    <definedName name="PTMGH_IN_1995">PowellToMeadGainsAboveHoover!$I$4:$I$71</definedName>
    <definedName name="PTMGH_IN_1996">PowellToMeadGainsAboveHoover!$J$4:$J$71</definedName>
    <definedName name="PTMGH_IN_1997">PowellToMeadGainsAboveHoover!$K$4:$K$71</definedName>
    <definedName name="PTMGH_IN_1998">PowellToMeadGainsAboveHoover!$L$4:$L$71</definedName>
    <definedName name="PTMGH_IN_1999">PowellToMeadGainsAboveHoover!$M$4:$M$71</definedName>
    <definedName name="PTMGH_IN_2000">PowellToMeadGainsAboveHoover!$N$4:$N$71</definedName>
    <definedName name="PTMGH_IN_2001">PowellToMeadGainsAboveHoover!$O$4:$O$71</definedName>
    <definedName name="PTMGH_IN_2002">PowellToMeadGainsAboveHoover!$P$4:$P$71</definedName>
    <definedName name="PTMGH_IN_2003">PowellToMeadGainsAboveHoover!$Q$4:$Q$71</definedName>
    <definedName name="PTMGH_IN_2004">PowellToMeadGainsAboveHoover!$R$4:$R$71</definedName>
    <definedName name="PTMGH_IN_2005">PowellToMeadGainsAboveHoover!$S$4:$S$71</definedName>
    <definedName name="PTMGH_IN_2006">PowellToMeadGainsAboveHoover!$T$4:$T$71</definedName>
    <definedName name="PTMGH_IN_2007">PowellToMeadGainsAboveHoover!$U$4:$U$71</definedName>
    <definedName name="PTMGH_IN_2008">PowellToMeadGainsAboveHoover!$V$4:$V$71</definedName>
    <definedName name="PTMGH_IN_2009">PowellToMeadGainsAboveHoover!$W$4:$W$71</definedName>
    <definedName name="PTMGH_IN_2010">PowellToMeadGainsAboveHoover!$X$4:$X$71</definedName>
    <definedName name="PTMGH_IN_2011">PowellToMeadGainsAboveHoover!$Y$4:$Y$71</definedName>
    <definedName name="PTMGH_IN_2012">PowellToMeadGainsAboveHoover!$Z$4:$Z$71</definedName>
    <definedName name="PTMGH_IN_2013">PowellToMeadGainsAboveHoover!$AA$4:$AA$71</definedName>
    <definedName name="PTMGH_IN_2014">PowellToMeadGainsAboveHoover!$AB$4:$AB$71</definedName>
    <definedName name="PTMGH_IN_2015">PowellToMeadGainsAboveHoover!$AC$4:$AC$71</definedName>
    <definedName name="PTMGH_IN_2016">PowellToMeadGainsAboveHoover!$AD$4:$AD$71</definedName>
    <definedName name="PTMGH_IN_2017">PowellToMeadGainsAboveHoover!$AE$4:$AE$71</definedName>
    <definedName name="PTMGH_IN_2018">PowellToMeadGainsAboveHoover!$AF$4:$AF$71</definedName>
    <definedName name="PTMGH_IN_2019">PowellToMeadGainsAboveHoover!$AG$4:$AG$71</definedName>
    <definedName name="PTMGH_IN_2020">PowellToMeadGainsAboveHoover!$AH$4:$AH$71</definedName>
    <definedName name="PTMGH_IN_2021">PowellToMeadGainsAboveHoover!$AS$4:$AS$71</definedName>
    <definedName name="PTMGH_IN_2022">PowellToMeadGainsAboveHoover!$AT$4:$AT$71</definedName>
    <definedName name="PTMGH_IN_2023">PowellToMeadGainsAboveHoover!$AU$4:$AU$71</definedName>
    <definedName name="PTMGH_IN_2024">PowellToMeadGainsAboveHoover!$AV$4:$AV$71</definedName>
    <definedName name="PTMGH_IN_2025">PowellToMeadGainsAboveHoover!$AW$4:$AW$71</definedName>
    <definedName name="PTMGH_IN_2026">PowellToMeadGainsAboveHoover!$AX$4:$AX$71</definedName>
    <definedName name="PTMGH_IN_2027">PowellToMeadGainsAboveHoover!$AY$4:$AY$71</definedName>
    <definedName name="PTMGH_IN_2028">PowellToMeadGainsAboveHoover!$AZ$4:$AZ$71</definedName>
    <definedName name="PTMGH_IN_2029">PowellToMeadGainsAboveHoover!$BA$4:$BA$71</definedName>
    <definedName name="PTMGH_IN_Max">PowellToMeadGainsAboveHoover!$C$4:$C$71</definedName>
    <definedName name="PTMGH_IN_Min">PowellToMeadGainsAboveHoover!$B$4:$B$71</definedName>
    <definedName name="PTMGH_IN_Most">PowellToMeadGainsAboveHoover!$D$4:$D$71</definedName>
    <definedName name="PTMGH_IN_Time">PowellToMeadGainsAboveHoover!$A$4:$A$71</definedName>
    <definedName name="Query_from_uchdb2_15" localSheetId="22">HDBQueries!$A$13:$A$43</definedName>
    <definedName name="Query_from_uchdb2_35" localSheetId="22">HDBQueries!$A$85:$A$115</definedName>
    <definedName name="RangeName">RunInformation!$D$3:$D$21</definedName>
    <definedName name="SheetName">RunInformation!$C$3:$C$21</definedName>
    <definedName name="StartMonth">RunInformation!$J$3:$J$52</definedName>
    <definedName name="StartYear">RunInformation!$K$3:$K$52</definedName>
    <definedName name="TaylorParkMax">HDBQueries!$I$49</definedName>
    <definedName name="TaylorParkMin">HDBQueries!$I$13</definedName>
    <definedName name="TaylorParkMost">HDBQueries!$I$85</definedName>
    <definedName name="TImeMin">HDBQueries!$B$13:$O$13</definedName>
    <definedName name="TimestepID">RunInformation!$I$3:$I$52</definedName>
    <definedName name="TPARK_IN_1991">TaylorPark.Inflow!$E$4:$E$80</definedName>
    <definedName name="TPARK_IN_1992">TaylorPark.Inflow!$F$4:$F$80</definedName>
    <definedName name="TPARK_IN_1993">TaylorPark.Inflow!$G$4:$G$80</definedName>
    <definedName name="TPARK_IN_1994">TaylorPark.Inflow!$H$4:$H$80</definedName>
    <definedName name="TPARK_IN_1995">TaylorPark.Inflow!$I$4:$I$80</definedName>
    <definedName name="TPARK_IN_1996">TaylorPark.Inflow!$J$4:$J$80</definedName>
    <definedName name="TPARK_IN_1997">TaylorPark.Inflow!$K$4:$K$80</definedName>
    <definedName name="TPARK_IN_1998">TaylorPark.Inflow!$L$4:$L$80</definedName>
    <definedName name="TPARK_IN_1999">TaylorPark.Inflow!$M$4:$M$80</definedName>
    <definedName name="TPARK_IN_2000">TaylorPark.Inflow!$N$4:$N$80</definedName>
    <definedName name="TPARK_IN_2001">TaylorPark.Inflow!$O$4:$O$80</definedName>
    <definedName name="TPARK_IN_2002">TaylorPark.Inflow!$P$4:$P$80</definedName>
    <definedName name="TPARK_IN_2003">TaylorPark.Inflow!$Q$4:$Q$80</definedName>
    <definedName name="TPARK_IN_2004">TaylorPark.Inflow!$R$4:$R$80</definedName>
    <definedName name="TPARK_IN_2005">TaylorPark.Inflow!$S$4:$S$80</definedName>
    <definedName name="TPARK_IN_2006">TaylorPark.Inflow!$T$4:$T$80</definedName>
    <definedName name="TPARK_IN_2007">TaylorPark.Inflow!$U$4:$U$80</definedName>
    <definedName name="TPARK_IN_2008">TaylorPark.Inflow!$V$4:$V$80</definedName>
    <definedName name="TPARK_IN_2009">TaylorPark.Inflow!$W$4:$W$80</definedName>
    <definedName name="TPARK_IN_2010">TaylorPark.Inflow!$X$4:$X$80</definedName>
    <definedName name="TPARK_IN_2011">TaylorPark.Inflow!$Y$4:$Y$80</definedName>
    <definedName name="TPARK_IN_2012">TaylorPark.Inflow!$Z$4:$Z$80</definedName>
    <definedName name="TPARK_IN_2013">TaylorPark.Inflow!$AA$4:$AA$80</definedName>
    <definedName name="TPARK_IN_2014">TaylorPark.Inflow!$AB$4:$AB$80</definedName>
    <definedName name="TPARK_IN_2015">TaylorPark.Inflow!$AC$4:$AC$80</definedName>
    <definedName name="TPARK_IN_2016">TaylorPark.Inflow!$AD$4:$AD$80</definedName>
    <definedName name="TPARK_IN_2017">TaylorPark.Inflow!$AE$4:$AE$80</definedName>
    <definedName name="TPARK_IN_2018">TaylorPark.Inflow!$AF$4:$AF$80</definedName>
    <definedName name="TPARK_IN_2019">TaylorPark.Inflow!$AG$4:$AG$80</definedName>
    <definedName name="TPARK_IN_2020">TaylorPark.Inflow!$AH$4:$AH$80</definedName>
    <definedName name="TPARK_IN_2021">TaylorPark.Inflow!$AS$4:$AS$80</definedName>
    <definedName name="TPARK_IN_2022">TaylorPark.Inflow!$AT$4:$AT$80</definedName>
    <definedName name="TPARK_IN_2023">TaylorPark.Inflow!$AU$4:$AU$80</definedName>
    <definedName name="TPARK_IN_2024">TaylorPark.Inflow!$AV$4:$AV$80</definedName>
    <definedName name="TPARK_IN_2025">TaylorPark.Inflow!$AW$4:$AW$80</definedName>
    <definedName name="TPARK_IN_2026">TaylorPark.Inflow!$AX$4:$AX$80</definedName>
    <definedName name="TPARK_IN_2027">TaylorPark.Inflow!$AY$4:$AY$80</definedName>
    <definedName name="TPARK_IN_2028">TaylorPark.Inflow!$AZ$4:$AZ$80</definedName>
    <definedName name="TPARK_IN_2029">TaylorPark.Inflow!$BA$4:$BA$80</definedName>
    <definedName name="TPARK_IN_Max">TaylorPark.Inflow!$C$4:$C$80</definedName>
    <definedName name="TPARK_IN_Min">TaylorPark.Inflow!$B$4:$B$80</definedName>
    <definedName name="TPARK_IN_Most">TaylorPark.Inflow!$D$4:$D$80</definedName>
    <definedName name="TPARK_IN_TIME">TaylorPark.Inflow!$A$4:$A$80</definedName>
    <definedName name="TPIC2.espmvol.5yr.adj.espmvol" localSheetId="21">TempForecast!$A$4:$AE$64</definedName>
    <definedName name="TPIC2.espmvol.5yr.adj.espmvol_1" localSheetId="21">TempForecast!$A$4:$AE$64</definedName>
    <definedName name="TPIC2.espmvol.5yr.adj.espmvol_10" localSheetId="21">TempForecast!$A$4:$AE$64</definedName>
    <definedName name="TPIC2.espmvol.5yr.adj.espmvol_11" localSheetId="21">TempForecast!$A$4:$AE$64</definedName>
    <definedName name="TPIC2.espmvol.5yr.adj.espmvol_12" localSheetId="21">TempForecast!$A$4:$AE$64</definedName>
    <definedName name="TPIC2.espmvol.5yr.adj.espmvol_13" localSheetId="21">TempForecast!$A$4:$AE$64</definedName>
    <definedName name="TPIC2.espmvol.5yr.adj.espmvol_14" localSheetId="21">TempForecast!$A$4:$AE$64</definedName>
    <definedName name="TPIC2.espmvol.5yr.adj.espmvol_15" localSheetId="21">TempForecast!$A$4:$AE$64</definedName>
    <definedName name="TPIC2.espmvol.5yr.adj.espmvol_16" localSheetId="21">TempForecast!$A$4:$AE$64</definedName>
    <definedName name="TPIC2.espmvol.5yr.adj.espmvol_17" localSheetId="21">TempForecast!$A$4:$AE$64</definedName>
    <definedName name="TPIC2.espmvol.5yr.adj.espmvol_18" localSheetId="21">TempForecast!$A$4:$AE$64</definedName>
    <definedName name="TPIC2.espmvol.5yr.adj.espmvol_19" localSheetId="21">TempForecast!$A$4:$AE$64</definedName>
    <definedName name="TPIC2.espmvol.5yr.adj.espmvol_2" localSheetId="21">TempForecast!$A$4:$AE$64</definedName>
    <definedName name="TPIC2.espmvol.5yr.adj.espmvol_20" localSheetId="21">TempForecast!$A$4:$AE$64</definedName>
    <definedName name="TPIC2.espmvol.5yr.adj.espmvol_21" localSheetId="21">TempForecast!$A$4:$AE$64</definedName>
    <definedName name="TPIC2.espmvol.5yr.adj.espmvol_22" localSheetId="21">TempForecast!$A$4:$AE$64</definedName>
    <definedName name="TPIC2.espmvol.5yr.adj.espmvol_23" localSheetId="21">TempForecast!$A$4:$AE$64</definedName>
    <definedName name="TPIC2.espmvol.5yr.adj.espmvol_24" localSheetId="21">TempForecast!$A$4:$AE$64</definedName>
    <definedName name="TPIC2.espmvol.5yr.adj.espmvol_25" localSheetId="21">TempForecast!$A$4:$AE$64</definedName>
    <definedName name="TPIC2.espmvol.5yr.adj.espmvol_26" localSheetId="21">TempForecast!$A$4:$AE$64</definedName>
    <definedName name="TPIC2.espmvol.5yr.adj.espmvol_27" localSheetId="21">TempForecast!$A$4:$AE$64</definedName>
    <definedName name="TPIC2.espmvol.5yr.adj.espmvol_28" localSheetId="21">TempForecast!$A$4:$AE$64</definedName>
    <definedName name="TPIC2.espmvol.5yr.adj.espmvol_29" localSheetId="21">TempForecast!$A$4:$AE$64</definedName>
    <definedName name="TPIC2.espmvol.5yr.adj.espmvol_3" localSheetId="21">TempForecast!$A$4:$AE$64</definedName>
    <definedName name="TPIC2.espmvol.5yr.adj.espmvol_30" localSheetId="21">TempForecast!$A$4:$AE$64</definedName>
    <definedName name="TPIC2.espmvol.5yr.adj.espmvol_31" localSheetId="21">TempForecast!$A$4:$AE$64</definedName>
    <definedName name="TPIC2.espmvol.5yr.adj.espmvol_32" localSheetId="21">TempForecast!$A$4:$AE$64</definedName>
    <definedName name="TPIC2.espmvol.5yr.adj.espmvol_33" localSheetId="21">TempForecast!$A$4:$AE$64</definedName>
    <definedName name="TPIC2.espmvol.5yr.adj.espmvol_34" localSheetId="21">TempForecast!$A$4:$AE$64</definedName>
    <definedName name="TPIC2.espmvol.5yr.adj.espmvol_35" localSheetId="21">TempForecast!$A$4:$AE$64</definedName>
    <definedName name="TPIC2.espmvol.5yr.adj.espmvol_36" localSheetId="21">TempForecast!$A$4:$AE$64</definedName>
    <definedName name="TPIC2.espmvol.5yr.adj.espmvol_37" localSheetId="21">TempForecast!$A$4:$AE$64</definedName>
    <definedName name="TPIC2.espmvol.5yr.adj.espmvol_38" localSheetId="21">TempForecast!$A$4:$AE$64</definedName>
    <definedName name="TPIC2.espmvol.5yr.adj.espmvol_39" localSheetId="21">TempForecast!$A$4:$AE$64</definedName>
    <definedName name="TPIC2.espmvol.5yr.adj.espmvol_4" localSheetId="21">TempForecast!$A$4:$AE$64</definedName>
    <definedName name="TPIC2.espmvol.5yr.adj.espmvol_40" localSheetId="21">TempForecast!$A$4:$AE$64</definedName>
    <definedName name="TPIC2.espmvol.5yr.adj.espmvol_41" localSheetId="21">TempForecast!$A$4:$AE$64</definedName>
    <definedName name="TPIC2.espmvol.5yr.adj.espmvol_42" localSheetId="21">TempForecast!$A$4:$AE$64</definedName>
    <definedName name="TPIC2.espmvol.5yr.adj.espmvol_43" localSheetId="21">TempForecast!$A$4:$AE$64</definedName>
    <definedName name="TPIC2.espmvol.5yr.adj.espmvol_44" localSheetId="21">TempForecast!$A$4:$AE$64</definedName>
    <definedName name="TPIC2.espmvol.5yr.adj.espmvol_45" localSheetId="21">TempForecast!$A$4:$AE$64</definedName>
    <definedName name="TPIC2.espmvol.5yr.adj.espmvol_46" localSheetId="21">TempForecast!$A$4:$AE$64</definedName>
    <definedName name="TPIC2.espmvol.5yr.adj.espmvol_47" localSheetId="21">TempForecast!$A$4:$AE$64</definedName>
    <definedName name="TPIC2.espmvol.5yr.adj.espmvol_48" localSheetId="21">TempForecast!$A$4:$AE$64</definedName>
    <definedName name="TPIC2.espmvol.5yr.adj.espmvol_49" localSheetId="21">TempForecast!$A$4:$AE$64</definedName>
    <definedName name="TPIC2.espmvol.5yr.adj.espmvol_5" localSheetId="21">TempForecast!$A$4:$AE$64</definedName>
    <definedName name="TPIC2.espmvol.5yr.adj.espmvol_50" localSheetId="21">TempForecast!$A$4:$AE$64</definedName>
    <definedName name="TPIC2.espmvol.5yr.adj.espmvol_51" localSheetId="21">TempForecast!$A$4:$AE$64</definedName>
    <definedName name="TPIC2.espmvol.5yr.adj.espmvol_52" localSheetId="21">TempForecast!$A$4:$AE$64</definedName>
    <definedName name="TPIC2.espmvol.5yr.adj.espmvol_53" localSheetId="21">TempForecast!$A$4:$AE$64</definedName>
    <definedName name="TPIC2.espmvol.5yr.adj.espmvol_54" localSheetId="21">TempForecast!$A$4:$AE$64</definedName>
    <definedName name="TPIC2.espmvol.5yr.adj.espmvol_55" localSheetId="21">TempForecast!$A$4:$AE$64</definedName>
    <definedName name="TPIC2.espmvol.5yr.adj.espmvol_56" localSheetId="21">TempForecast!$A$4:$AE$64</definedName>
    <definedName name="TPIC2.espmvol.5yr.adj.espmvol_57" localSheetId="21">TempForecast!$A$4:$AE$64</definedName>
    <definedName name="TPIC2.espmvol.5yr.adj.espmvol_58" localSheetId="21">TempForecast!$A$4:$AE$64</definedName>
    <definedName name="TPIC2.espmvol.5yr.adj.espmvol_59" localSheetId="21">TempForecast!$A$4:$AE$64</definedName>
    <definedName name="TPIC2.espmvol.5yr.adj.espmvol_6" localSheetId="21">TempForecast!$A$4:$AE$64</definedName>
    <definedName name="TPIC2.espmvol.5yr.adj.espmvol_60" localSheetId="21">TempForecast!$A$4:$AE$64</definedName>
    <definedName name="TPIC2.espmvol.5yr.adj.espmvol_61" localSheetId="21">TempForecast!$A$4:$AE$64</definedName>
    <definedName name="TPIC2.espmvol.5yr.adj.espmvol_62" localSheetId="21">TempForecast!$A$4:$AE$64</definedName>
    <definedName name="TPIC2.espmvol.5yr.adj.espmvol_63" localSheetId="21">TempForecast!$A$4:$AE$64</definedName>
    <definedName name="TPIC2.espmvol.5yr.adj.espmvol_64" localSheetId="21">TempForecast!$A$4:$AE$64</definedName>
    <definedName name="TPIC2.espmvol.5yr.adj.espmvol_65" localSheetId="21">TempForecast!$A$4:$AE$64</definedName>
    <definedName name="TPIC2.espmvol.5yr.adj.espmvol_7" localSheetId="21">TempForecast!$A$4:$AE$64</definedName>
    <definedName name="TPIC2.espmvol.5yr.adj.espmvol_8" localSheetId="21">TempForecast!$A$4:$AE$64</definedName>
    <definedName name="TPIC2.espmvol.5yr.adj.espmvol_9" localSheetId="21">TempForecast!$A$4:$AE$64</definedName>
    <definedName name="TraceID">RunInformation!$F$6:$F$55</definedName>
    <definedName name="TraceSelection">Comparison!$B$8:$E$23</definedName>
    <definedName name="TraceYear">RunInformation!$G$6:$G$55</definedName>
    <definedName name="VALLE_IN_1991">Vallecito.Inflow!$E$4:$E$80</definedName>
    <definedName name="VALLE_IN_1992">Vallecito.Inflow!$F$4:$F$80</definedName>
    <definedName name="VALLE_IN_1993">Vallecito.Inflow!$G$4:$G$80</definedName>
    <definedName name="VALLE_IN_1994">Vallecito.Inflow!$H$4:$H$80</definedName>
    <definedName name="VALLE_IN_1995">Vallecito.Inflow!$I$4:$I$80</definedName>
    <definedName name="VALLE_IN_1996">Vallecito.Inflow!$J$4:$J$80</definedName>
    <definedName name="VALLE_IN_1997">Vallecito.Inflow!$K$4:$K$80</definedName>
    <definedName name="VALLE_IN_1998">Vallecito.Inflow!$L$4:$L$80</definedName>
    <definedName name="VALLE_IN_1999">Vallecito.Inflow!$M$4:$M$80</definedName>
    <definedName name="VALLE_IN_2000">Vallecito.Inflow!$N$4:$N$80</definedName>
    <definedName name="VALLE_IN_2001">Vallecito.Inflow!$O$4:$O$80</definedName>
    <definedName name="VALLE_IN_2002">Vallecito.Inflow!$P$4:$P$80</definedName>
    <definedName name="VALLE_IN_2003">Vallecito.Inflow!$Q$4:$Q$80</definedName>
    <definedName name="VALLE_IN_2004">Vallecito.Inflow!$R$4:$R$80</definedName>
    <definedName name="VALLE_IN_2005">Vallecito.Inflow!$S$4:$S$80</definedName>
    <definedName name="VALLE_IN_2006">Vallecito.Inflow!$T$4:$T$80</definedName>
    <definedName name="VALLE_IN_2007">Vallecito.Inflow!$U$4:$U$80</definedName>
    <definedName name="VALLE_IN_2008">Vallecito.Inflow!$V$4:$V$80</definedName>
    <definedName name="VALLE_IN_2009">Vallecito.Inflow!$W$4:$W$80</definedName>
    <definedName name="VALLE_IN_2010">Vallecito.Inflow!$X$4:$X$80</definedName>
    <definedName name="VALLE_IN_2011">Vallecito.Inflow!$Y$4:$Y$80</definedName>
    <definedName name="VALLE_IN_2012">Vallecito.Inflow!$Z$4:$Z$80</definedName>
    <definedName name="VALLE_IN_2013">Vallecito.Inflow!$AA$4:$AA$80</definedName>
    <definedName name="VALLE_IN_2014">Vallecito.Inflow!$AB$4:$AB$80</definedName>
    <definedName name="VALLE_IN_2015">Vallecito.Inflow!$AC$4:$AC$80</definedName>
    <definedName name="VALLE_IN_2016">Vallecito.Inflow!$AD$4:$AD$80</definedName>
    <definedName name="VALLE_IN_2017">Vallecito.Inflow!$AE$4:$AE$80</definedName>
    <definedName name="VALLE_IN_2018">Vallecito.Inflow!$AF$4:$AF$80</definedName>
    <definedName name="VALLE_IN_2019">Vallecito.Inflow!$AG$4:$AG$80</definedName>
    <definedName name="VALLE_IN_2020">Vallecito.Inflow!$AH$4:$AH$80</definedName>
    <definedName name="VALLE_IN_2021">Vallecito.Inflow!$AS$4:$AS$80</definedName>
    <definedName name="VALLE_IN_2022">Vallecito.Inflow!$AT$4:$AT$80</definedName>
    <definedName name="VALLE_IN_2023">Vallecito.Inflow!$AU$4:$AU$80</definedName>
    <definedName name="VALLE_IN_2024">Vallecito.Inflow!$AV$4:$AV$80</definedName>
    <definedName name="VALLE_IN_2025">Vallecito.Inflow!$AW$4:$AW$80</definedName>
    <definedName name="VALLE_IN_2026">Vallecito.Inflow!$AX$4:$AX$80</definedName>
    <definedName name="VALLE_IN_2027">Vallecito.Inflow!$AY$4:$AY$80</definedName>
    <definedName name="VALLE_IN_2028">Vallecito.Inflow!$AZ$4:$AZ$80</definedName>
    <definedName name="VALLE_IN_2029">Vallecito.Inflow!$BA$4:$BA$80</definedName>
    <definedName name="VALLE_IN_Max">Vallecito.Inflow!$C$4:$C$80</definedName>
    <definedName name="VALLE_IN_Min">Vallecito.Inflow!$B$4:$B$80</definedName>
    <definedName name="VALLE_IN_Most">Vallecito.Inflow!$D$4:$D$80</definedName>
    <definedName name="VALLE_IN_TIME">Vallecito.Inflow!$A$4:$A$80</definedName>
    <definedName name="VallecitoMax">HDBQueries!$J$49</definedName>
    <definedName name="VallecitoMin">HDBQueries!$J$13</definedName>
    <definedName name="VallecitoMost">HDBQueries!$J$85</definedName>
    <definedName name="VCRC2.espmvol.5yr.adj.espmvol" localSheetId="21">TempForecast!$A$4:$AE$64</definedName>
    <definedName name="VCRC2.espmvol.5yr.adj.espmvol_1" localSheetId="21">TempForecast!$A$4:$AE$64</definedName>
    <definedName name="VCRC2.espmvol.5yr.adj.espmvol_10" localSheetId="21">TempForecast!$A$4:$AE$64</definedName>
    <definedName name="VCRC2.espmvol.5yr.adj.espmvol_11" localSheetId="21">TempForecast!$A$4:$AE$64</definedName>
    <definedName name="VCRC2.espmvol.5yr.adj.espmvol_12" localSheetId="21">TempForecast!$A$4:$AE$64</definedName>
    <definedName name="VCRC2.espmvol.5yr.adj.espmvol_13" localSheetId="21">TempForecast!$A$4:$AE$64</definedName>
    <definedName name="VCRC2.espmvol.5yr.adj.espmvol_14" localSheetId="21">TempForecast!$A$4:$AE$64</definedName>
    <definedName name="VCRC2.espmvol.5yr.adj.espmvol_15" localSheetId="21">TempForecast!$A$4:$AE$64</definedName>
    <definedName name="VCRC2.espmvol.5yr.adj.espmvol_16" localSheetId="21">TempForecast!$A$4:$AE$64</definedName>
    <definedName name="VCRC2.espmvol.5yr.adj.espmvol_17" localSheetId="21">TempForecast!$A$4:$AE$64</definedName>
    <definedName name="VCRC2.espmvol.5yr.adj.espmvol_18" localSheetId="21">TempForecast!$A$4:$AE$64</definedName>
    <definedName name="VCRC2.espmvol.5yr.adj.espmvol_19" localSheetId="21">TempForecast!$A$4:$AE$64</definedName>
    <definedName name="VCRC2.espmvol.5yr.adj.espmvol_2" localSheetId="21">TempForecast!$A$4:$AE$64</definedName>
    <definedName name="VCRC2.espmvol.5yr.adj.espmvol_20" localSheetId="21">TempForecast!$A$4:$AE$64</definedName>
    <definedName name="VCRC2.espmvol.5yr.adj.espmvol_21" localSheetId="21">TempForecast!$A$4:$AE$64</definedName>
    <definedName name="VCRC2.espmvol.5yr.adj.espmvol_22" localSheetId="21">TempForecast!$A$4:$AE$64</definedName>
    <definedName name="VCRC2.espmvol.5yr.adj.espmvol_23" localSheetId="21">TempForecast!$A$4:$AE$64</definedName>
    <definedName name="VCRC2.espmvol.5yr.adj.espmvol_24" localSheetId="21">TempForecast!$A$4:$AE$64</definedName>
    <definedName name="VCRC2.espmvol.5yr.adj.espmvol_25" localSheetId="21">TempForecast!$A$4:$AE$64</definedName>
    <definedName name="VCRC2.espmvol.5yr.adj.espmvol_26" localSheetId="21">TempForecast!$A$4:$AE$64</definedName>
    <definedName name="VCRC2.espmvol.5yr.adj.espmvol_27" localSheetId="21">TempForecast!$A$4:$AE$64</definedName>
    <definedName name="VCRC2.espmvol.5yr.adj.espmvol_28" localSheetId="21">TempForecast!$A$4:$AE$64</definedName>
    <definedName name="VCRC2.espmvol.5yr.adj.espmvol_29" localSheetId="21">TempForecast!$A$4:$AE$64</definedName>
    <definedName name="VCRC2.espmvol.5yr.adj.espmvol_3" localSheetId="21">TempForecast!$A$4:$AE$64</definedName>
    <definedName name="VCRC2.espmvol.5yr.adj.espmvol_30" localSheetId="21">TempForecast!$A$4:$AE$64</definedName>
    <definedName name="VCRC2.espmvol.5yr.adj.espmvol_31" localSheetId="21">TempForecast!$A$4:$AE$64</definedName>
    <definedName name="VCRC2.espmvol.5yr.adj.espmvol_32" localSheetId="21">TempForecast!$A$4:$AE$64</definedName>
    <definedName name="VCRC2.espmvol.5yr.adj.espmvol_33" localSheetId="21">TempForecast!$A$4:$AE$64</definedName>
    <definedName name="VCRC2.espmvol.5yr.adj.espmvol_34" localSheetId="21">TempForecast!$A$4:$AE$64</definedName>
    <definedName name="VCRC2.espmvol.5yr.adj.espmvol_35" localSheetId="21">TempForecast!$A$4:$AE$64</definedName>
    <definedName name="VCRC2.espmvol.5yr.adj.espmvol_36" localSheetId="21">TempForecast!$A$4:$AE$64</definedName>
    <definedName name="VCRC2.espmvol.5yr.adj.espmvol_37" localSheetId="21">TempForecast!$A$4:$AE$64</definedName>
    <definedName name="VCRC2.espmvol.5yr.adj.espmvol_38" localSheetId="21">TempForecast!$A$4:$AE$64</definedName>
    <definedName name="VCRC2.espmvol.5yr.adj.espmvol_39" localSheetId="21">TempForecast!$A$4:$AE$64</definedName>
    <definedName name="VCRC2.espmvol.5yr.adj.espmvol_4" localSheetId="21">TempForecast!$A$4:$AE$64</definedName>
    <definedName name="VCRC2.espmvol.5yr.adj.espmvol_40" localSheetId="21">TempForecast!$A$4:$AE$64</definedName>
    <definedName name="VCRC2.espmvol.5yr.adj.espmvol_41" localSheetId="21">TempForecast!$A$4:$AE$64</definedName>
    <definedName name="VCRC2.espmvol.5yr.adj.espmvol_42" localSheetId="21">TempForecast!$A$4:$AE$64</definedName>
    <definedName name="VCRC2.espmvol.5yr.adj.espmvol_43" localSheetId="21">TempForecast!$A$4:$AE$64</definedName>
    <definedName name="VCRC2.espmvol.5yr.adj.espmvol_44" localSheetId="21">TempForecast!$A$4:$AE$64</definedName>
    <definedName name="VCRC2.espmvol.5yr.adj.espmvol_45" localSheetId="21">TempForecast!$A$4:$AE$64</definedName>
    <definedName name="VCRC2.espmvol.5yr.adj.espmvol_46" localSheetId="21">TempForecast!$A$4:$AE$64</definedName>
    <definedName name="VCRC2.espmvol.5yr.adj.espmvol_47" localSheetId="21">TempForecast!$A$4:$AE$64</definedName>
    <definedName name="VCRC2.espmvol.5yr.adj.espmvol_48" localSheetId="21">TempForecast!$A$4:$AE$64</definedName>
    <definedName name="VCRC2.espmvol.5yr.adj.espmvol_49" localSheetId="21">TempForecast!$A$4:$AE$64</definedName>
    <definedName name="VCRC2.espmvol.5yr.adj.espmvol_5" localSheetId="21">TempForecast!$A$4:$AE$64</definedName>
    <definedName name="VCRC2.espmvol.5yr.adj.espmvol_50" localSheetId="21">TempForecast!$A$4:$AE$64</definedName>
    <definedName name="VCRC2.espmvol.5yr.adj.espmvol_51" localSheetId="21">TempForecast!$A$4:$AE$64</definedName>
    <definedName name="VCRC2.espmvol.5yr.adj.espmvol_52" localSheetId="21">TempForecast!$A$4:$AE$64</definedName>
    <definedName name="VCRC2.espmvol.5yr.adj.espmvol_53" localSheetId="21">TempForecast!$A$4:$AE$64</definedName>
    <definedName name="VCRC2.espmvol.5yr.adj.espmvol_54" localSheetId="21">TempForecast!$A$4:$AE$64</definedName>
    <definedName name="VCRC2.espmvol.5yr.adj.espmvol_55" localSheetId="21">TempForecast!$A$4:$AE$64</definedName>
    <definedName name="VCRC2.espmvol.5yr.adj.espmvol_56" localSheetId="21">TempForecast!$A$4:$AE$64</definedName>
    <definedName name="VCRC2.espmvol.5yr.adj.espmvol_57" localSheetId="21">TempForecast!$A$4:$AE$64</definedName>
    <definedName name="VCRC2.espmvol.5yr.adj.espmvol_58" localSheetId="21">TempForecast!$A$4:$AE$64</definedName>
    <definedName name="VCRC2.espmvol.5yr.adj.espmvol_59" localSheetId="21">TempForecast!$A$4:$AE$64</definedName>
    <definedName name="VCRC2.espmvol.5yr.adj.espmvol_6" localSheetId="21">TempForecast!$A$4:$AE$64</definedName>
    <definedName name="VCRC2.espmvol.5yr.adj.espmvol_60" localSheetId="21">TempForecast!$A$4:$AE$64</definedName>
    <definedName name="VCRC2.espmvol.5yr.adj.espmvol_61" localSheetId="21">TempForecast!$A$4:$AE$64</definedName>
    <definedName name="VCRC2.espmvol.5yr.adj.espmvol_62" localSheetId="21">TempForecast!$A$4:$AE$64</definedName>
    <definedName name="VCRC2.espmvol.5yr.adj.espmvol_63" localSheetId="21">TempForecast!$A$4:$AE$64</definedName>
    <definedName name="VCRC2.espmvol.5yr.adj.espmvol_64" localSheetId="21">TempForecast!$A$4:$AE$64</definedName>
    <definedName name="VCRC2.espmvol.5yr.adj.espmvol_65" localSheetId="21">TempForecast!$A$4:$AE$64</definedName>
    <definedName name="VCRC2.espmvol.5yr.adj.espmvol_7" localSheetId="21">TempForecast!$A$4:$AE$64</definedName>
    <definedName name="VCRC2.espmvol.5yr.adj.espmvol_8" localSheetId="21">TempForecast!$A$4:$AE$64</definedName>
    <definedName name="VCRC2.espmvol.5yr.adj.espmvol_9" localSheetId="21">TempForecast!$A$4:$AE$64</definedName>
    <definedName name="YampaMax">HDBQueries!$K$49</definedName>
    <definedName name="YampaMin">HDBQueries!$K$13</definedName>
    <definedName name="YampaMost">HDBQueries!$K$85</definedName>
    <definedName name="YDLC2.espmvol.5yr.adj.espmvol" localSheetId="21">TempForecast!$A$4:$AE$64</definedName>
    <definedName name="YDLC2.espmvol.5yr.adj.espmvol_1" localSheetId="21">TempForecast!$A$4:$AE$64</definedName>
    <definedName name="YDLC2.espmvol.5yr.adj.espmvol_10" localSheetId="21">TempForecast!$A$4:$AE$64</definedName>
    <definedName name="YDLC2.espmvol.5yr.adj.espmvol_11" localSheetId="21">TempForecast!$A$4:$AE$64</definedName>
    <definedName name="YDLC2.espmvol.5yr.adj.espmvol_12" localSheetId="21">TempForecast!$A$4:$AE$64</definedName>
    <definedName name="YDLC2.espmvol.5yr.adj.espmvol_13" localSheetId="21">TempForecast!$A$4:$AE$64</definedName>
    <definedName name="YDLC2.espmvol.5yr.adj.espmvol_14" localSheetId="21">TempForecast!$A$4:$AE$64</definedName>
    <definedName name="YDLC2.espmvol.5yr.adj.espmvol_15" localSheetId="21">TempForecast!$A$4:$AE$64</definedName>
    <definedName name="YDLC2.espmvol.5yr.adj.espmvol_16" localSheetId="21">TempForecast!$A$4:$AE$64</definedName>
    <definedName name="YDLC2.espmvol.5yr.adj.espmvol_17" localSheetId="21">TempForecast!$A$4:$AE$64</definedName>
    <definedName name="YDLC2.espmvol.5yr.adj.espmvol_18" localSheetId="21">TempForecast!$A$4:$AE$64</definedName>
    <definedName name="YDLC2.espmvol.5yr.adj.espmvol_19" localSheetId="21">TempForecast!$A$4:$AE$64</definedName>
    <definedName name="YDLC2.espmvol.5yr.adj.espmvol_2" localSheetId="21">TempForecast!$A$4:$AE$64</definedName>
    <definedName name="YDLC2.espmvol.5yr.adj.espmvol_20" localSheetId="21">TempForecast!$A$4:$AE$64</definedName>
    <definedName name="YDLC2.espmvol.5yr.adj.espmvol_21" localSheetId="21">TempForecast!$A$4:$AE$64</definedName>
    <definedName name="YDLC2.espmvol.5yr.adj.espmvol_22" localSheetId="21">TempForecast!$A$4:$AE$64</definedName>
    <definedName name="YDLC2.espmvol.5yr.adj.espmvol_23" localSheetId="21">TempForecast!$A$4:$AE$64</definedName>
    <definedName name="YDLC2.espmvol.5yr.adj.espmvol_24" localSheetId="21">TempForecast!$A$4:$AE$64</definedName>
    <definedName name="YDLC2.espmvol.5yr.adj.espmvol_25" localSheetId="21">TempForecast!$A$4:$AE$64</definedName>
    <definedName name="YDLC2.espmvol.5yr.adj.espmvol_26" localSheetId="21">TempForecast!$A$4:$AE$64</definedName>
    <definedName name="YDLC2.espmvol.5yr.adj.espmvol_27" localSheetId="21">TempForecast!$A$4:$AE$64</definedName>
    <definedName name="YDLC2.espmvol.5yr.adj.espmvol_28" localSheetId="21">TempForecast!$A$4:$AE$64</definedName>
    <definedName name="YDLC2.espmvol.5yr.adj.espmvol_29" localSheetId="21">TempForecast!$A$4:$AE$64</definedName>
    <definedName name="YDLC2.espmvol.5yr.adj.espmvol_3" localSheetId="21">TempForecast!$A$4:$AE$64</definedName>
    <definedName name="YDLC2.espmvol.5yr.adj.espmvol_30" localSheetId="21">TempForecast!$A$4:$AE$64</definedName>
    <definedName name="YDLC2.espmvol.5yr.adj.espmvol_31" localSheetId="21">TempForecast!$A$4:$AE$64</definedName>
    <definedName name="YDLC2.espmvol.5yr.adj.espmvol_32" localSheetId="21">TempForecast!$A$4:$AE$64</definedName>
    <definedName name="YDLC2.espmvol.5yr.adj.espmvol_33" localSheetId="21">TempForecast!$A$4:$AE$64</definedName>
    <definedName name="YDLC2.espmvol.5yr.adj.espmvol_34" localSheetId="21">TempForecast!$A$4:$AE$64</definedName>
    <definedName name="YDLC2.espmvol.5yr.adj.espmvol_35" localSheetId="21">TempForecast!$A$4:$AE$64</definedName>
    <definedName name="YDLC2.espmvol.5yr.adj.espmvol_36" localSheetId="21">TempForecast!$A$4:$AE$64</definedName>
    <definedName name="YDLC2.espmvol.5yr.adj.espmvol_37" localSheetId="21">TempForecast!$A$4:$AE$64</definedName>
    <definedName name="YDLC2.espmvol.5yr.adj.espmvol_38" localSheetId="21">TempForecast!$A$4:$AE$64</definedName>
    <definedName name="YDLC2.espmvol.5yr.adj.espmvol_39" localSheetId="21">TempForecast!$A$4:$AE$64</definedName>
    <definedName name="YDLC2.espmvol.5yr.adj.espmvol_4" localSheetId="21">TempForecast!$A$4:$AE$64</definedName>
    <definedName name="YDLC2.espmvol.5yr.adj.espmvol_40" localSheetId="21">TempForecast!$A$4:$AE$64</definedName>
    <definedName name="YDLC2.espmvol.5yr.adj.espmvol_41" localSheetId="21">TempForecast!$A$4:$AE$64</definedName>
    <definedName name="YDLC2.espmvol.5yr.adj.espmvol_42" localSheetId="21">TempForecast!$A$4:$AE$64</definedName>
    <definedName name="YDLC2.espmvol.5yr.adj.espmvol_43" localSheetId="21">TempForecast!$A$4:$AE$64</definedName>
    <definedName name="YDLC2.espmvol.5yr.adj.espmvol_44" localSheetId="21">TempForecast!$A$4:$AE$64</definedName>
    <definedName name="YDLC2.espmvol.5yr.adj.espmvol_45" localSheetId="21">TempForecast!$A$4:$AE$64</definedName>
    <definedName name="YDLC2.espmvol.5yr.adj.espmvol_46" localSheetId="21">TempForecast!$A$4:$AE$64</definedName>
    <definedName name="YDLC2.espmvol.5yr.adj.espmvol_47" localSheetId="21">TempForecast!$A$4:$AE$64</definedName>
    <definedName name="YDLC2.espmvol.5yr.adj.espmvol_48" localSheetId="21">TempForecast!$A$4:$AE$64</definedName>
    <definedName name="YDLC2.espmvol.5yr.adj.espmvol_49" localSheetId="21">TempForecast!$A$4:$AE$64</definedName>
    <definedName name="YDLC2.espmvol.5yr.adj.espmvol_5" localSheetId="21">TempForecast!$A$4:$AE$64</definedName>
    <definedName name="YDLC2.espmvol.5yr.adj.espmvol_50" localSheetId="21">TempForecast!$A$4:$AE$64</definedName>
    <definedName name="YDLC2.espmvol.5yr.adj.espmvol_51" localSheetId="21">TempForecast!$A$4:$AE$64</definedName>
    <definedName name="YDLC2.espmvol.5yr.adj.espmvol_52" localSheetId="21">TempForecast!$A$4:$AE$64</definedName>
    <definedName name="YDLC2.espmvol.5yr.adj.espmvol_53" localSheetId="21">TempForecast!$A$4:$AE$64</definedName>
    <definedName name="YDLC2.espmvol.5yr.adj.espmvol_54" localSheetId="21">TempForecast!$A$4:$AE$64</definedName>
    <definedName name="YDLC2.espmvol.5yr.adj.espmvol_55" localSheetId="21">TempForecast!$A$4:$AE$64</definedName>
    <definedName name="YDLC2.espmvol.5yr.adj.espmvol_56" localSheetId="21">TempForecast!$A$4:$AE$64</definedName>
    <definedName name="YDLC2.espmvol.5yr.adj.espmvol_57" localSheetId="21">TempForecast!$A$4:$AE$64</definedName>
    <definedName name="YDLC2.espmvol.5yr.adj.espmvol_58" localSheetId="21">TempForecast!$A$4:$AE$64</definedName>
    <definedName name="YDLC2.espmvol.5yr.adj.espmvol_59" localSheetId="21">TempForecast!$A$4:$AE$64</definedName>
    <definedName name="YDLC2.espmvol.5yr.adj.espmvol_6" localSheetId="21">TempForecast!$A$4:$AE$64</definedName>
    <definedName name="YDLC2.espmvol.5yr.adj.espmvol_60" localSheetId="21">TempForecast!$A$4:$AE$64</definedName>
    <definedName name="YDLC2.espmvol.5yr.adj.espmvol_61" localSheetId="21">TempForecast!$A$4:$AE$64</definedName>
    <definedName name="YDLC2.espmvol.5yr.adj.espmvol_62" localSheetId="21">TempForecast!$A$4:$AE$64</definedName>
    <definedName name="YDLC2.espmvol.5yr.adj.espmvol_63" localSheetId="21">TempForecast!$A$4:$AE$64</definedName>
    <definedName name="YDLC2.espmvol.5yr.adj.espmvol_64" localSheetId="21">TempForecast!$A$4:$AE$64</definedName>
    <definedName name="YDLC2.espmvol.5yr.adj.espmvol_65" localSheetId="21">TempForecast!$A$4:$AE$64</definedName>
    <definedName name="YDLC2.espmvol.5yr.adj.espmvol_7" localSheetId="21">TempForecast!$A$4:$AE$64</definedName>
    <definedName name="YDLC2.espmvol.5yr.adj.espmvol_8" localSheetId="21">TempForecast!$A$4:$AE$64</definedName>
    <definedName name="YDLC2.espmvol.5yr.adj.espmvol_9" localSheetId="21">TempForecast!$A$4:$AE$64</definedName>
    <definedName name="YRITO_IN_1991">YampaRiverInflow.TotalOutflow!$E$4:$E$80</definedName>
    <definedName name="YRITO_IN_1992">YampaRiverInflow.TotalOutflow!$F$4:$F$80</definedName>
    <definedName name="YRITO_IN_1993">YampaRiverInflow.TotalOutflow!$G$4:$G$80</definedName>
    <definedName name="YRITO_IN_1994">YampaRiverInflow.TotalOutflow!$H$4:$H$80</definedName>
    <definedName name="YRITO_IN_1995">YampaRiverInflow.TotalOutflow!$I$4:$I$80</definedName>
    <definedName name="YRITO_IN_1996">YampaRiverInflow.TotalOutflow!$J$4:$J$80</definedName>
    <definedName name="YRITO_IN_1997">YampaRiverInflow.TotalOutflow!$K$4:$K$80</definedName>
    <definedName name="YRITO_IN_1998">YampaRiverInflow.TotalOutflow!$L$4:$L$80</definedName>
    <definedName name="YRITO_IN_1999">YampaRiverInflow.TotalOutflow!$M$4:$M$80</definedName>
    <definedName name="YRITO_IN_2000">YampaRiverInflow.TotalOutflow!$N$4:$N$80</definedName>
    <definedName name="YRITO_IN_2001">YampaRiverInflow.TotalOutflow!$O$4:$O$80</definedName>
    <definedName name="YRITO_IN_2002">YampaRiverInflow.TotalOutflow!$P$4:$P$80</definedName>
    <definedName name="YRITO_IN_2003">YampaRiverInflow.TotalOutflow!$Q$4:$Q$80</definedName>
    <definedName name="YRITO_IN_2004">YampaRiverInflow.TotalOutflow!$R$4:$R$80</definedName>
    <definedName name="YRITO_IN_2005">YampaRiverInflow.TotalOutflow!$S$4:$S$80</definedName>
    <definedName name="YRITO_IN_2006">YampaRiverInflow.TotalOutflow!$T$4:$T$80</definedName>
    <definedName name="YRITO_IN_2007">YampaRiverInflow.TotalOutflow!$U$4:$U$80</definedName>
    <definedName name="YRITO_IN_2008">YampaRiverInflow.TotalOutflow!$V$4:$V$80</definedName>
    <definedName name="YRITO_IN_2009">YampaRiverInflow.TotalOutflow!$W$4:$W$80</definedName>
    <definedName name="YRITO_IN_2010">YampaRiverInflow.TotalOutflow!$X$4:$X$80</definedName>
    <definedName name="YRITO_IN_2011">YampaRiverInflow.TotalOutflow!$Y$4:$Y$80</definedName>
    <definedName name="YRITO_IN_2012">YampaRiverInflow.TotalOutflow!$Z$4:$Z$80</definedName>
    <definedName name="YRITO_IN_2013">YampaRiverInflow.TotalOutflow!$AA$4:$AA$80</definedName>
    <definedName name="YRITO_IN_2014">YampaRiverInflow.TotalOutflow!$AB$4:$AB$80</definedName>
    <definedName name="YRITO_IN_2015">YampaRiverInflow.TotalOutflow!$AC$4:$AC$80</definedName>
    <definedName name="YRITO_IN_2016">YampaRiverInflow.TotalOutflow!$AD$4:$AD$80</definedName>
    <definedName name="YRITO_IN_2017">YampaRiverInflow.TotalOutflow!$AE$4:$AE$80</definedName>
    <definedName name="YRITO_IN_2018">YampaRiverInflow.TotalOutflow!$AF$4:$AF$80</definedName>
    <definedName name="YRITO_IN_2019">YampaRiverInflow.TotalOutflow!$AG$4:$AG$80</definedName>
    <definedName name="YRITO_IN_2020">YampaRiverInflow.TotalOutflow!$AH$4:$AH$80</definedName>
    <definedName name="YRITO_IN_2021">YampaRiverInflow.TotalOutflow!$AS$4:$AS$80</definedName>
    <definedName name="YRITO_IN_2022">YampaRiverInflow.TotalOutflow!$AT$4:$AT$80</definedName>
    <definedName name="YRITO_IN_2023">YampaRiverInflow.TotalOutflow!$AU$4:$AU$80</definedName>
    <definedName name="YRITO_IN_2024">YampaRiverInflow.TotalOutflow!$AV$4:$AV$80</definedName>
    <definedName name="YRITO_IN_2025">YampaRiverInflow.TotalOutflow!$AW$4:$AW$80</definedName>
    <definedName name="YRITO_IN_2026">YampaRiverInflow.TotalOutflow!$AX$4:$AX$80</definedName>
    <definedName name="YRITO_IN_2027">YampaRiverInflow.TotalOutflow!$AY$4:$AY$80</definedName>
    <definedName name="YRITO_IN_2028">YampaRiverInflow.TotalOutflow!$AZ$4:$AZ$80</definedName>
    <definedName name="YRITO_IN_2029">YampaRiverInflow.TotalOutflow!$BA$4:$BA$80</definedName>
    <definedName name="YRITO_IN_Max" localSheetId="11">AnimasRiverTotalOutflow!$C$4:$C$80</definedName>
    <definedName name="YRITO_IN_Max">YampaRiverInflow.TotalOutflow!$C$4:$C$80</definedName>
    <definedName name="YRITO_IN_Min" localSheetId="11">AnimasRiverTotalOutflow!$B$4:$B$80</definedName>
    <definedName name="YRITO_IN_Min">YampaRiverInflow.TotalOutflow!$B$4:$B$80</definedName>
    <definedName name="YRITO_IN_Most" localSheetId="11">AnimasRiverTotalOutflow!$D$4:$D$80</definedName>
    <definedName name="YRITO_IN_Most">YampaRiverInflow.TotalOutflow!$D$4:$D$80</definedName>
    <definedName name="YRITO_IN_TIME">YampaRiverInflow.TotalOutflow!$A$4:$A$80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64" i="49" l="1"/>
  <c r="A65" i="49"/>
  <c r="A66" i="49"/>
  <c r="A67" i="49"/>
  <c r="A68" i="49"/>
  <c r="A64" i="50"/>
  <c r="A65" i="50"/>
  <c r="A66" i="50"/>
  <c r="A67" i="50"/>
  <c r="A68" i="50"/>
  <c r="A64" i="51"/>
  <c r="A65" i="51"/>
  <c r="A66" i="51"/>
  <c r="A67" i="51"/>
  <c r="A68" i="51"/>
  <c r="A64" i="52"/>
  <c r="A65" i="52"/>
  <c r="A66" i="52"/>
  <c r="A67" i="52"/>
  <c r="A68" i="52"/>
  <c r="A64" i="39"/>
  <c r="A65" i="39"/>
  <c r="A66" i="39"/>
  <c r="A67" i="39"/>
  <c r="A68" i="39"/>
  <c r="A64" i="35"/>
  <c r="A65" i="35"/>
  <c r="A66" i="35"/>
  <c r="A67" i="35"/>
  <c r="A68" i="35"/>
  <c r="A64" i="32"/>
  <c r="A65" i="32"/>
  <c r="A66" i="32"/>
  <c r="A67" i="32"/>
  <c r="A68" i="32"/>
  <c r="A8" i="39" l="1"/>
  <c r="A9" i="39"/>
  <c r="A10" i="39"/>
  <c r="A11" i="39"/>
  <c r="A12" i="39"/>
  <c r="A13" i="39"/>
  <c r="A14" i="39"/>
  <c r="A15" i="39"/>
  <c r="A16" i="39"/>
  <c r="A17" i="39"/>
  <c r="A18" i="39"/>
  <c r="A19" i="39"/>
  <c r="A20" i="39"/>
  <c r="A21" i="39"/>
  <c r="A22" i="39"/>
  <c r="A23" i="39"/>
  <c r="A24" i="39"/>
  <c r="A25" i="39"/>
  <c r="A26" i="39"/>
  <c r="A27" i="39"/>
  <c r="A28" i="39"/>
  <c r="A29" i="39"/>
  <c r="A30" i="39"/>
  <c r="A31" i="39"/>
  <c r="A32" i="39"/>
  <c r="A33" i="39"/>
  <c r="A34" i="39"/>
  <c r="A35" i="39"/>
  <c r="A36" i="39"/>
  <c r="A37" i="39"/>
  <c r="A38" i="39"/>
  <c r="A39" i="39"/>
  <c r="A40" i="39"/>
  <c r="A41" i="39"/>
  <c r="A42" i="39"/>
  <c r="A43" i="39"/>
  <c r="A44" i="39"/>
  <c r="A45" i="39"/>
  <c r="A46" i="39"/>
  <c r="A47" i="39"/>
  <c r="A48" i="39"/>
  <c r="A49" i="39"/>
  <c r="A50" i="39"/>
  <c r="A51" i="39"/>
  <c r="A52" i="39"/>
  <c r="A53" i="39"/>
  <c r="A54" i="39"/>
  <c r="A55" i="39"/>
  <c r="A56" i="39"/>
  <c r="A57" i="39"/>
  <c r="A58" i="39"/>
  <c r="A59" i="39"/>
  <c r="A60" i="39"/>
  <c r="A61" i="39"/>
  <c r="A62" i="39"/>
  <c r="A63" i="39"/>
  <c r="A8" i="35"/>
  <c r="A9" i="35"/>
  <c r="A10" i="35"/>
  <c r="A11" i="35"/>
  <c r="A12" i="35"/>
  <c r="A13" i="35"/>
  <c r="A14" i="35"/>
  <c r="A15" i="35"/>
  <c r="A16" i="35"/>
  <c r="A17" i="35"/>
  <c r="A18" i="35"/>
  <c r="A19" i="35"/>
  <c r="A20" i="35"/>
  <c r="A21" i="35"/>
  <c r="A22" i="35"/>
  <c r="A23" i="35"/>
  <c r="A24" i="35"/>
  <c r="A25" i="35"/>
  <c r="A26" i="35"/>
  <c r="A27" i="35"/>
  <c r="A28" i="35"/>
  <c r="A29" i="35"/>
  <c r="A30" i="35"/>
  <c r="A31" i="35"/>
  <c r="A32" i="35"/>
  <c r="A33" i="35"/>
  <c r="A34" i="35"/>
  <c r="A35" i="35"/>
  <c r="A36" i="35"/>
  <c r="A37" i="35"/>
  <c r="A38" i="35"/>
  <c r="A39" i="35"/>
  <c r="A40" i="35"/>
  <c r="A41" i="35"/>
  <c r="A42" i="35"/>
  <c r="A43" i="35"/>
  <c r="A44" i="35"/>
  <c r="A45" i="35"/>
  <c r="A46" i="35"/>
  <c r="A47" i="35"/>
  <c r="A48" i="35"/>
  <c r="A49" i="35"/>
  <c r="A50" i="35"/>
  <c r="A51" i="35"/>
  <c r="A52" i="35"/>
  <c r="A53" i="35"/>
  <c r="A54" i="35"/>
  <c r="A55" i="35"/>
  <c r="A56" i="35"/>
  <c r="A57" i="35"/>
  <c r="A58" i="35"/>
  <c r="A59" i="35"/>
  <c r="A60" i="35"/>
  <c r="A61" i="35"/>
  <c r="A62" i="35"/>
  <c r="A63" i="35"/>
  <c r="A8" i="32"/>
  <c r="A9" i="32"/>
  <c r="A10" i="32"/>
  <c r="A11" i="32"/>
  <c r="A12" i="32"/>
  <c r="A13" i="32"/>
  <c r="A14" i="32"/>
  <c r="A15" i="32"/>
  <c r="A16" i="32"/>
  <c r="A17" i="32"/>
  <c r="A18" i="32"/>
  <c r="A19" i="32"/>
  <c r="A20" i="32"/>
  <c r="A21" i="32"/>
  <c r="A22" i="32"/>
  <c r="A23" i="32"/>
  <c r="A24" i="32"/>
  <c r="A25" i="32"/>
  <c r="A26" i="32"/>
  <c r="A27" i="32"/>
  <c r="A28" i="32"/>
  <c r="A29" i="32"/>
  <c r="A30" i="32"/>
  <c r="A31" i="32"/>
  <c r="A32" i="32"/>
  <c r="A33" i="32"/>
  <c r="A34" i="32"/>
  <c r="A35" i="32"/>
  <c r="A36" i="32"/>
  <c r="A37" i="32"/>
  <c r="A38" i="32"/>
  <c r="A39" i="32"/>
  <c r="A40" i="32"/>
  <c r="A41" i="32"/>
  <c r="A42" i="32"/>
  <c r="A43" i="32"/>
  <c r="A44" i="32"/>
  <c r="A45" i="32"/>
  <c r="A46" i="32"/>
  <c r="A47" i="32"/>
  <c r="A48" i="32"/>
  <c r="A49" i="32"/>
  <c r="A50" i="32"/>
  <c r="A51" i="32"/>
  <c r="A52" i="32"/>
  <c r="A53" i="32"/>
  <c r="A54" i="32"/>
  <c r="A55" i="32"/>
  <c r="A56" i="32"/>
  <c r="A57" i="32"/>
  <c r="A58" i="32"/>
  <c r="A59" i="32"/>
  <c r="A60" i="32"/>
  <c r="A61" i="32"/>
  <c r="A62" i="32"/>
  <c r="A63" i="32"/>
  <c r="I2" i="25" l="1"/>
  <c r="AZ17" i="27" l="1"/>
  <c r="AZ16" i="27"/>
  <c r="AZ15" i="27"/>
  <c r="AZ14" i="27"/>
  <c r="AZ13" i="27"/>
  <c r="AZ12" i="27"/>
  <c r="AZ11" i="27"/>
  <c r="AZ10" i="27"/>
  <c r="AZ9" i="27"/>
  <c r="AZ8" i="27"/>
  <c r="AZ7" i="27"/>
  <c r="AZ6" i="27"/>
  <c r="C3" i="25" l="1"/>
  <c r="A36" i="49" l="1"/>
  <c r="A37" i="49"/>
  <c r="A38" i="49"/>
  <c r="A39" i="49"/>
  <c r="A40" i="49"/>
  <c r="A41" i="49"/>
  <c r="A42" i="49"/>
  <c r="A43" i="49"/>
  <c r="A44" i="49"/>
  <c r="A45" i="49"/>
  <c r="A46" i="49"/>
  <c r="A47" i="49"/>
  <c r="A48" i="49"/>
  <c r="A49" i="49"/>
  <c r="A50" i="49"/>
  <c r="A51" i="49"/>
  <c r="A52" i="49"/>
  <c r="A53" i="49"/>
  <c r="A54" i="49"/>
  <c r="A55" i="49"/>
  <c r="A56" i="49"/>
  <c r="A57" i="49"/>
  <c r="A58" i="49"/>
  <c r="A59" i="49"/>
  <c r="A60" i="49"/>
  <c r="A61" i="49"/>
  <c r="A62" i="49"/>
  <c r="A63" i="49"/>
  <c r="A36" i="50"/>
  <c r="A37" i="50"/>
  <c r="A38" i="50"/>
  <c r="A39" i="50"/>
  <c r="A40" i="50"/>
  <c r="A41" i="50"/>
  <c r="A42" i="50"/>
  <c r="A43" i="50"/>
  <c r="A44" i="50"/>
  <c r="A45" i="50"/>
  <c r="A46" i="50"/>
  <c r="A47" i="50"/>
  <c r="A48" i="50"/>
  <c r="A49" i="50"/>
  <c r="A50" i="50"/>
  <c r="A51" i="50"/>
  <c r="A52" i="50"/>
  <c r="A53" i="50"/>
  <c r="A54" i="50"/>
  <c r="A55" i="50"/>
  <c r="A56" i="50"/>
  <c r="A57" i="50"/>
  <c r="A58" i="50"/>
  <c r="A59" i="50"/>
  <c r="A60" i="50"/>
  <c r="A61" i="50"/>
  <c r="A62" i="50"/>
  <c r="A63" i="50"/>
  <c r="A36" i="51"/>
  <c r="A37" i="51"/>
  <c r="A38" i="51"/>
  <c r="A39" i="51"/>
  <c r="A40" i="51"/>
  <c r="A41" i="51"/>
  <c r="A42" i="51"/>
  <c r="A43" i="51"/>
  <c r="A44" i="51"/>
  <c r="A45" i="51"/>
  <c r="A46" i="51"/>
  <c r="A47" i="51"/>
  <c r="A48" i="51"/>
  <c r="A49" i="51"/>
  <c r="A50" i="51"/>
  <c r="A51" i="51"/>
  <c r="A52" i="51"/>
  <c r="A53" i="51"/>
  <c r="A54" i="51"/>
  <c r="A55" i="51"/>
  <c r="A56" i="51"/>
  <c r="A57" i="51"/>
  <c r="A58" i="51"/>
  <c r="A59" i="51"/>
  <c r="A60" i="51"/>
  <c r="A61" i="51"/>
  <c r="A62" i="51"/>
  <c r="A63" i="51"/>
  <c r="A36" i="52"/>
  <c r="A37" i="52"/>
  <c r="A38" i="52"/>
  <c r="A39" i="52"/>
  <c r="A40" i="52"/>
  <c r="A41" i="52"/>
  <c r="A42" i="52"/>
  <c r="A43" i="52"/>
  <c r="A44" i="52"/>
  <c r="A45" i="52"/>
  <c r="A46" i="52"/>
  <c r="A47" i="52"/>
  <c r="A48" i="52"/>
  <c r="A49" i="52"/>
  <c r="A50" i="52"/>
  <c r="A51" i="52"/>
  <c r="A52" i="52"/>
  <c r="A53" i="52"/>
  <c r="A54" i="52"/>
  <c r="A55" i="52"/>
  <c r="A56" i="52"/>
  <c r="A57" i="52"/>
  <c r="A58" i="52"/>
  <c r="A59" i="52"/>
  <c r="A60" i="52"/>
  <c r="A61" i="52"/>
  <c r="A62" i="52"/>
  <c r="A63" i="52"/>
  <c r="E100" i="53" l="1"/>
  <c r="D100" i="53"/>
  <c r="C100" i="53"/>
  <c r="E99" i="53"/>
  <c r="D99" i="53"/>
  <c r="C99" i="53"/>
  <c r="E98" i="53"/>
  <c r="D98" i="53"/>
  <c r="C98" i="53"/>
  <c r="E97" i="53"/>
  <c r="D97" i="53"/>
  <c r="C97" i="53"/>
  <c r="E96" i="53"/>
  <c r="D96" i="53"/>
  <c r="C96" i="53"/>
  <c r="E95" i="53"/>
  <c r="D95" i="53"/>
  <c r="C95" i="53"/>
  <c r="E94" i="53"/>
  <c r="D94" i="53"/>
  <c r="C94" i="53"/>
  <c r="E93" i="53"/>
  <c r="D93" i="53"/>
  <c r="C93" i="53"/>
  <c r="E92" i="53"/>
  <c r="D92" i="53"/>
  <c r="C92" i="53"/>
  <c r="E91" i="53"/>
  <c r="D91" i="53"/>
  <c r="C91" i="53"/>
  <c r="E90" i="53"/>
  <c r="D90" i="53"/>
  <c r="C90" i="53"/>
  <c r="E89" i="53"/>
  <c r="D89" i="53"/>
  <c r="C89" i="53"/>
  <c r="E88" i="53"/>
  <c r="D88" i="53"/>
  <c r="C88" i="53"/>
  <c r="E87" i="53"/>
  <c r="D87" i="53"/>
  <c r="C87" i="53"/>
  <c r="E86" i="53"/>
  <c r="D86" i="53"/>
  <c r="C86" i="53"/>
  <c r="E85" i="53"/>
  <c r="D85" i="53"/>
  <c r="C85" i="53"/>
  <c r="E84" i="53"/>
  <c r="D84" i="53"/>
  <c r="C84" i="53"/>
  <c r="E83" i="53"/>
  <c r="D83" i="53"/>
  <c r="C83" i="53"/>
  <c r="E82" i="53"/>
  <c r="D82" i="53"/>
  <c r="C82" i="53"/>
  <c r="E81" i="53"/>
  <c r="D81" i="53"/>
  <c r="C81" i="53"/>
  <c r="E80" i="53"/>
  <c r="D80" i="53"/>
  <c r="C80" i="53"/>
  <c r="E79" i="53"/>
  <c r="D79" i="53"/>
  <c r="C79" i="53"/>
  <c r="E78" i="53"/>
  <c r="D78" i="53"/>
  <c r="C78" i="53"/>
  <c r="E77" i="53"/>
  <c r="D77" i="53"/>
  <c r="C77" i="53"/>
  <c r="E76" i="53"/>
  <c r="D76" i="53"/>
  <c r="C76" i="53"/>
  <c r="E75" i="53"/>
  <c r="D75" i="53"/>
  <c r="C75" i="53"/>
  <c r="E74" i="53"/>
  <c r="D74" i="53"/>
  <c r="C74" i="53"/>
  <c r="E73" i="53"/>
  <c r="D73" i="53"/>
  <c r="C73" i="53"/>
  <c r="E72" i="53"/>
  <c r="D72" i="53"/>
  <c r="C72" i="53"/>
  <c r="E71" i="53"/>
  <c r="D71" i="53"/>
  <c r="C71" i="53"/>
  <c r="E70" i="53"/>
  <c r="D70" i="53"/>
  <c r="C70" i="53"/>
  <c r="E69" i="53"/>
  <c r="D69" i="53"/>
  <c r="C69" i="53"/>
  <c r="E68" i="53"/>
  <c r="D68" i="53"/>
  <c r="C68" i="53"/>
  <c r="E67" i="53"/>
  <c r="D67" i="53"/>
  <c r="C67" i="53"/>
  <c r="E66" i="53"/>
  <c r="D66" i="53"/>
  <c r="C66" i="53"/>
  <c r="E65" i="53"/>
  <c r="D65" i="53"/>
  <c r="C65" i="53"/>
  <c r="E64" i="53"/>
  <c r="D64" i="53"/>
  <c r="C64" i="53"/>
  <c r="E63" i="53"/>
  <c r="D63" i="53"/>
  <c r="C63" i="53"/>
  <c r="E62" i="53"/>
  <c r="D62" i="53"/>
  <c r="C62" i="53"/>
  <c r="E61" i="53"/>
  <c r="D61" i="53"/>
  <c r="C61" i="53"/>
  <c r="E60" i="53"/>
  <c r="D60" i="53"/>
  <c r="C60" i="53"/>
  <c r="E59" i="53"/>
  <c r="D59" i="53"/>
  <c r="C59" i="53"/>
  <c r="E58" i="53"/>
  <c r="D58" i="53"/>
  <c r="C58" i="53"/>
  <c r="E57" i="53"/>
  <c r="D57" i="53"/>
  <c r="C57" i="53"/>
  <c r="E56" i="53"/>
  <c r="D56" i="53"/>
  <c r="C56" i="53"/>
  <c r="E55" i="53"/>
  <c r="D55" i="53"/>
  <c r="C55" i="53"/>
  <c r="E54" i="53"/>
  <c r="D54" i="53"/>
  <c r="C54" i="53"/>
  <c r="E53" i="53"/>
  <c r="D53" i="53"/>
  <c r="C53" i="53"/>
  <c r="E52" i="53"/>
  <c r="D52" i="53"/>
  <c r="C52" i="53"/>
  <c r="E51" i="53"/>
  <c r="D51" i="53"/>
  <c r="C51" i="53"/>
  <c r="E50" i="53"/>
  <c r="D50" i="53"/>
  <c r="C50" i="53"/>
  <c r="E49" i="53"/>
  <c r="D49" i="53"/>
  <c r="C49" i="53"/>
  <c r="E48" i="53"/>
  <c r="D48" i="53"/>
  <c r="C48" i="53"/>
  <c r="E47" i="53"/>
  <c r="D47" i="53"/>
  <c r="C47" i="53"/>
  <c r="E46" i="53"/>
  <c r="D46" i="53"/>
  <c r="C46" i="53"/>
  <c r="E45" i="53"/>
  <c r="D45" i="53"/>
  <c r="C45" i="53"/>
  <c r="E44" i="53"/>
  <c r="D44" i="53"/>
  <c r="C44" i="53"/>
  <c r="E43" i="53"/>
  <c r="D43" i="53"/>
  <c r="C43" i="53"/>
  <c r="E42" i="53"/>
  <c r="D42" i="53"/>
  <c r="C42" i="53"/>
  <c r="E41" i="53"/>
  <c r="D41" i="53"/>
  <c r="C41" i="53"/>
  <c r="E40" i="53"/>
  <c r="D40" i="53"/>
  <c r="C40" i="53"/>
  <c r="E39" i="53"/>
  <c r="D39" i="53"/>
  <c r="C39" i="53"/>
  <c r="E38" i="53"/>
  <c r="D38" i="53"/>
  <c r="C38" i="53"/>
  <c r="E37" i="53"/>
  <c r="D37" i="53"/>
  <c r="C37" i="53"/>
  <c r="E36" i="53"/>
  <c r="D36" i="53"/>
  <c r="C36" i="53"/>
  <c r="E35" i="53"/>
  <c r="D35" i="53"/>
  <c r="C35" i="53"/>
  <c r="E34" i="53"/>
  <c r="D34" i="53"/>
  <c r="C34" i="53"/>
  <c r="E33" i="53"/>
  <c r="D33" i="53"/>
  <c r="C33" i="53"/>
  <c r="E32" i="53"/>
  <c r="D32" i="53"/>
  <c r="C32" i="53"/>
  <c r="E31" i="53"/>
  <c r="D31" i="53"/>
  <c r="C31" i="53"/>
  <c r="E30" i="53"/>
  <c r="D30" i="53"/>
  <c r="C30" i="53"/>
  <c r="E29" i="53"/>
  <c r="D29" i="53"/>
  <c r="C29" i="53"/>
  <c r="E28" i="53"/>
  <c r="D28" i="53"/>
  <c r="C28" i="53"/>
  <c r="E27" i="53"/>
  <c r="D27" i="53"/>
  <c r="C27" i="53"/>
  <c r="E26" i="53"/>
  <c r="D26" i="53"/>
  <c r="C26" i="53"/>
  <c r="E25" i="53"/>
  <c r="D25" i="53"/>
  <c r="C25" i="53"/>
  <c r="E24" i="53"/>
  <c r="D24" i="53"/>
  <c r="C24" i="53"/>
  <c r="E23" i="53"/>
  <c r="D23" i="53"/>
  <c r="C23" i="53"/>
  <c r="E22" i="53"/>
  <c r="D22" i="53"/>
  <c r="C22" i="53"/>
  <c r="E21" i="53"/>
  <c r="D21" i="53"/>
  <c r="C21" i="53"/>
  <c r="E20" i="53"/>
  <c r="D20" i="53"/>
  <c r="C20" i="53"/>
  <c r="E19" i="53"/>
  <c r="D19" i="53"/>
  <c r="C19" i="53"/>
  <c r="E18" i="53"/>
  <c r="D18" i="53"/>
  <c r="C18" i="53"/>
  <c r="E17" i="53"/>
  <c r="D17" i="53"/>
  <c r="C17" i="53"/>
  <c r="E16" i="53"/>
  <c r="D16" i="53"/>
  <c r="C16" i="53"/>
  <c r="E15" i="53"/>
  <c r="D15" i="53"/>
  <c r="C15" i="53"/>
  <c r="E14" i="53"/>
  <c r="D14" i="53"/>
  <c r="C14" i="53"/>
  <c r="E13" i="53"/>
  <c r="D13" i="53"/>
  <c r="C13" i="53"/>
  <c r="E12" i="53"/>
  <c r="D12" i="53"/>
  <c r="C12" i="53"/>
  <c r="E11" i="53"/>
  <c r="D11" i="53"/>
  <c r="C11" i="53"/>
  <c r="E10" i="53"/>
  <c r="D10" i="53"/>
  <c r="C10" i="53"/>
  <c r="E9" i="53"/>
  <c r="D9" i="53"/>
  <c r="C9" i="53"/>
  <c r="E8" i="53"/>
  <c r="D8" i="53"/>
  <c r="C8" i="53"/>
  <c r="E7" i="53"/>
  <c r="D7" i="53"/>
  <c r="C7" i="53"/>
  <c r="E6" i="53"/>
  <c r="D6" i="53"/>
  <c r="C6" i="53"/>
  <c r="E5" i="53"/>
  <c r="D5" i="53"/>
  <c r="C5" i="53"/>
  <c r="A3" i="49" l="1"/>
  <c r="A3" i="50"/>
  <c r="A3" i="51"/>
  <c r="A3" i="52"/>
  <c r="A35" i="49"/>
  <c r="A34" i="49"/>
  <c r="A33" i="49"/>
  <c r="A32" i="49"/>
  <c r="A31" i="49"/>
  <c r="A30" i="49"/>
  <c r="A29" i="49"/>
  <c r="A28" i="49"/>
  <c r="A27" i="49"/>
  <c r="A26" i="49"/>
  <c r="A25" i="49"/>
  <c r="A24" i="49"/>
  <c r="A23" i="49"/>
  <c r="A22" i="49"/>
  <c r="A21" i="49"/>
  <c r="A20" i="49"/>
  <c r="A19" i="49"/>
  <c r="A18" i="49"/>
  <c r="A17" i="49"/>
  <c r="A16" i="49"/>
  <c r="A15" i="49"/>
  <c r="A14" i="49"/>
  <c r="A13" i="49"/>
  <c r="A12" i="49"/>
  <c r="A11" i="49"/>
  <c r="A10" i="49"/>
  <c r="A9" i="49"/>
  <c r="A8" i="49"/>
  <c r="A7" i="49"/>
  <c r="A6" i="49"/>
  <c r="A5" i="49"/>
  <c r="A4" i="49"/>
  <c r="A35" i="50"/>
  <c r="A34" i="50"/>
  <c r="A33" i="50"/>
  <c r="A32" i="50"/>
  <c r="A31" i="50"/>
  <c r="A30" i="50"/>
  <c r="A29" i="50"/>
  <c r="A28" i="50"/>
  <c r="A27" i="50"/>
  <c r="A26" i="50"/>
  <c r="A25" i="50"/>
  <c r="A24" i="50"/>
  <c r="A23" i="50"/>
  <c r="A22" i="50"/>
  <c r="A21" i="50"/>
  <c r="A20" i="50"/>
  <c r="A19" i="50"/>
  <c r="A18" i="50"/>
  <c r="A17" i="50"/>
  <c r="A16" i="50"/>
  <c r="A15" i="50"/>
  <c r="A14" i="50"/>
  <c r="A13" i="50"/>
  <c r="A12" i="50"/>
  <c r="A11" i="50"/>
  <c r="A10" i="50"/>
  <c r="A9" i="50"/>
  <c r="A8" i="50"/>
  <c r="A7" i="50"/>
  <c r="A6" i="50"/>
  <c r="A5" i="50"/>
  <c r="A4" i="50"/>
  <c r="A35" i="51"/>
  <c r="A34" i="51"/>
  <c r="A33" i="51"/>
  <c r="A32" i="51"/>
  <c r="A31" i="51"/>
  <c r="A30" i="51"/>
  <c r="A29" i="51"/>
  <c r="A28" i="51"/>
  <c r="A27" i="51"/>
  <c r="A26" i="51"/>
  <c r="A25" i="51"/>
  <c r="A24" i="51"/>
  <c r="A23" i="51"/>
  <c r="A22" i="51"/>
  <c r="A21" i="51"/>
  <c r="A20" i="51"/>
  <c r="A19" i="51"/>
  <c r="A18" i="51"/>
  <c r="A17" i="51"/>
  <c r="A16" i="51"/>
  <c r="A15" i="51"/>
  <c r="A14" i="51"/>
  <c r="A13" i="51"/>
  <c r="A12" i="51"/>
  <c r="A11" i="51"/>
  <c r="A10" i="51"/>
  <c r="A9" i="51"/>
  <c r="A8" i="51"/>
  <c r="A7" i="51"/>
  <c r="A6" i="51"/>
  <c r="A5" i="51"/>
  <c r="A4" i="51"/>
  <c r="A35" i="52"/>
  <c r="A34" i="52"/>
  <c r="A33" i="52"/>
  <c r="A32" i="52"/>
  <c r="A31" i="52"/>
  <c r="A30" i="52"/>
  <c r="A29" i="52"/>
  <c r="A28" i="52"/>
  <c r="A27" i="52"/>
  <c r="A26" i="52"/>
  <c r="A25" i="52"/>
  <c r="A24" i="52"/>
  <c r="A23" i="52"/>
  <c r="A22" i="52"/>
  <c r="A21" i="52"/>
  <c r="A20" i="52"/>
  <c r="A19" i="52"/>
  <c r="A18" i="52"/>
  <c r="A17" i="52"/>
  <c r="A16" i="52"/>
  <c r="A15" i="52"/>
  <c r="A14" i="52"/>
  <c r="A13" i="52"/>
  <c r="A12" i="52"/>
  <c r="A11" i="52"/>
  <c r="A10" i="52"/>
  <c r="A9" i="52"/>
  <c r="A8" i="52"/>
  <c r="A7" i="52"/>
  <c r="A6" i="52"/>
  <c r="A5" i="52"/>
  <c r="A4" i="52"/>
  <c r="A5" i="37"/>
  <c r="A6" i="37"/>
  <c r="A7" i="37"/>
  <c r="A8" i="37"/>
  <c r="A9" i="37"/>
  <c r="A10" i="37"/>
  <c r="A11" i="37"/>
  <c r="A12" i="37"/>
  <c r="A13" i="37"/>
  <c r="A14" i="37"/>
  <c r="A15" i="37"/>
  <c r="A16" i="37"/>
  <c r="A17" i="37"/>
  <c r="A18" i="37"/>
  <c r="A19" i="37"/>
  <c r="A20" i="37"/>
  <c r="A21" i="37"/>
  <c r="A22" i="37"/>
  <c r="A23" i="37"/>
  <c r="A24" i="37"/>
  <c r="A25" i="37"/>
  <c r="A26" i="37"/>
  <c r="A27" i="37"/>
  <c r="A28" i="37"/>
  <c r="A29" i="37"/>
  <c r="A30" i="37"/>
  <c r="A31" i="37"/>
  <c r="A32" i="37"/>
  <c r="A33" i="37"/>
  <c r="A34" i="37"/>
  <c r="A35" i="37"/>
  <c r="A36" i="37"/>
  <c r="A37" i="37"/>
  <c r="A38" i="37"/>
  <c r="A39" i="37"/>
  <c r="A40" i="37"/>
  <c r="A41" i="37"/>
  <c r="A42" i="37"/>
  <c r="A43" i="37"/>
  <c r="A44" i="37"/>
  <c r="A45" i="37"/>
  <c r="A46" i="37"/>
  <c r="A47" i="37"/>
  <c r="A48" i="37"/>
  <c r="A49" i="37"/>
  <c r="A50" i="37"/>
  <c r="A51" i="37"/>
  <c r="A52" i="37"/>
  <c r="A53" i="37"/>
  <c r="A54" i="37"/>
  <c r="A55" i="37"/>
  <c r="A56" i="37"/>
  <c r="A57" i="37"/>
  <c r="A58" i="37"/>
  <c r="A59" i="37"/>
  <c r="A60" i="37"/>
  <c r="A61" i="37"/>
  <c r="A62" i="37"/>
  <c r="A63" i="37"/>
  <c r="A64" i="37"/>
  <c r="A65" i="37"/>
  <c r="A66" i="37"/>
  <c r="A67" i="37"/>
  <c r="A68" i="37"/>
  <c r="A69" i="37"/>
  <c r="A70" i="37"/>
  <c r="A71" i="37"/>
  <c r="A72" i="37"/>
  <c r="A73" i="37"/>
  <c r="A74" i="37"/>
  <c r="A75" i="37"/>
  <c r="A76" i="37"/>
  <c r="A77" i="37"/>
  <c r="A78" i="37"/>
  <c r="A79" i="37"/>
  <c r="A80" i="37"/>
  <c r="A4" i="37"/>
  <c r="A4" i="54" s="1"/>
  <c r="A5" i="54" s="1"/>
  <c r="A6" i="54" s="1"/>
  <c r="A7" i="54" s="1"/>
  <c r="A8" i="54" s="1"/>
  <c r="A9" i="54" s="1"/>
  <c r="A42" i="25"/>
  <c r="A43" i="25" s="1"/>
  <c r="U104" i="25"/>
  <c r="U105" i="25"/>
  <c r="U106" i="25"/>
  <c r="U107" i="25"/>
  <c r="U108" i="25"/>
  <c r="U109" i="25"/>
  <c r="U110" i="25"/>
  <c r="U111" i="25"/>
  <c r="U112" i="25"/>
  <c r="A3" i="40"/>
  <c r="A3" i="39"/>
  <c r="A7" i="39"/>
  <c r="A6" i="39"/>
  <c r="A5" i="39"/>
  <c r="A4" i="39"/>
  <c r="A5" i="32"/>
  <c r="A6" i="32"/>
  <c r="A7" i="32"/>
  <c r="A4" i="32"/>
  <c r="E2" i="27"/>
  <c r="C6" i="25"/>
  <c r="S6" i="27"/>
  <c r="W3" i="25"/>
  <c r="X3" i="25"/>
  <c r="Y3" i="25"/>
  <c r="Z3" i="25"/>
  <c r="AA3" i="25"/>
  <c r="AB3" i="25"/>
  <c r="AC3" i="25"/>
  <c r="AD3" i="25"/>
  <c r="AE3" i="25"/>
  <c r="AF3" i="25"/>
  <c r="AG3" i="25"/>
  <c r="AH3" i="25"/>
  <c r="AI3" i="25"/>
  <c r="AJ3" i="25"/>
  <c r="AK3" i="25"/>
  <c r="AL3" i="25"/>
  <c r="AM3" i="25"/>
  <c r="AN3" i="25"/>
  <c r="AO3" i="25"/>
  <c r="AP3" i="25"/>
  <c r="AQ3" i="25"/>
  <c r="AR3" i="25"/>
  <c r="AS3" i="25"/>
  <c r="AT3" i="25"/>
  <c r="AU3" i="25"/>
  <c r="AV3" i="25"/>
  <c r="AW3" i="25"/>
  <c r="AX3" i="25"/>
  <c r="AY3" i="25"/>
  <c r="AZ3" i="25"/>
  <c r="BA3" i="25"/>
  <c r="BB3" i="25"/>
  <c r="V3" i="25"/>
  <c r="BB2" i="25"/>
  <c r="BA2" i="25"/>
  <c r="AZ2" i="25"/>
  <c r="AY2" i="25"/>
  <c r="AX2" i="25"/>
  <c r="AW2" i="25"/>
  <c r="AV2" i="25"/>
  <c r="AU2" i="25"/>
  <c r="AT2" i="25"/>
  <c r="AS2" i="25"/>
  <c r="AR2" i="25"/>
  <c r="AQ2" i="25"/>
  <c r="AP2" i="25"/>
  <c r="AO2" i="25"/>
  <c r="AN2" i="25"/>
  <c r="AM2" i="25"/>
  <c r="AL2" i="25"/>
  <c r="AK2" i="25"/>
  <c r="AJ2" i="25"/>
  <c r="AI2" i="25"/>
  <c r="AH2" i="25"/>
  <c r="AG2" i="25"/>
  <c r="AF2" i="25"/>
  <c r="AE2" i="25"/>
  <c r="AD2" i="25"/>
  <c r="AC2" i="25"/>
  <c r="AB2" i="25"/>
  <c r="AA2" i="25"/>
  <c r="Z2" i="25"/>
  <c r="Y2" i="25"/>
  <c r="Y1" i="25"/>
  <c r="C10" i="25"/>
  <c r="U4" i="25"/>
  <c r="A4" i="35"/>
  <c r="A5" i="35"/>
  <c r="A6" i="35"/>
  <c r="A7" i="35"/>
  <c r="B7" i="29"/>
  <c r="B8" i="29"/>
  <c r="U72" i="25"/>
  <c r="U73" i="25"/>
  <c r="U74" i="25"/>
  <c r="U75" i="25"/>
  <c r="U76" i="25"/>
  <c r="U77" i="25"/>
  <c r="U78" i="25"/>
  <c r="U79" i="25"/>
  <c r="U80" i="25"/>
  <c r="U81" i="25"/>
  <c r="U82" i="25"/>
  <c r="U83" i="25"/>
  <c r="U84" i="25"/>
  <c r="U85" i="25"/>
  <c r="U86" i="25"/>
  <c r="U87" i="25"/>
  <c r="U88" i="25"/>
  <c r="U89" i="25"/>
  <c r="U90" i="25"/>
  <c r="U91" i="25"/>
  <c r="U92" i="25"/>
  <c r="U93" i="25"/>
  <c r="U94" i="25"/>
  <c r="U95" i="25"/>
  <c r="U96" i="25"/>
  <c r="U97" i="25"/>
  <c r="U98" i="25"/>
  <c r="U99" i="25"/>
  <c r="U100" i="25"/>
  <c r="U101" i="25"/>
  <c r="U102" i="25"/>
  <c r="U103" i="25"/>
  <c r="AE4" i="32"/>
  <c r="S4" i="32"/>
  <c r="W4" i="32"/>
  <c r="E4" i="51"/>
  <c r="AH4" i="52"/>
  <c r="O4" i="50"/>
  <c r="Y4" i="50"/>
  <c r="AG4" i="51"/>
  <c r="U4" i="35"/>
  <c r="Q4" i="35"/>
  <c r="O4" i="51"/>
  <c r="H4" i="52"/>
  <c r="T4" i="49"/>
  <c r="AF4" i="32"/>
  <c r="X4" i="35"/>
  <c r="AE4" i="39"/>
  <c r="AB4" i="50"/>
  <c r="W4" i="52"/>
  <c r="AA4" i="32"/>
  <c r="W4" i="50"/>
  <c r="AF4" i="35"/>
  <c r="O4" i="32"/>
  <c r="AD4" i="35"/>
  <c r="AC4" i="35"/>
  <c r="J4" i="50"/>
  <c r="AE4" i="52"/>
  <c r="H4" i="32"/>
  <c r="F4" i="32"/>
  <c r="I4" i="35"/>
  <c r="Q4" i="32"/>
  <c r="AF4" i="39"/>
  <c r="E4" i="35"/>
  <c r="U4" i="52"/>
  <c r="Z4" i="32"/>
  <c r="AE4" i="49"/>
  <c r="AA4" i="35"/>
  <c r="K4" i="39"/>
  <c r="AD4" i="32"/>
  <c r="O4" i="49"/>
  <c r="AC4" i="52"/>
  <c r="L4" i="35"/>
  <c r="Q4" i="39"/>
  <c r="P4" i="49"/>
  <c r="AC4" i="49"/>
  <c r="F4" i="35"/>
  <c r="I4" i="32"/>
  <c r="J4" i="32"/>
  <c r="G4" i="51"/>
  <c r="X4" i="32"/>
  <c r="Q4" i="51"/>
  <c r="N4" i="49"/>
  <c r="I4" i="49"/>
  <c r="Z4" i="50"/>
  <c r="G4" i="32"/>
  <c r="U4" i="51"/>
  <c r="H4" i="50"/>
  <c r="H4" i="35"/>
  <c r="AB4" i="49"/>
  <c r="M4" i="32"/>
  <c r="R4" i="32"/>
  <c r="AA4" i="49"/>
  <c r="AB4" i="32"/>
  <c r="J4" i="52"/>
  <c r="M4" i="52"/>
  <c r="G4" i="52"/>
  <c r="Y4" i="32"/>
  <c r="P4" i="32"/>
  <c r="AB4" i="52"/>
  <c r="T4" i="50"/>
  <c r="F4" i="49"/>
  <c r="Z4" i="49"/>
  <c r="V4" i="32"/>
  <c r="S4" i="35"/>
  <c r="AB4" i="51"/>
  <c r="P4" i="51"/>
  <c r="T4" i="51"/>
  <c r="W4" i="51"/>
  <c r="V4" i="49"/>
  <c r="Z4" i="35"/>
  <c r="X4" i="50"/>
  <c r="AA4" i="52"/>
  <c r="AC4" i="32"/>
  <c r="N4" i="32"/>
  <c r="R4" i="39"/>
  <c r="K4" i="32"/>
  <c r="Q4" i="49"/>
  <c r="X4" i="52"/>
  <c r="Y4" i="49"/>
  <c r="AH4" i="35"/>
  <c r="U4" i="32"/>
  <c r="R4" i="35"/>
  <c r="J4" i="51"/>
  <c r="M4" i="49"/>
  <c r="T4" i="32"/>
  <c r="P4" i="39"/>
  <c r="AG4" i="49"/>
  <c r="L4" i="49"/>
  <c r="O4" i="52"/>
  <c r="J4" i="35"/>
  <c r="AE4" i="51"/>
  <c r="AG4" i="32"/>
  <c r="Y4" i="35"/>
  <c r="AC4" i="51"/>
  <c r="L4" i="32"/>
  <c r="AH4" i="51"/>
  <c r="AE4" i="50"/>
  <c r="Z4" i="39"/>
  <c r="G4" i="35"/>
  <c r="V4" i="39"/>
  <c r="E4" i="52"/>
  <c r="AF4" i="50"/>
  <c r="U4" i="50"/>
  <c r="AD4" i="51"/>
  <c r="U4" i="49"/>
  <c r="AH4" i="32"/>
  <c r="U5" i="25" l="1"/>
  <c r="AB4" i="39"/>
  <c r="E4" i="32"/>
  <c r="AA4" i="39"/>
  <c r="E4" i="39"/>
  <c r="U4" i="39"/>
  <c r="N4" i="39"/>
  <c r="F4" i="39"/>
  <c r="W4" i="39"/>
  <c r="L4" i="39"/>
  <c r="X4" i="39"/>
  <c r="U6" i="25" l="1"/>
  <c r="W4" i="25"/>
  <c r="V4" i="25"/>
  <c r="AF4" i="51"/>
  <c r="Q4" i="52"/>
  <c r="V4" i="35"/>
  <c r="M4" i="51"/>
  <c r="S4" i="50"/>
  <c r="W4" i="49"/>
  <c r="F4" i="51"/>
  <c r="AA4" i="51"/>
  <c r="O4" i="39"/>
  <c r="Q4" i="50"/>
  <c r="V4" i="50"/>
  <c r="AC4" i="50"/>
  <c r="F4" i="52"/>
  <c r="AH4" i="50"/>
  <c r="AF4" i="52"/>
  <c r="AG4" i="35"/>
  <c r="R4" i="50"/>
  <c r="K4" i="51"/>
  <c r="T4" i="35"/>
  <c r="V4" i="51"/>
  <c r="R4" i="49"/>
  <c r="W4" i="35"/>
  <c r="AG4" i="50"/>
  <c r="G4" i="49"/>
  <c r="P4" i="52"/>
  <c r="Y4" i="52"/>
  <c r="N4" i="51"/>
  <c r="AD4" i="39"/>
  <c r="S4" i="49"/>
  <c r="F4" i="50"/>
  <c r="X4" i="25"/>
  <c r="P4" i="35"/>
  <c r="H4" i="49"/>
  <c r="K4" i="52"/>
  <c r="J4" i="49"/>
  <c r="H4" i="39"/>
  <c r="N4" i="50"/>
  <c r="S4" i="52"/>
  <c r="O4" i="35"/>
  <c r="Y4" i="39"/>
  <c r="AF4" i="49"/>
  <c r="M4" i="39"/>
  <c r="AG4" i="39"/>
  <c r="AH4" i="39"/>
  <c r="R4" i="51"/>
  <c r="E4" i="49"/>
  <c r="Y4" i="51"/>
  <c r="K4" i="49"/>
  <c r="AO4" i="25"/>
  <c r="J4" i="39"/>
  <c r="Z4" i="52"/>
  <c r="X4" i="49"/>
  <c r="I4" i="52"/>
  <c r="N4" i="35"/>
  <c r="P4" i="50"/>
  <c r="G4" i="39"/>
  <c r="K4" i="50"/>
  <c r="M4" i="50"/>
  <c r="T4" i="39"/>
  <c r="V4" i="52"/>
  <c r="N4" i="52"/>
  <c r="AG4" i="52"/>
  <c r="I4" i="50"/>
  <c r="S4" i="51"/>
  <c r="G4" i="50"/>
  <c r="K4" i="35"/>
  <c r="R4" i="52"/>
  <c r="AD4" i="52"/>
  <c r="E4" i="50"/>
  <c r="I4" i="39"/>
  <c r="X4" i="51"/>
  <c r="L4" i="50"/>
  <c r="Z4" i="51"/>
  <c r="AB4" i="35"/>
  <c r="H4" i="51"/>
  <c r="AE4" i="35"/>
  <c r="L4" i="51"/>
  <c r="L4" i="52"/>
  <c r="I4" i="51"/>
  <c r="AH4" i="49"/>
  <c r="AD4" i="50"/>
  <c r="S4" i="39"/>
  <c r="M4" i="35"/>
  <c r="T4" i="52"/>
  <c r="AA4" i="50"/>
  <c r="AD4" i="49"/>
  <c r="AC4" i="39"/>
  <c r="U7" i="25" l="1"/>
  <c r="AI4" i="25"/>
  <c r="AR4" i="25"/>
  <c r="BB4" i="25"/>
  <c r="Y4" i="25"/>
  <c r="AU4" i="25"/>
  <c r="AE4" i="25"/>
  <c r="AF4" i="25"/>
  <c r="AW4" i="25"/>
  <c r="AC4" i="25"/>
  <c r="AQ4" i="25"/>
  <c r="AP4" i="25"/>
  <c r="AG4" i="25"/>
  <c r="AJ4" i="25"/>
  <c r="AY4" i="25"/>
  <c r="BA4" i="25"/>
  <c r="AM4" i="25"/>
  <c r="AN4" i="25"/>
  <c r="AB4" i="25"/>
  <c r="AV4" i="25"/>
  <c r="AA4" i="25"/>
  <c r="AL4" i="25"/>
  <c r="AD4" i="25"/>
  <c r="AK4" i="25"/>
  <c r="AZ4" i="25"/>
  <c r="AH4" i="25"/>
  <c r="Z4" i="25"/>
  <c r="AX4" i="25"/>
  <c r="AS4" i="25"/>
  <c r="AT4" i="25"/>
  <c r="U8" i="25" l="1"/>
  <c r="U9" i="25" l="1"/>
  <c r="U10" i="25" l="1"/>
  <c r="U11" i="25" l="1"/>
  <c r="U12" i="25" l="1"/>
  <c r="U13" i="25" l="1"/>
  <c r="U14" i="25" l="1"/>
  <c r="U15" i="25" l="1"/>
  <c r="U16" i="25" l="1"/>
  <c r="U17" i="25" l="1"/>
  <c r="U18" i="25" l="1"/>
  <c r="U19" i="25" l="1"/>
  <c r="U20" i="25" l="1"/>
  <c r="U21" i="25" l="1"/>
  <c r="U22" i="25" l="1"/>
  <c r="U23" i="25" l="1"/>
  <c r="U24" i="25" l="1"/>
  <c r="U25" i="25" l="1"/>
  <c r="U26" i="25" l="1"/>
  <c r="U27" i="25" l="1"/>
  <c r="U28" i="25" l="1"/>
  <c r="U29" i="25" l="1"/>
  <c r="U30" i="25" l="1"/>
  <c r="U31" i="25" l="1"/>
  <c r="U32" i="25" l="1"/>
  <c r="U33" i="25" l="1"/>
  <c r="U34" i="25" l="1"/>
  <c r="U35" i="25" l="1"/>
  <c r="U36" i="25" l="1"/>
  <c r="U37" i="25" l="1"/>
  <c r="U38" i="25" l="1"/>
  <c r="U39" i="25" l="1"/>
  <c r="U40" i="25" l="1"/>
  <c r="U41" i="25" l="1"/>
  <c r="U42" i="25" l="1"/>
  <c r="U43" i="25" l="1"/>
  <c r="U44" i="25" l="1"/>
  <c r="U45" i="25" l="1"/>
  <c r="U46" i="25" l="1"/>
  <c r="U47" i="25" l="1"/>
  <c r="U48" i="25" l="1"/>
  <c r="U49" i="25" l="1"/>
  <c r="U50" i="25" l="1"/>
  <c r="U51" i="25" l="1"/>
  <c r="U52" i="25" l="1"/>
  <c r="U53" i="25" l="1"/>
  <c r="U54" i="25" l="1"/>
  <c r="U55" i="25" l="1"/>
  <c r="U56" i="25" l="1"/>
  <c r="U57" i="25" l="1"/>
  <c r="U58" i="25" l="1"/>
  <c r="U59" i="25" l="1"/>
  <c r="U60" i="25" l="1"/>
  <c r="U61" i="25" l="1"/>
  <c r="U62" i="25" l="1"/>
  <c r="U63" i="25" l="1"/>
  <c r="U64" i="25" l="1"/>
  <c r="U65" i="25" l="1"/>
  <c r="U66" i="25" l="1"/>
  <c r="U67" i="25" l="1"/>
  <c r="U68" i="25" l="1"/>
  <c r="U69" i="25" l="1"/>
  <c r="U70" i="25" l="1"/>
  <c r="U71" i="2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Powell</author>
  </authors>
  <commentList>
    <comment ref="C8" authorId="0" shapeId="0" xr:uid="{00000000-0006-0000-0000-000001000000}">
      <text>
        <r>
          <rPr>
            <sz val="9"/>
            <color indexed="81"/>
            <rFont val="Tahoma"/>
            <family val="2"/>
          </rPr>
          <t>Please follow the steps provided in the Full Data Update User Form when the Full Data Update Button is pressed.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A00-000001000000}">
      <text>
        <r>
          <rPr>
            <b/>
            <sz val="8"/>
            <color indexed="81"/>
            <rFont val="Tahoma"/>
            <family val="2"/>
          </rPr>
          <t>Shane:</t>
        </r>
        <r>
          <rPr>
            <sz val="8"/>
            <color indexed="81"/>
            <rFont val="Tahoma"/>
            <family val="2"/>
          </rPr>
          <t xml:space="preserve">
The Min, Max and Most for the YampaRiverInflow. TotalOutflow are hard coded into the sheet. The update forecasts button on the Update Data form does not delete these columns as it does in the other sheets.  This is because there is no HDB output for the min, max and most values for the Yampa River Inflow as of 6/28/2012.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B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C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D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E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F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0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1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2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3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709C1ED-3C5C-4503-B3E3-6716AF552E7F}" name="BMDC2.espmvol.5yr.adj" type="6" refreshedVersion="0" deleted="1" background="1" saveData="1">
    <textPr prompt="0" sourceFile="C:\Temp\05-May\Inflow Forecasts\ESP_Traces\BMDC2.espmvol.5yr.adj.csv">
      <textFields>
        <textField/>
      </textFields>
    </textPr>
  </connection>
  <connection id="2" xr16:uid="{61ABC6D1-A92E-4AE9-9F0A-BB1F90984E0F}" name="BMDC2.espmvol.5yr.adj1" type="6" refreshedVersion="6" deleted="1" background="1" saveData="1">
    <textPr prompt="0" codePage="437" firstRow="3" sourceFile="C:\Users\gallan\Desktop\MODELS\09_September\Inflow Forecasts\ESP_Traces\BMDC2.espmvol.5yr.adj.csv" tab="0" comma="1">
      <textFields count="36">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 xr16:uid="{8D74F704-D805-490A-93E6-8CB77D3C0B77}" name="CLSC2.espmvol.5yr.adj" type="6" refreshedVersion="0" deleted="1" background="1" saveData="1">
    <textPr prompt="0" sourceFile="C:\Temp\05-May\Inflow Forecasts\ESP_Traces\CLSC2.espmvol.5yr.adj.csv">
      <textFields>
        <textField/>
      </textFields>
    </textPr>
  </connection>
  <connection id="4" xr16:uid="{00000000-0015-0000-FFFF-FFFF02000000}" name="Connection27" type="1" refreshedVersion="3" savePassword="1" deleted="1" saveData="1">
    <dbPr connection="" command=""/>
    <parameters count="2">
      <parameter name="date2" sqlType="11" parameterType="cell" cell="HDBQueries!$B$7"/>
      <parameter name="model-run-id" sqlType="3" parameterType="cell" cell="HDBQueries!#REF!"/>
    </parameters>
  </connection>
  <connection id="5" xr16:uid="{00000000-0015-0000-FFFF-FFFF03000000}" name="Connection2711" type="1" refreshedVersion="3" savePassword="1" deleted="1" saveData="1">
    <dbPr connection="" command=""/>
    <parameters count="2">
      <parameter name="date2" sqlType="11" parameterType="cell" cell="HDBQueries!$B$7"/>
      <parameter name="model-run-id" sqlType="3" parameterType="cell" cell="HDBQueries!$B$5"/>
    </parameters>
  </connection>
  <connection id="6" xr16:uid="{36144BE9-2E50-46F6-BD8D-24316EF13CD1}" name="DRGC2.espmvol.5yr.adj" type="6" refreshedVersion="0" deleted="1" background="1" saveData="1">
    <textPr prompt="0" sourceFile="C:\Temp\05-May\Inflow Forecasts\ESP_Traces\DRGC2.espmvol.5yr.adj.csv">
      <textFields>
        <textField/>
      </textFields>
    </textPr>
  </connection>
  <connection id="7" xr16:uid="{B5E4977C-D69E-4F28-B88C-295238DE3EF9}" name="GBRW4.espmvol.5yr.adj" type="6" refreshedVersion="0" deleted="1" background="1" saveData="1">
    <textPr prompt="0" sourceFile="C:\Temp\05-May\Inflow Forecasts\ESP_Traces\GBRW4.espmvol.5yr.adj.csv">
      <textFields>
        <textField/>
      </textFields>
    </textPr>
  </connection>
  <connection id="8" xr16:uid="{8F8CC755-7B65-4C39-8A33-E2E3865480E2}" name="GJNC2LOC.espmvol.5yr.adj" type="6" refreshedVersion="0" deleted="1" background="1" saveData="1">
    <textPr prompt="0" sourceFile="C:\Temp\05-May\Inflow Forecasts\ESP_Traces\GJNC2LOC.espmvol.5yr.adj.csv">
      <textFields>
        <textField/>
      </textFields>
    </textPr>
  </connection>
  <connection id="9" xr16:uid="{F54E34BE-E169-47CD-9FD2-BFCDCB48636D}" name="GLDA3.espmvol.5yr.adj" type="6" refreshedVersion="0" deleted="1" background="1" saveData="1">
    <textPr prompt="0" sourceFile="C:\Temp\05-May\Inflow Forecasts\ESP_Traces\GLDA3.espmvol.5yr.adj.csv">
      <textFields>
        <textField/>
      </textFields>
    </textPr>
  </connection>
  <connection id="10" xr16:uid="{CEFE0C1F-AC04-43D4-BA2D-F624E4C0C300}" name="GRNU1.espmvol.5yr.adj" type="6" refreshedVersion="0" deleted="1" background="1" saveData="1">
    <textPr prompt="0" sourceFile="C:\Temp\05-May\Inflow Forecasts\ESP_Traces\GRNU1.espmvol.5yr.adj.csv">
      <textFields>
        <textField/>
      </textFields>
    </textPr>
  </connection>
  <connection id="11" xr16:uid="{3866BFDE-5C72-4B41-8363-E7977247C157}" name="MPSC2.espmvol.5yr.adj" type="6" refreshedVersion="0" deleted="1" background="1" saveData="1">
    <textPr prompt="0" sourceFile="C:\Temp\05-May\Inflow Forecasts\ESP_Traces\MPSC2.espmvol.5yr.adj.csv">
      <textFields>
        <textField/>
      </textFields>
    </textPr>
  </connection>
  <connection id="12" xr16:uid="{9D1B685E-A6C1-4919-8ED5-63EB437E57DD}" name="NVRN5.espmvol.5yr.adj" type="6" refreshedVersion="0" deleted="1" background="1" saveData="1">
    <textPr prompt="0" sourceFile="C:\Temp\05-May\Inflow Forecasts\ESP_Traces\NVRN5.espmvol.5yr.adj.csv">
      <textFields>
        <textField/>
      </textFields>
    </textPr>
  </connection>
  <connection id="13" xr16:uid="{A01E1A44-FF21-4C99-8F29-04CC65705B7E}" name="TPIC2.espmvol.5yr.adj" type="6" refreshedVersion="0" deleted="1" background="1" saveData="1">
    <textPr prompt="0" sourceFile="C:\Temp\05-May\Inflow Forecasts\ESP_Traces\TPIC2.espmvol.5yr.adj.csv">
      <textFields>
        <textField/>
      </textFields>
    </textPr>
  </connection>
  <connection id="14" xr16:uid="{CF5CED73-7516-4B82-A731-A3CFA0A3877F}" name="VCRC2.espmvol.5yr.adj" type="6" refreshedVersion="0" deleted="1" background="1" saveData="1">
    <textPr prompt="0" sourceFile="C:\Temp\05-May\Inflow Forecasts\ESP_Traces\VCRC2.espmvol.5yr.adj.csv">
      <textFields>
        <textField/>
      </textFields>
    </textPr>
  </connection>
  <connection id="15" xr16:uid="{C8533A02-D9E5-4C17-B8F1-E718C7E0B810}" name="YDLC2.espmvol.5yr.adj" type="6" refreshedVersion="0" deleted="1" background="1" saveData="1">
    <textPr prompt="0" sourceFile="C:\Temp\05-May\Inflow Forecasts\ESP_Traces\YDLC2.espmvol.5yr.adj.csv">
      <textFields>
        <textField/>
      </textFields>
    </textPr>
  </connection>
</connections>
</file>

<file path=xl/sharedStrings.xml><?xml version="1.0" encoding="utf-8"?>
<sst xmlns="http://schemas.openxmlformats.org/spreadsheetml/2006/main" count="2987" uniqueCount="213">
  <si>
    <t>ID</t>
  </si>
  <si>
    <t>Slot</t>
  </si>
  <si>
    <t>Excel Name</t>
  </si>
  <si>
    <t>BlueMesaInflow.Unregulated</t>
  </si>
  <si>
    <t>CrystalInflow.Unregulated</t>
  </si>
  <si>
    <t>Fontenelle.Inflow</t>
  </si>
  <si>
    <t>PowellInflow.Unregulated</t>
  </si>
  <si>
    <t>FlamingGorgeInflow.Unregulated</t>
  </si>
  <si>
    <t>Vallecito.Inflow</t>
  </si>
  <si>
    <t>MorrowPointInflow.Unregulated</t>
  </si>
  <si>
    <t>NavajoInflow.ModUnregulated</t>
  </si>
  <si>
    <t>TaylorPark.Inflow</t>
  </si>
  <si>
    <t>BMESA_IN</t>
  </si>
  <si>
    <t>CRYST_IN</t>
  </si>
  <si>
    <t>POWEL_IN</t>
  </si>
  <si>
    <t>FGORG_IN</t>
  </si>
  <si>
    <t>VALLE_IN</t>
  </si>
  <si>
    <t>NAVAJ_IN</t>
  </si>
  <si>
    <t>TPARK_IN</t>
  </si>
  <si>
    <t>Trace Year</t>
  </si>
  <si>
    <t>Node Information</t>
  </si>
  <si>
    <t>Trace Information</t>
  </si>
  <si>
    <t>FONTE_IN</t>
  </si>
  <si>
    <t>MPOIN_IN</t>
  </si>
  <si>
    <t>Timestep Information</t>
  </si>
  <si>
    <t>Start Year</t>
  </si>
  <si>
    <t>Start Month</t>
  </si>
  <si>
    <t>Duration (months)</t>
  </si>
  <si>
    <t>January</t>
  </si>
  <si>
    <t>February</t>
  </si>
  <si>
    <t>March</t>
  </si>
  <si>
    <t>April</t>
  </si>
  <si>
    <t>May</t>
  </si>
  <si>
    <t>June</t>
  </si>
  <si>
    <t>July</t>
  </si>
  <si>
    <t>August</t>
  </si>
  <si>
    <t>September</t>
  </si>
  <si>
    <t>October</t>
  </si>
  <si>
    <t>November</t>
  </si>
  <si>
    <t>December</t>
  </si>
  <si>
    <t>Ensemble Forecast File Information</t>
  </si>
  <si>
    <t>File Names</t>
  </si>
  <si>
    <t xml:space="preserve">Path: </t>
  </si>
  <si>
    <t>Sheet Name</t>
  </si>
  <si>
    <t>MPOIN_IN_</t>
  </si>
  <si>
    <t>Min</t>
  </si>
  <si>
    <t>Max</t>
  </si>
  <si>
    <t>Most</t>
  </si>
  <si>
    <t>Deterministic Forecasts</t>
  </si>
  <si>
    <t>Plotting Colors for Viewing plots</t>
  </si>
  <si>
    <t>R</t>
  </si>
  <si>
    <t>G</t>
  </si>
  <si>
    <t>B</t>
  </si>
  <si>
    <t>Symbol</t>
  </si>
  <si>
    <t>Min MRID</t>
  </si>
  <si>
    <t>Max MRID</t>
  </si>
  <si>
    <t>Most MRID</t>
  </si>
  <si>
    <t>Start Date</t>
  </si>
  <si>
    <t>End Date</t>
  </si>
  <si>
    <t>HDB Parameters</t>
  </si>
  <si>
    <t>Min - 2117</t>
  </si>
  <si>
    <t>Max - 2116</t>
  </si>
  <si>
    <t>Most - 2118</t>
  </si>
  <si>
    <t>Trace1</t>
  </si>
  <si>
    <t>Trace2</t>
  </si>
  <si>
    <t>Trace3</t>
  </si>
  <si>
    <t>Trace4</t>
  </si>
  <si>
    <t>Trace5</t>
  </si>
  <si>
    <t>Trace6</t>
  </si>
  <si>
    <t>Trace7</t>
  </si>
  <si>
    <t>Trace8</t>
  </si>
  <si>
    <t>Trace9</t>
  </si>
  <si>
    <t>Trace10</t>
  </si>
  <si>
    <t>Trace11</t>
  </si>
  <si>
    <t>Trace12</t>
  </si>
  <si>
    <t>Trace13</t>
  </si>
  <si>
    <t>Trace14</t>
  </si>
  <si>
    <t>Trace15</t>
  </si>
  <si>
    <t>Trace16</t>
  </si>
  <si>
    <t>Trace17</t>
  </si>
  <si>
    <t>Trace18</t>
  </si>
  <si>
    <t>Trace19</t>
  </si>
  <si>
    <t>Trace20</t>
  </si>
  <si>
    <t>Trace21</t>
  </si>
  <si>
    <t>Trace22</t>
  </si>
  <si>
    <t>Trace23</t>
  </si>
  <si>
    <t>Trace24</t>
  </si>
  <si>
    <t>Trace25</t>
  </si>
  <si>
    <t>Trace26</t>
  </si>
  <si>
    <t>Trace27</t>
  </si>
  <si>
    <t>Trace28</t>
  </si>
  <si>
    <t>Trace29</t>
  </si>
  <si>
    <t>Trace30</t>
  </si>
  <si>
    <t>Trace31</t>
  </si>
  <si>
    <t>Trace32</t>
  </si>
  <si>
    <t>Trace33</t>
  </si>
  <si>
    <t>YampaRiverInflow.TotalOutflow</t>
  </si>
  <si>
    <t>YRITO_IN</t>
  </si>
  <si>
    <t>Month and Duration Table</t>
  </si>
  <si>
    <t>PTMGC_IN</t>
  </si>
  <si>
    <t>PTMGH_IN</t>
  </si>
  <si>
    <t>PowellToMeadGainsGrandCanyon</t>
  </si>
  <si>
    <t>PowellToMeadGainsAboveHoover</t>
  </si>
  <si>
    <t>AnimasRiverTotalOutflow</t>
  </si>
  <si>
    <t>ARFN5_IN</t>
  </si>
  <si>
    <t>BlueMesaMin</t>
  </si>
  <si>
    <t>CrystalMin</t>
  </si>
  <si>
    <t>FontenelleMin</t>
  </si>
  <si>
    <t>PowellMin</t>
  </si>
  <si>
    <t>FlamingGorgeMin</t>
  </si>
  <si>
    <t>MorrowPointMin</t>
  </si>
  <si>
    <t>NavajoMin</t>
  </si>
  <si>
    <t>TaylorParkMin</t>
  </si>
  <si>
    <t>VallecitoMin</t>
  </si>
  <si>
    <t>YampaMin</t>
  </si>
  <si>
    <t>GainsGrandCanyonMin</t>
  </si>
  <si>
    <t>GainsAboveMeadMin</t>
  </si>
  <si>
    <t>AnimasMin</t>
  </si>
  <si>
    <t>DatesMin</t>
  </si>
  <si>
    <t>Determination of Deterministic or Ensemble run for lower basin demads.  These values should never change</t>
  </si>
  <si>
    <t>Named Range Size</t>
  </si>
  <si>
    <t>Traces</t>
  </si>
  <si>
    <t>Months</t>
  </si>
  <si>
    <t>PowellToMeadGainsAbvLeesFerry</t>
  </si>
  <si>
    <t>PTMGAL_IN</t>
  </si>
  <si>
    <t>NFTOF_IN</t>
  </si>
  <si>
    <t>Trace34</t>
  </si>
  <si>
    <t>To Change the Range of the Traces and Number of Months press the button below. Do not use this if you are happy with the number of months and traces in the sheet</t>
  </si>
  <si>
    <t>GainsLeesFerryMin</t>
  </si>
  <si>
    <t>Trace35</t>
  </si>
  <si>
    <t>Trace36</t>
  </si>
  <si>
    <t>Trace37</t>
  </si>
  <si>
    <t>Trace38</t>
  </si>
  <si>
    <t>Trace39</t>
  </si>
  <si>
    <t>Trace40</t>
  </si>
  <si>
    <t>Trace41</t>
  </si>
  <si>
    <t>Trace42</t>
  </si>
  <si>
    <t>Trace43</t>
  </si>
  <si>
    <t>Trace44</t>
  </si>
  <si>
    <t>Trace45</t>
  </si>
  <si>
    <t>Trace46</t>
  </si>
  <si>
    <t>Trace47</t>
  </si>
  <si>
    <t>Trace48</t>
  </si>
  <si>
    <t>Trace49</t>
  </si>
  <si>
    <t>Trace50</t>
  </si>
  <si>
    <t>Trace51</t>
  </si>
  <si>
    <t>Trace52</t>
  </si>
  <si>
    <t>Trace53</t>
  </si>
  <si>
    <t>User Defined No.s</t>
  </si>
  <si>
    <t>Trace54</t>
  </si>
  <si>
    <t>Trace55</t>
  </si>
  <si>
    <t>Trace56</t>
  </si>
  <si>
    <t>Trace57</t>
  </si>
  <si>
    <t>Trace58</t>
  </si>
  <si>
    <t>C:\Colorado\MTOM_Production\Inflow Forecasts\</t>
  </si>
  <si>
    <t>Additional Sheets</t>
  </si>
  <si>
    <t>RunInformation</t>
  </si>
  <si>
    <t>TempForecast</t>
  </si>
  <si>
    <t>HDBQueries</t>
  </si>
  <si>
    <t>AboveLeesFerryLocal</t>
  </si>
  <si>
    <t>PowelltoMeadGainsGC</t>
  </si>
  <si>
    <t>PowelltoMeadGainsAH</t>
  </si>
  <si>
    <t>DONOTCHANGE</t>
  </si>
  <si>
    <t>24MSInflowForecasts</t>
  </si>
  <si>
    <t>DNC</t>
  </si>
  <si>
    <t>HvrToDvs</t>
  </si>
  <si>
    <t>DvsToPkr</t>
  </si>
  <si>
    <t>PkrToImp</t>
  </si>
  <si>
    <t>ImpToMex</t>
  </si>
  <si>
    <t>AllBlwPkr</t>
  </si>
  <si>
    <t>BlwImpGainsImpToNibMin</t>
  </si>
  <si>
    <t>BlwImpGainsAbvDavisMin</t>
  </si>
  <si>
    <t>BlwImpGainsPkrToImpMin</t>
  </si>
  <si>
    <t>BlwImpGainsAbvPkrMin</t>
  </si>
  <si>
    <t>ImpToMex_In</t>
  </si>
  <si>
    <t>HvrToDvs_In</t>
  </si>
  <si>
    <t>PkrToImp_In</t>
  </si>
  <si>
    <t>DvsToPkr_In</t>
  </si>
  <si>
    <t>TempSheet</t>
  </si>
  <si>
    <t>GainsImpToNib</t>
  </si>
  <si>
    <t>GainsPkrToImp</t>
  </si>
  <si>
    <t/>
  </si>
  <si>
    <t>Gains Crystal to Grand Junction</t>
  </si>
  <si>
    <t>GainsCrystalToGJ</t>
  </si>
  <si>
    <t>CrystaltoGCMin</t>
  </si>
  <si>
    <t>GainsAboveDavis</t>
  </si>
  <si>
    <t>GainsAboveParker</t>
  </si>
  <si>
    <t>Sheet Index</t>
  </si>
  <si>
    <t>Two Year</t>
  </si>
  <si>
    <t>Five-Year</t>
  </si>
  <si>
    <t>Make Sure correct Year</t>
  </si>
  <si>
    <t>SWYTD</t>
  </si>
  <si>
    <t>SacWYTypeDes</t>
  </si>
  <si>
    <t>UCHDB2</t>
  </si>
  <si>
    <t>BMDC2.espmvol.5yr.adj</t>
  </si>
  <si>
    <t>CLSC2.espmvol.5yr.adj</t>
  </si>
  <si>
    <t>GBRW4.espmvol.5yr.adj</t>
  </si>
  <si>
    <t>GLDA3.espmvol.5yr.adj</t>
  </si>
  <si>
    <t>GRNU1.espmvol.5yr.adj</t>
  </si>
  <si>
    <t>MPSC2.espmvol.5yr.adj</t>
  </si>
  <si>
    <t>NVRN5.espmvol.5yr.adj</t>
  </si>
  <si>
    <t>TPIC2.espmvol.5yr.adj</t>
  </si>
  <si>
    <t>VCRC2.espmvol.5yr.adj</t>
  </si>
  <si>
    <t>YDLC2.espmvol.5yr.adj</t>
  </si>
  <si>
    <t>DRGC2.espmvol.5yr.adj</t>
  </si>
  <si>
    <t>GJNC2LOC.espmvol.5yr.adj</t>
  </si>
  <si>
    <t>LCHDB</t>
  </si>
  <si>
    <t>Wrap around 1991</t>
  </si>
  <si>
    <t>Wrap around 1992</t>
  </si>
  <si>
    <t>Wrap around 1993</t>
  </si>
  <si>
    <t>Wrap around 1994</t>
  </si>
  <si>
    <t>Wrap around 1995</t>
  </si>
  <si>
    <t>Wrap around 1996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</si>
</sst>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_);_(* \(#,##0.00\);_(* &quot;-&quot;??_);_(@_)"/>
    <numFmt numFmtId="164" formatCode="[$-409]mmmm\ d\,\ yyyy;@"/>
    <numFmt numFmtId="165" formatCode="[$-409]mmmm\-yy;@"/>
    <numFmt numFmtId="166" formatCode="m/d/yy\ h:mm;@"/>
    <numFmt numFmtId="167" formatCode="0.000"/>
    <numFmt numFmtId="168" formatCode="[$-409]mmm\-yy;@"/>
    <numFmt numFmtId="169" formatCode="mm/dd/yy;@"/>
    <numFmt numFmtId="170" formatCode="0.0"/>
    <numFmt numFmtId="171" formatCode="#,##0.0"/>
  </numFmts>
  <fonts count="47" x14ac:knownFonts="1">
    <font>
      <sz val="11"/>
      <color theme="1"/>
      <name val="Calibri"/>
      <family val="2"/>
      <scheme val="minor"/>
    </font>
    <font>
      <b/>
      <sz val="11"/>
      <color theme="1"/>
      <name val="Calibri"/>
      <family val="2"/>
      <scheme val="minor"/>
    </font>
    <font>
      <b/>
      <sz val="11"/>
      <color theme="0"/>
      <name val="Calibri"/>
      <family val="2"/>
      <scheme val="minor"/>
    </font>
    <font>
      <sz val="11"/>
      <color theme="0"/>
      <name val="Calibri"/>
      <family val="2"/>
      <scheme val="minor"/>
    </font>
    <font>
      <sz val="11"/>
      <name val="Calibri"/>
      <family val="2"/>
      <scheme val="minor"/>
    </font>
    <font>
      <sz val="8"/>
      <color rgb="FF171717"/>
      <name val="Tahoma"/>
      <family val="2"/>
    </font>
    <font>
      <b/>
      <sz val="11"/>
      <color rgb="FFFF0000"/>
      <name val="Calibri"/>
      <family val="2"/>
      <scheme val="minor"/>
    </font>
    <font>
      <sz val="9"/>
      <color indexed="81"/>
      <name val="Tahoma"/>
      <family val="2"/>
    </font>
    <font>
      <sz val="11"/>
      <color rgb="FF171717"/>
      <name val="Calibri"/>
      <family val="2"/>
    </font>
    <font>
      <sz val="11"/>
      <color rgb="FFFF0000"/>
      <name val="Calibri"/>
      <family val="2"/>
    </font>
    <font>
      <sz val="8"/>
      <color indexed="81"/>
      <name val="Tahoma"/>
      <family val="2"/>
    </font>
    <font>
      <b/>
      <sz val="8"/>
      <color indexed="81"/>
      <name val="Tahoma"/>
      <family val="2"/>
    </font>
    <font>
      <sz val="10"/>
      <name val="Arial"/>
      <family val="2"/>
    </font>
    <font>
      <b/>
      <sz val="9"/>
      <color indexed="81"/>
      <name val="Tahoma"/>
      <family val="2"/>
    </font>
    <font>
      <sz val="8"/>
      <color rgb="FF000000"/>
      <name val="Tahoma"/>
      <family val="2"/>
    </font>
    <font>
      <sz val="11"/>
      <color rgb="FF000000"/>
      <name val="Calibri"/>
      <family val="2"/>
    </font>
    <font>
      <sz val="11"/>
      <color theme="1"/>
      <name val="Calibri"/>
      <family val="2"/>
      <scheme val="minor"/>
    </font>
    <font>
      <b/>
      <sz val="18"/>
      <color theme="3"/>
      <name val="Cambria"/>
      <family val="2"/>
      <scheme val="major"/>
    </font>
    <font>
      <b/>
      <sz val="11"/>
      <color theme="3"/>
      <name val="Calibri"/>
      <family val="2"/>
      <scheme val="minor"/>
    </font>
    <font>
      <b/>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theme="1"/>
      <name val="Calibri"/>
      <family val="2"/>
      <scheme val="minor"/>
    </font>
    <font>
      <b/>
      <sz val="11"/>
      <color theme="1"/>
      <name val="Calibri"/>
      <family val="2"/>
      <scheme val="minor"/>
    </font>
    <font>
      <b/>
      <sz val="14"/>
      <color theme="1"/>
      <name val="Calibri"/>
      <family val="2"/>
      <scheme val="minor"/>
    </font>
    <font>
      <sz val="11"/>
      <color rgb="FFBDB091"/>
      <name val="Calibri"/>
      <family val="2"/>
      <scheme val="minor"/>
    </font>
    <font>
      <b/>
      <sz val="16"/>
      <name val="Calibri"/>
      <family val="2"/>
      <scheme val="minor"/>
    </font>
    <font>
      <sz val="11"/>
      <name val="Calibri"/>
      <family val="2"/>
      <scheme val="minor"/>
    </font>
    <font>
      <b/>
      <sz val="11"/>
      <color theme="0" tint="-0.249977111117893"/>
      <name val="Calibri"/>
      <family val="2"/>
      <scheme val="minor"/>
    </font>
    <font>
      <sz val="11"/>
      <color theme="0" tint="-0.249977111117893"/>
      <name val="Calibri"/>
      <family val="2"/>
      <scheme val="minor"/>
    </font>
    <font>
      <sz val="11"/>
      <color rgb="FFFF0000"/>
      <name val="Calibri"/>
      <family val="2"/>
      <scheme val="minor"/>
    </font>
    <font>
      <sz val="8"/>
      <name val="Calibri"/>
      <family val="2"/>
      <scheme val="minor"/>
    </font>
  </fonts>
  <fills count="77">
    <fill>
      <patternFill patternType="none"/>
    </fill>
    <fill>
      <patternFill patternType="gray125"/>
    </fill>
    <fill>
      <patternFill patternType="solid">
        <fgColor rgb="FFCCEBC5"/>
        <bgColor indexed="64"/>
      </patternFill>
    </fill>
    <fill>
      <patternFill patternType="solid">
        <fgColor theme="2" tint="-9.9978637043366805E-2"/>
        <bgColor indexed="64"/>
      </patternFill>
    </fill>
    <fill>
      <patternFill patternType="solid">
        <fgColor theme="2"/>
        <bgColor indexed="64"/>
      </patternFill>
    </fill>
    <fill>
      <patternFill patternType="solid">
        <fgColor theme="1"/>
        <bgColor indexed="64"/>
      </patternFill>
    </fill>
    <fill>
      <patternFill patternType="solid">
        <fgColor rgb="FFBDB091"/>
        <bgColor indexed="64"/>
      </patternFill>
    </fill>
    <fill>
      <patternFill patternType="solid">
        <fgColor rgb="FFFB8072"/>
        <bgColor indexed="64"/>
      </patternFill>
    </fill>
    <fill>
      <patternFill patternType="solid">
        <fgColor rgb="FFFCCDE5"/>
        <bgColor indexed="64"/>
      </patternFill>
    </fill>
    <fill>
      <patternFill patternType="solid">
        <fgColor rgb="FFFFFFB3"/>
        <bgColor indexed="64"/>
      </patternFill>
    </fill>
    <fill>
      <patternFill patternType="solid">
        <fgColor rgb="FFBEBADA"/>
        <bgColor indexed="64"/>
      </patternFill>
    </fill>
    <fill>
      <patternFill patternType="solid">
        <fgColor rgb="FF80B1D3"/>
        <bgColor indexed="64"/>
      </patternFill>
    </fill>
    <fill>
      <patternFill patternType="solid">
        <fgColor rgb="FFD9D9D9"/>
        <bgColor indexed="64"/>
      </patternFill>
    </fill>
    <fill>
      <patternFill patternType="solid">
        <fgColor rgb="FFBC80BD"/>
        <bgColor indexed="64"/>
      </patternFill>
    </fill>
    <fill>
      <patternFill patternType="solid">
        <fgColor theme="0" tint="-4.9989318521683403E-2"/>
        <bgColor indexed="64"/>
      </patternFill>
    </fill>
    <fill>
      <patternFill patternType="solid">
        <fgColor rgb="FF89BD8A"/>
        <bgColor indexed="64"/>
      </patternFill>
    </fill>
    <fill>
      <patternFill patternType="solid">
        <fgColor rgb="FF60C862"/>
        <bgColor indexed="64"/>
      </patternFill>
    </fill>
    <fill>
      <patternFill patternType="solid">
        <fgColor rgb="FF45DF83"/>
        <bgColor indexed="64"/>
      </patternFill>
    </fill>
    <fill>
      <patternFill patternType="solid">
        <fgColor rgb="FFC6BEFE"/>
        <bgColor indexed="64"/>
      </patternFill>
    </fill>
    <fill>
      <patternFill patternType="solid">
        <fgColor rgb="FF7563FD"/>
        <bgColor indexed="64"/>
      </patternFill>
    </fill>
    <fill>
      <patternFill patternType="solid">
        <fgColor rgb="FFC2D9E4"/>
        <bgColor indexed="64"/>
      </patternFill>
    </fill>
    <fill>
      <patternFill patternType="solid">
        <fgColor rgb="FF7FB1C7"/>
        <bgColor indexed="64"/>
      </patternFill>
    </fill>
    <fill>
      <patternFill patternType="solid">
        <fgColor rgb="FF44829E"/>
        <bgColor indexed="64"/>
      </patternFill>
    </fill>
    <fill>
      <patternFill patternType="solid">
        <fgColor rgb="FF4C46A0"/>
        <bgColor indexed="64"/>
      </patternFill>
    </fill>
    <fill>
      <patternFill patternType="solid">
        <fgColor rgb="FFD284D2"/>
        <bgColor indexed="64"/>
      </patternFill>
    </fill>
    <fill>
      <patternFill patternType="solid">
        <fgColor rgb="FFE569D2"/>
        <bgColor indexed="64"/>
      </patternFill>
    </fill>
    <fill>
      <patternFill patternType="solid">
        <fgColor rgb="FFF36785"/>
        <bgColor indexed="64"/>
      </patternFill>
    </fill>
    <fill>
      <patternFill patternType="solid">
        <fgColor rgb="FFB3FE7A"/>
        <bgColor indexed="64"/>
      </patternFill>
    </fill>
    <fill>
      <patternFill patternType="solid">
        <fgColor rgb="FF89E789"/>
        <bgColor indexed="64"/>
      </patternFill>
    </fill>
    <fill>
      <patternFill patternType="solid">
        <fgColor rgb="FFE0FCD8"/>
        <bgColor indexed="64"/>
      </patternFill>
    </fill>
    <fill>
      <patternFill patternType="solid">
        <fgColor rgb="FFCBFABE"/>
        <bgColor indexed="64"/>
      </patternFill>
    </fill>
    <fill>
      <patternFill patternType="solid">
        <fgColor rgb="FF7FEE76"/>
        <bgColor indexed="64"/>
      </patternFill>
    </fill>
    <fill>
      <patternFill patternType="solid">
        <fgColor rgb="FFD9FFD9"/>
        <bgColor indexed="64"/>
      </patternFill>
    </fill>
    <fill>
      <patternFill patternType="solid">
        <fgColor rgb="FFCBF7FD"/>
        <bgColor indexed="64"/>
      </patternFill>
    </fill>
    <fill>
      <patternFill patternType="solid">
        <fgColor rgb="FFB2A8FE"/>
        <bgColor indexed="64"/>
      </patternFill>
    </fill>
    <fill>
      <patternFill patternType="solid">
        <fgColor rgb="FF9283FD"/>
        <bgColor indexed="64"/>
      </patternFill>
    </fill>
    <fill>
      <patternFill patternType="solid">
        <fgColor rgb="FF97BFD1"/>
        <bgColor indexed="64"/>
      </patternFill>
    </fill>
    <fill>
      <patternFill patternType="solid">
        <fgColor rgb="FFE8BEE8"/>
        <bgColor indexed="64"/>
      </patternFill>
    </fill>
    <fill>
      <patternFill patternType="solid">
        <fgColor rgb="FFF5C7EE"/>
        <bgColor indexed="64"/>
      </patternFill>
    </fill>
    <fill>
      <patternFill patternType="solid">
        <fgColor rgb="FFF6869E"/>
        <bgColor indexed="64"/>
      </patternFill>
    </fill>
    <fill>
      <patternFill patternType="solid">
        <fgColor rgb="FFFFE1E1"/>
        <bgColor indexed="64"/>
      </patternFill>
    </fill>
    <fill>
      <patternFill patternType="solid">
        <fgColor rgb="FFFEC58C"/>
        <bgColor indexed="64"/>
      </patternFill>
    </fill>
    <fill>
      <patternFill patternType="solid">
        <fgColor rgb="FFF18573"/>
        <bgColor indexed="64"/>
      </patternFill>
    </fill>
    <fill>
      <patternFill patternType="solid">
        <fgColor rgb="FFFBB67D"/>
        <bgColor indexed="64"/>
      </patternFill>
    </fill>
    <fill>
      <patternFill patternType="solid">
        <fgColor theme="0" tint="-0.14999847407452621"/>
        <bgColor indexed="64"/>
      </patternFill>
    </fill>
    <fill>
      <patternFill patternType="solid">
        <fgColor indexed="43"/>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rgb="FFE66CD5"/>
        <bgColor indexed="64"/>
      </patternFill>
    </fill>
    <fill>
      <patternFill patternType="solid">
        <fgColor rgb="FFFF000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8"/>
        <bgColor indexed="64"/>
      </patternFill>
    </fill>
    <fill>
      <patternFill patternType="solid">
        <fgColor rgb="FFFABF8F"/>
        <bgColor indexed="64"/>
      </patternFill>
    </fill>
    <fill>
      <patternFill patternType="solid">
        <fgColor rgb="FF76933C"/>
        <bgColor indexed="64"/>
      </patternFill>
    </fill>
    <fill>
      <patternFill patternType="solid">
        <fgColor rgb="FFFDE9D9"/>
        <bgColor indexed="64"/>
      </patternFill>
    </fill>
    <fill>
      <patternFill patternType="solid">
        <fgColor theme="5" tint="0.59999389629810485"/>
        <bgColor indexed="64"/>
      </patternFill>
    </fill>
  </fills>
  <borders count="40">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theme="0"/>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ck">
        <color indexed="64"/>
      </left>
      <right style="thin">
        <color indexed="22"/>
      </right>
      <top style="thin">
        <color indexed="22"/>
      </top>
      <bottom style="thin">
        <color indexed="22"/>
      </bottom>
      <diagonal/>
    </border>
    <border>
      <left style="thick">
        <color indexed="64"/>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style="thin">
        <color indexed="22"/>
      </right>
      <top style="thin">
        <color indexed="22"/>
      </top>
      <bottom style="thin">
        <color indexed="22"/>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theme="4" tint="0.3999755851924192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3380">
    <xf numFmtId="0" fontId="0" fillId="0" borderId="0"/>
    <xf numFmtId="0" fontId="12" fillId="0" borderId="0"/>
    <xf numFmtId="0" fontId="12" fillId="0" borderId="0"/>
    <xf numFmtId="0" fontId="20" fillId="50" borderId="0" applyNumberFormat="0" applyBorder="0" applyAlignment="0" applyProtection="0"/>
    <xf numFmtId="0" fontId="20" fillId="51" borderId="0" applyNumberFormat="0" applyBorder="0" applyAlignment="0" applyProtection="0"/>
    <xf numFmtId="0" fontId="20" fillId="52" borderId="0" applyNumberFormat="0" applyBorder="0" applyAlignment="0" applyProtection="0"/>
    <xf numFmtId="0" fontId="20" fillId="53" borderId="0" applyNumberFormat="0" applyBorder="0" applyAlignment="0" applyProtection="0"/>
    <xf numFmtId="0" fontId="20" fillId="54" borderId="0" applyNumberFormat="0" applyBorder="0" applyAlignment="0" applyProtection="0"/>
    <xf numFmtId="0" fontId="20" fillId="55" borderId="0" applyNumberFormat="0" applyBorder="0" applyAlignment="0" applyProtection="0"/>
    <xf numFmtId="0" fontId="20" fillId="56" borderId="0" applyNumberFormat="0" applyBorder="0" applyAlignment="0" applyProtection="0"/>
    <xf numFmtId="0" fontId="20" fillId="57" borderId="0" applyNumberFormat="0" applyBorder="0" applyAlignment="0" applyProtection="0"/>
    <xf numFmtId="0" fontId="20" fillId="58" borderId="0" applyNumberFormat="0" applyBorder="0" applyAlignment="0" applyProtection="0"/>
    <xf numFmtId="0" fontId="20" fillId="53" borderId="0" applyNumberFormat="0" applyBorder="0" applyAlignment="0" applyProtection="0"/>
    <xf numFmtId="0" fontId="20" fillId="56" borderId="0" applyNumberFormat="0" applyBorder="0" applyAlignment="0" applyProtection="0"/>
    <xf numFmtId="0" fontId="20" fillId="59" borderId="0" applyNumberFormat="0" applyBorder="0" applyAlignment="0" applyProtection="0"/>
    <xf numFmtId="0" fontId="21" fillId="60" borderId="0" applyNumberFormat="0" applyBorder="0" applyAlignment="0" applyProtection="0"/>
    <xf numFmtId="0" fontId="21" fillId="57" borderId="0" applyNumberFormat="0" applyBorder="0" applyAlignment="0" applyProtection="0"/>
    <xf numFmtId="0" fontId="21" fillId="58"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3" borderId="0" applyNumberFormat="0" applyBorder="0" applyAlignment="0" applyProtection="0"/>
    <xf numFmtId="0" fontId="21" fillId="64" borderId="0" applyNumberFormat="0" applyBorder="0" applyAlignment="0" applyProtection="0"/>
    <xf numFmtId="0" fontId="21" fillId="65" borderId="0" applyNumberFormat="0" applyBorder="0" applyAlignment="0" applyProtection="0"/>
    <xf numFmtId="0" fontId="21" fillId="66"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7" borderId="0" applyNumberFormat="0" applyBorder="0" applyAlignment="0" applyProtection="0"/>
    <xf numFmtId="0" fontId="22" fillId="51" borderId="0" applyNumberFormat="0" applyBorder="0" applyAlignment="0" applyProtection="0"/>
    <xf numFmtId="0" fontId="23" fillId="68" borderId="29" applyNumberFormat="0" applyAlignment="0" applyProtection="0"/>
    <xf numFmtId="0" fontId="24" fillId="69" borderId="30" applyNumberFormat="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6" fillId="0" borderId="0" applyFont="0" applyFill="0" applyBorder="0" applyAlignment="0" applyProtection="0"/>
    <xf numFmtId="43" fontId="16" fillId="0" borderId="0" applyFont="0" applyFill="0" applyBorder="0" applyAlignment="0" applyProtection="0"/>
    <xf numFmtId="43" fontId="12" fillId="0" borderId="0" applyFont="0" applyFill="0" applyBorder="0" applyAlignment="0" applyProtection="0"/>
    <xf numFmtId="0" fontId="25" fillId="0" borderId="0" applyNumberFormat="0" applyFill="0" applyBorder="0" applyAlignment="0" applyProtection="0"/>
    <xf numFmtId="0" fontId="26" fillId="52" borderId="0" applyNumberFormat="0" applyBorder="0" applyAlignment="0" applyProtection="0"/>
    <xf numFmtId="0" fontId="27" fillId="0" borderId="31" applyNumberFormat="0" applyFill="0" applyAlignment="0" applyProtection="0"/>
    <xf numFmtId="0" fontId="28" fillId="0" borderId="32" applyNumberFormat="0" applyFill="0" applyAlignment="0" applyProtection="0"/>
    <xf numFmtId="0" fontId="29" fillId="0" borderId="33" applyNumberFormat="0" applyFill="0" applyAlignment="0" applyProtection="0"/>
    <xf numFmtId="0" fontId="18" fillId="0" borderId="28" applyNumberFormat="0" applyFill="0" applyAlignment="0" applyProtection="0"/>
    <xf numFmtId="0" fontId="29" fillId="0" borderId="0" applyNumberFormat="0" applyFill="0" applyBorder="0" applyAlignment="0" applyProtection="0"/>
    <xf numFmtId="0" fontId="30" fillId="55" borderId="29" applyNumberFormat="0" applyAlignment="0" applyProtection="0"/>
    <xf numFmtId="0" fontId="31" fillId="0" borderId="34" applyNumberFormat="0" applyFill="0" applyAlignment="0" applyProtection="0"/>
    <xf numFmtId="0" fontId="32" fillId="70" borderId="0" applyNumberFormat="0" applyBorder="0" applyAlignment="0" applyProtection="0"/>
    <xf numFmtId="0" fontId="12" fillId="0" borderId="0"/>
    <xf numFmtId="0" fontId="16" fillId="0" borderId="0"/>
    <xf numFmtId="0" fontId="12" fillId="0" borderId="0" applyBorder="0"/>
    <xf numFmtId="0" fontId="16" fillId="0" borderId="0"/>
    <xf numFmtId="0" fontId="16" fillId="0" borderId="0"/>
    <xf numFmtId="0" fontId="16" fillId="0" borderId="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2" fillId="0" borderId="0" applyBorder="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2" fillId="0" borderId="0"/>
    <xf numFmtId="0" fontId="16"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6" fillId="0" borderId="0"/>
    <xf numFmtId="0" fontId="16" fillId="0" borderId="0"/>
    <xf numFmtId="0" fontId="12" fillId="0" borderId="0"/>
    <xf numFmtId="0" fontId="12" fillId="0" borderId="0"/>
    <xf numFmtId="0" fontId="12" fillId="0" borderId="0" applyBorder="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71" borderId="25" applyNumberFormat="0" applyFont="0" applyAlignment="0" applyProtection="0"/>
    <xf numFmtId="0" fontId="33" fillId="68" borderId="35" applyNumberFormat="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0" fontId="34" fillId="0" borderId="0" applyNumberFormat="0" applyFill="0" applyBorder="0" applyAlignment="0" applyProtection="0"/>
    <xf numFmtId="0" fontId="17" fillId="0" borderId="0" applyNumberFormat="0" applyFill="0" applyBorder="0" applyAlignment="0" applyProtection="0"/>
    <xf numFmtId="0" fontId="35" fillId="0" borderId="36" applyNumberFormat="0" applyFill="0" applyAlignment="0" applyProtection="0"/>
    <xf numFmtId="0" fontId="36" fillId="0" borderId="0" applyNumberFormat="0" applyFill="0" applyBorder="0" applyAlignment="0" applyProtection="0"/>
  </cellStyleXfs>
  <cellXfs count="346">
    <xf numFmtId="0" fontId="0" fillId="0" borderId="0" xfId="0"/>
    <xf numFmtId="0" fontId="0" fillId="0" borderId="0" xfId="0"/>
    <xf numFmtId="0" fontId="0" fillId="0" borderId="0" xfId="0" applyAlignment="1">
      <alignment horizontal="center"/>
    </xf>
    <xf numFmtId="0" fontId="1" fillId="0" borderId="0" xfId="0" applyFont="1" applyAlignment="1">
      <alignment horizontal="center"/>
    </xf>
    <xf numFmtId="0" fontId="0" fillId="4" borderId="0" xfId="0" applyFill="1" applyBorder="1" applyAlignment="1">
      <alignment horizontal="center"/>
    </xf>
    <xf numFmtId="0" fontId="0" fillId="4" borderId="0" xfId="0" applyFill="1"/>
    <xf numFmtId="0" fontId="0" fillId="4" borderId="0" xfId="0" applyFill="1" applyAlignment="1">
      <alignment horizontal="center"/>
    </xf>
    <xf numFmtId="0" fontId="3" fillId="5" borderId="0" xfId="0" applyFont="1" applyFill="1" applyAlignment="1">
      <alignment horizontal="center"/>
    </xf>
    <xf numFmtId="0" fontId="3" fillId="5" borderId="0" xfId="0" applyFont="1" applyFill="1" applyBorder="1" applyAlignment="1">
      <alignment horizontal="center"/>
    </xf>
    <xf numFmtId="0" fontId="2" fillId="5" borderId="4" xfId="0" applyFont="1" applyFill="1" applyBorder="1" applyAlignment="1">
      <alignment horizontal="center"/>
    </xf>
    <xf numFmtId="2" fontId="0" fillId="0" borderId="0" xfId="0" applyNumberFormat="1" applyAlignment="1">
      <alignment horizontal="center"/>
    </xf>
    <xf numFmtId="2" fontId="0" fillId="0" borderId="0" xfId="0" applyNumberFormat="1"/>
    <xf numFmtId="0" fontId="2" fillId="5" borderId="0" xfId="0" applyFont="1" applyFill="1" applyBorder="1" applyAlignment="1">
      <alignment horizontal="center"/>
    </xf>
    <xf numFmtId="0" fontId="6" fillId="5" borderId="0" xfId="0" applyFont="1" applyFill="1" applyBorder="1" applyAlignment="1">
      <alignment horizontal="center"/>
    </xf>
    <xf numFmtId="0" fontId="1" fillId="9" borderId="2" xfId="0" applyFont="1" applyFill="1" applyBorder="1" applyAlignment="1">
      <alignment horizontal="center"/>
    </xf>
    <xf numFmtId="0" fontId="1" fillId="10" borderId="1" xfId="0" applyFont="1" applyFill="1" applyBorder="1" applyAlignment="1">
      <alignment horizontal="center"/>
    </xf>
    <xf numFmtId="0" fontId="1" fillId="10" borderId="3" xfId="0" applyFont="1" applyFill="1" applyBorder="1" applyAlignment="1">
      <alignment horizontal="center"/>
    </xf>
    <xf numFmtId="0" fontId="1" fillId="10" borderId="2" xfId="0" applyFont="1" applyFill="1" applyBorder="1" applyAlignment="1">
      <alignment horizontal="center"/>
    </xf>
    <xf numFmtId="0" fontId="1" fillId="7" borderId="1" xfId="0" applyFont="1" applyFill="1" applyBorder="1" applyAlignment="1">
      <alignment horizontal="center"/>
    </xf>
    <xf numFmtId="0" fontId="1" fillId="7" borderId="3" xfId="0" applyFont="1" applyFill="1" applyBorder="1" applyAlignment="1">
      <alignment horizontal="center"/>
    </xf>
    <xf numFmtId="0" fontId="1" fillId="7" borderId="2" xfId="0" applyFont="1" applyFill="1" applyBorder="1" applyAlignment="1">
      <alignment horizontal="center"/>
    </xf>
    <xf numFmtId="0" fontId="1" fillId="11" borderId="1" xfId="0" applyFont="1" applyFill="1" applyBorder="1" applyAlignment="1">
      <alignment horizontal="center"/>
    </xf>
    <xf numFmtId="0" fontId="1" fillId="11" borderId="3" xfId="0" applyFont="1" applyFill="1" applyBorder="1" applyAlignment="1">
      <alignment horizontal="center"/>
    </xf>
    <xf numFmtId="0" fontId="1" fillId="11" borderId="2" xfId="0" applyFont="1" applyFill="1" applyBorder="1" applyAlignment="1">
      <alignment horizontal="center"/>
    </xf>
    <xf numFmtId="0" fontId="1" fillId="8" borderId="1" xfId="0" applyFont="1" applyFill="1" applyBorder="1" applyAlignment="1">
      <alignment horizontal="center"/>
    </xf>
    <xf numFmtId="0" fontId="1" fillId="8" borderId="3" xfId="0" applyFont="1" applyFill="1" applyBorder="1" applyAlignment="1">
      <alignment horizontal="center"/>
    </xf>
    <xf numFmtId="0" fontId="1" fillId="8" borderId="2" xfId="0" applyFont="1" applyFill="1" applyBorder="1" applyAlignment="1">
      <alignment horizontal="center"/>
    </xf>
    <xf numFmtId="0" fontId="1" fillId="12" borderId="1" xfId="0" applyFont="1" applyFill="1" applyBorder="1" applyAlignment="1">
      <alignment horizontal="center"/>
    </xf>
    <xf numFmtId="0" fontId="1" fillId="12" borderId="3" xfId="0" applyFont="1" applyFill="1" applyBorder="1" applyAlignment="1">
      <alignment horizontal="center"/>
    </xf>
    <xf numFmtId="0" fontId="1" fillId="12" borderId="2" xfId="0" applyFont="1" applyFill="1" applyBorder="1" applyAlignment="1">
      <alignment horizontal="center"/>
    </xf>
    <xf numFmtId="0" fontId="1" fillId="13" borderId="1" xfId="0" applyFont="1" applyFill="1" applyBorder="1" applyAlignment="1">
      <alignment horizontal="center"/>
    </xf>
    <xf numFmtId="0" fontId="1" fillId="13" borderId="3" xfId="0" applyFont="1" applyFill="1" applyBorder="1" applyAlignment="1">
      <alignment horizontal="center"/>
    </xf>
    <xf numFmtId="0" fontId="1" fillId="13" borderId="2" xfId="0" applyFont="1" applyFill="1" applyBorder="1" applyAlignment="1">
      <alignment horizontal="center"/>
    </xf>
    <xf numFmtId="0" fontId="1" fillId="2" borderId="2" xfId="0" applyFont="1" applyFill="1" applyBorder="1" applyAlignment="1">
      <alignment horizontal="center"/>
    </xf>
    <xf numFmtId="0" fontId="1" fillId="2" borderId="1" xfId="0" applyFont="1" applyFill="1" applyBorder="1" applyAlignment="1">
      <alignment horizontal="center"/>
    </xf>
    <xf numFmtId="0" fontId="1" fillId="2" borderId="3" xfId="0" applyFont="1" applyFill="1" applyBorder="1" applyAlignment="1">
      <alignment horizontal="center"/>
    </xf>
    <xf numFmtId="17" fontId="0" fillId="0" borderId="0" xfId="0" applyNumberFormat="1"/>
    <xf numFmtId="0" fontId="0" fillId="0" borderId="0" xfId="0" applyAlignment="1">
      <alignment horizontal="right"/>
    </xf>
    <xf numFmtId="0" fontId="0" fillId="0" borderId="0" xfId="0"/>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15" borderId="17" xfId="0" applyFill="1" applyBorder="1" applyAlignment="1">
      <alignment horizontal="center"/>
    </xf>
    <xf numFmtId="0" fontId="0" fillId="16" borderId="17" xfId="0" applyFill="1" applyBorder="1" applyAlignment="1">
      <alignment horizontal="center"/>
    </xf>
    <xf numFmtId="0" fontId="0" fillId="17" borderId="17" xfId="0" applyFill="1" applyBorder="1" applyAlignment="1">
      <alignment horizontal="center"/>
    </xf>
    <xf numFmtId="0" fontId="0" fillId="18" borderId="17" xfId="0" applyFill="1" applyBorder="1" applyAlignment="1">
      <alignment horizontal="center"/>
    </xf>
    <xf numFmtId="0" fontId="0" fillId="19" borderId="17" xfId="0" applyFill="1" applyBorder="1" applyAlignment="1">
      <alignment horizontal="center"/>
    </xf>
    <xf numFmtId="0" fontId="0" fillId="20" borderId="17" xfId="0" applyFill="1" applyBorder="1" applyAlignment="1">
      <alignment horizontal="center"/>
    </xf>
    <xf numFmtId="0" fontId="0" fillId="21" borderId="17" xfId="0" applyFill="1" applyBorder="1" applyAlignment="1">
      <alignment horizontal="center"/>
    </xf>
    <xf numFmtId="0" fontId="0" fillId="22" borderId="17" xfId="0" applyFill="1" applyBorder="1" applyAlignment="1">
      <alignment horizontal="center"/>
    </xf>
    <xf numFmtId="0" fontId="0" fillId="23" borderId="17" xfId="0" applyFill="1" applyBorder="1" applyAlignment="1">
      <alignment horizontal="center"/>
    </xf>
    <xf numFmtId="0" fontId="0" fillId="24" borderId="17" xfId="0" applyFill="1" applyBorder="1" applyAlignment="1">
      <alignment horizontal="center"/>
    </xf>
    <xf numFmtId="0" fontId="0" fillId="25" borderId="17" xfId="0" applyFill="1" applyBorder="1" applyAlignment="1">
      <alignment horizontal="center"/>
    </xf>
    <xf numFmtId="0" fontId="0" fillId="26" borderId="17" xfId="0" applyFill="1" applyBorder="1" applyAlignment="1">
      <alignment horizontal="center"/>
    </xf>
    <xf numFmtId="0" fontId="0" fillId="5" borderId="17" xfId="0" applyFill="1" applyBorder="1" applyAlignment="1">
      <alignment horizontal="center"/>
    </xf>
    <xf numFmtId="0" fontId="0" fillId="0" borderId="19" xfId="0" applyBorder="1" applyAlignment="1">
      <alignment horizontal="center"/>
    </xf>
    <xf numFmtId="0" fontId="0" fillId="5" borderId="20" xfId="0" applyFill="1"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0" fillId="27" borderId="17" xfId="0" applyFill="1" applyBorder="1" applyAlignment="1">
      <alignment horizontal="center"/>
    </xf>
    <xf numFmtId="0" fontId="0" fillId="28" borderId="17" xfId="0" applyFill="1" applyBorder="1" applyAlignment="1">
      <alignment horizontal="center"/>
    </xf>
    <xf numFmtId="0" fontId="0" fillId="29" borderId="17" xfId="0" applyFill="1" applyBorder="1" applyAlignment="1">
      <alignment horizontal="center"/>
    </xf>
    <xf numFmtId="0" fontId="0" fillId="30" borderId="17" xfId="0" applyFill="1" applyBorder="1" applyAlignment="1">
      <alignment horizontal="center"/>
    </xf>
    <xf numFmtId="0" fontId="0" fillId="31" borderId="17" xfId="0" applyFill="1" applyBorder="1" applyAlignment="1">
      <alignment horizontal="center"/>
    </xf>
    <xf numFmtId="0" fontId="0" fillId="32" borderId="17" xfId="0" applyFill="1" applyBorder="1" applyAlignment="1">
      <alignment horizontal="center"/>
    </xf>
    <xf numFmtId="0" fontId="0" fillId="33" borderId="17" xfId="0" applyFill="1" applyBorder="1" applyAlignment="1">
      <alignment horizontal="center"/>
    </xf>
    <xf numFmtId="0" fontId="0" fillId="34" borderId="17" xfId="0" applyFill="1" applyBorder="1" applyAlignment="1">
      <alignment horizontal="center"/>
    </xf>
    <xf numFmtId="0" fontId="0" fillId="35" borderId="17" xfId="0" applyFill="1" applyBorder="1" applyAlignment="1">
      <alignment horizontal="center"/>
    </xf>
    <xf numFmtId="0" fontId="0" fillId="36" borderId="17" xfId="0" applyFill="1" applyBorder="1" applyAlignment="1">
      <alignment horizontal="center"/>
    </xf>
    <xf numFmtId="0" fontId="0" fillId="37" borderId="17" xfId="0" applyFill="1" applyBorder="1" applyAlignment="1">
      <alignment horizontal="center"/>
    </xf>
    <xf numFmtId="0" fontId="0" fillId="38" borderId="17" xfId="0" applyFill="1" applyBorder="1" applyAlignment="1">
      <alignment horizontal="center"/>
    </xf>
    <xf numFmtId="0" fontId="0" fillId="39" borderId="17" xfId="0" applyFill="1" applyBorder="1" applyAlignment="1">
      <alignment horizontal="center"/>
    </xf>
    <xf numFmtId="0" fontId="0" fillId="40" borderId="17" xfId="0" applyFill="1" applyBorder="1" applyAlignment="1">
      <alignment horizontal="center"/>
    </xf>
    <xf numFmtId="0" fontId="0" fillId="41" borderId="17" xfId="0" applyFill="1" applyBorder="1" applyAlignment="1">
      <alignment horizontal="center"/>
    </xf>
    <xf numFmtId="0" fontId="0" fillId="42" borderId="17" xfId="0" applyFill="1" applyBorder="1" applyAlignment="1">
      <alignment horizontal="center"/>
    </xf>
    <xf numFmtId="0" fontId="0" fillId="43" borderId="17" xfId="0" applyFill="1" applyBorder="1" applyAlignment="1">
      <alignment horizontal="center"/>
    </xf>
    <xf numFmtId="166" fontId="0" fillId="45" borderId="22" xfId="0" applyNumberFormat="1" applyFill="1" applyBorder="1"/>
    <xf numFmtId="166" fontId="0" fillId="45" borderId="23" xfId="0" applyNumberFormat="1" applyFill="1" applyBorder="1"/>
    <xf numFmtId="0" fontId="1" fillId="47" borderId="1" xfId="0" applyFont="1" applyFill="1" applyBorder="1" applyAlignment="1">
      <alignment horizontal="center"/>
    </xf>
    <xf numFmtId="0" fontId="1" fillId="47" borderId="3" xfId="0" applyFont="1" applyFill="1" applyBorder="1" applyAlignment="1">
      <alignment horizontal="center"/>
    </xf>
    <xf numFmtId="0" fontId="1" fillId="47" borderId="2" xfId="0"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167" fontId="12" fillId="0" borderId="0" xfId="2" applyNumberFormat="1"/>
    <xf numFmtId="0" fontId="0" fillId="0" borderId="0" xfId="0"/>
    <xf numFmtId="0" fontId="0" fillId="4" borderId="0" xfId="0" applyFill="1" applyAlignment="1">
      <alignment horizontal="center"/>
    </xf>
    <xf numFmtId="2" fontId="0" fillId="44" borderId="0" xfId="0" applyNumberFormat="1" applyFont="1" applyFill="1" applyBorder="1" applyAlignment="1">
      <alignment horizontal="center"/>
    </xf>
    <xf numFmtId="0" fontId="0" fillId="0" borderId="0" xfId="0"/>
    <xf numFmtId="2" fontId="0" fillId="44" borderId="0" xfId="0" applyNumberFormat="1" applyFill="1" applyBorder="1"/>
    <xf numFmtId="2" fontId="0" fillId="44" borderId="1" xfId="0" applyNumberFormat="1" applyFill="1" applyBorder="1"/>
    <xf numFmtId="0" fontId="0" fillId="0" borderId="0" xfId="0"/>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0" fontId="0" fillId="0" borderId="0" xfId="0" applyNumberFormat="1"/>
    <xf numFmtId="0" fontId="0" fillId="0" borderId="0" xfId="0" applyNumberFormat="1" applyAlignment="1">
      <alignment horizontal="center"/>
    </xf>
    <xf numFmtId="0" fontId="0" fillId="0" borderId="0" xfId="0" applyNumberFormat="1" applyAlignment="1">
      <alignment horizontal="right"/>
    </xf>
    <xf numFmtId="2" fontId="0" fillId="0" borderId="0" xfId="0" applyNumberFormat="1" applyAlignment="1">
      <alignment horizontal="right"/>
    </xf>
    <xf numFmtId="0" fontId="0" fillId="0" borderId="0" xfId="0" applyAlignment="1">
      <alignment horizontal="center"/>
    </xf>
    <xf numFmtId="0" fontId="2" fillId="5" borderId="0" xfId="0" applyFont="1" applyFill="1" applyAlignment="1">
      <alignment horizontal="center"/>
    </xf>
    <xf numFmtId="0" fontId="0" fillId="0" borderId="26" xfId="0" applyBorder="1" applyAlignment="1">
      <alignment horizontal="center"/>
    </xf>
    <xf numFmtId="0" fontId="0" fillId="0" borderId="27" xfId="0" applyBorder="1" applyAlignment="1">
      <alignment horizontal="center"/>
    </xf>
    <xf numFmtId="2" fontId="0" fillId="0" borderId="0" xfId="0" applyNumberFormat="1"/>
    <xf numFmtId="0" fontId="0" fillId="0" borderId="0" xfId="0"/>
    <xf numFmtId="0" fontId="3" fillId="5" borderId="0" xfId="0" applyFont="1" applyFill="1" applyBorder="1" applyAlignment="1">
      <alignment horizontal="center"/>
    </xf>
    <xf numFmtId="0" fontId="1" fillId="48" borderId="1" xfId="0" applyFont="1" applyFill="1" applyBorder="1" applyAlignment="1">
      <alignment horizontal="center"/>
    </xf>
    <xf numFmtId="0" fontId="1" fillId="48" borderId="2" xfId="0" applyFont="1" applyFill="1" applyBorder="1" applyAlignment="1">
      <alignment horizontal="center"/>
    </xf>
    <xf numFmtId="2" fontId="0" fillId="0" borderId="0" xfId="0" applyNumberFormat="1"/>
    <xf numFmtId="0" fontId="0" fillId="0" borderId="0" xfId="0"/>
    <xf numFmtId="0" fontId="0" fillId="0" borderId="0" xfId="0" applyNumberFormat="1"/>
    <xf numFmtId="0" fontId="12" fillId="0" borderId="0" xfId="1"/>
    <xf numFmtId="0" fontId="12" fillId="0" borderId="0" xfId="1"/>
    <xf numFmtId="0" fontId="0" fillId="0" borderId="0" xfId="0" applyAlignment="1">
      <alignment horizontal="center"/>
    </xf>
    <xf numFmtId="0" fontId="2" fillId="5" borderId="0" xfId="0" applyFont="1" applyFill="1" applyAlignment="1">
      <alignment horizontal="center"/>
    </xf>
    <xf numFmtId="0" fontId="0" fillId="0" borderId="26" xfId="0" applyBorder="1"/>
    <xf numFmtId="0" fontId="0" fillId="0" borderId="27" xfId="0" applyBorder="1"/>
    <xf numFmtId="0" fontId="0" fillId="0" borderId="0" xfId="0" applyAlignment="1">
      <alignment horizontal="center"/>
    </xf>
    <xf numFmtId="0" fontId="3" fillId="5" borderId="0" xfId="0" applyFont="1" applyFill="1" applyBorder="1" applyAlignment="1">
      <alignment horizontal="center"/>
    </xf>
    <xf numFmtId="0" fontId="1" fillId="49" borderId="1" xfId="0" applyFont="1" applyFill="1" applyBorder="1" applyAlignment="1">
      <alignment horizontal="center"/>
    </xf>
    <xf numFmtId="0" fontId="1" fillId="49" borderId="0" xfId="0" applyFont="1" applyFill="1" applyAlignment="1">
      <alignment horizontal="center"/>
    </xf>
    <xf numFmtId="0" fontId="1" fillId="49" borderId="3" xfId="0" applyFont="1" applyFill="1" applyBorder="1" applyAlignment="1">
      <alignment horizontal="center"/>
    </xf>
    <xf numFmtId="0" fontId="1" fillId="49" borderId="2" xfId="0" applyFont="1" applyFill="1" applyBorder="1" applyAlignment="1">
      <alignment horizontal="center"/>
    </xf>
    <xf numFmtId="17" fontId="1" fillId="49" borderId="1" xfId="0" applyNumberFormat="1" applyFont="1" applyFill="1" applyBorder="1" applyAlignment="1">
      <alignment horizontal="center"/>
    </xf>
    <xf numFmtId="0" fontId="0" fillId="0" borderId="0" xfId="0"/>
    <xf numFmtId="2" fontId="0" fillId="45" borderId="24" xfId="0" applyNumberFormat="1" applyFill="1" applyBorder="1"/>
    <xf numFmtId="2" fontId="0" fillId="45" borderId="25" xfId="0" applyNumberFormat="1" applyFill="1" applyBorder="1"/>
    <xf numFmtId="0" fontId="1" fillId="49" borderId="2" xfId="0" applyFont="1" applyFill="1" applyBorder="1" applyAlignment="1">
      <alignment horizontal="center"/>
    </xf>
    <xf numFmtId="17" fontId="1" fillId="10" borderId="1" xfId="0" applyNumberFormat="1" applyFont="1" applyFill="1" applyBorder="1" applyAlignment="1">
      <alignment horizontal="center"/>
    </xf>
    <xf numFmtId="17" fontId="1" fillId="7" borderId="1" xfId="0" applyNumberFormat="1" applyFont="1" applyFill="1" applyBorder="1" applyAlignment="1">
      <alignment horizontal="center"/>
    </xf>
    <xf numFmtId="17" fontId="1" fillId="11" borderId="1" xfId="0" applyNumberFormat="1" applyFont="1" applyFill="1" applyBorder="1" applyAlignment="1">
      <alignment horizontal="center"/>
    </xf>
    <xf numFmtId="17" fontId="1" fillId="8" borderId="1" xfId="0" applyNumberFormat="1" applyFont="1" applyFill="1" applyBorder="1" applyAlignment="1">
      <alignment horizontal="center"/>
    </xf>
    <xf numFmtId="17" fontId="1" fillId="12" borderId="1" xfId="0" applyNumberFormat="1" applyFont="1" applyFill="1" applyBorder="1" applyAlignment="1">
      <alignment horizontal="center"/>
    </xf>
    <xf numFmtId="17" fontId="1" fillId="13" borderId="1" xfId="0" applyNumberFormat="1" applyFont="1" applyFill="1" applyBorder="1" applyAlignment="1">
      <alignment horizontal="center"/>
    </xf>
    <xf numFmtId="17" fontId="1" fillId="47" borderId="1" xfId="0" applyNumberFormat="1" applyFont="1" applyFill="1" applyBorder="1" applyAlignment="1">
      <alignment horizontal="center"/>
    </xf>
    <xf numFmtId="17" fontId="1" fillId="48" borderId="1" xfId="0" applyNumberFormat="1" applyFont="1" applyFill="1" applyBorder="1" applyAlignment="1">
      <alignment horizontal="center"/>
    </xf>
    <xf numFmtId="17" fontId="1" fillId="49" borderId="1" xfId="0" applyNumberFormat="1"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2"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0" borderId="1" xfId="0" applyFont="1" applyFill="1" applyBorder="1" applyAlignment="1">
      <alignment horizontal="center"/>
    </xf>
    <xf numFmtId="0" fontId="1" fillId="0" borderId="0" xfId="0" applyFont="1" applyFill="1" applyBorder="1" applyAlignment="1">
      <alignment horizontal="center"/>
    </xf>
    <xf numFmtId="0" fontId="1" fillId="0" borderId="3" xfId="0" applyFont="1" applyFill="1" applyBorder="1" applyAlignment="1">
      <alignment horizontal="center"/>
    </xf>
    <xf numFmtId="17" fontId="1" fillId="0" borderId="1" xfId="0" applyNumberFormat="1" applyFont="1" applyFill="1" applyBorder="1" applyAlignment="1">
      <alignment horizontal="center"/>
    </xf>
    <xf numFmtId="0" fontId="1" fillId="72" borderId="0" xfId="0" applyFont="1" applyFill="1" applyBorder="1" applyAlignment="1">
      <alignment horizontal="center"/>
    </xf>
    <xf numFmtId="0" fontId="1" fillId="72" borderId="2" xfId="0" applyFont="1" applyFill="1" applyBorder="1" applyAlignment="1">
      <alignment horizontal="center"/>
    </xf>
    <xf numFmtId="0" fontId="0" fillId="0" borderId="0" xfId="0" applyFill="1" applyBorder="1" applyAlignment="1">
      <alignment horizontal="center"/>
    </xf>
    <xf numFmtId="0" fontId="1" fillId="9" borderId="0" xfId="0" applyFont="1" applyFill="1" applyBorder="1" applyAlignment="1">
      <alignment horizontal="right"/>
    </xf>
    <xf numFmtId="0" fontId="0" fillId="0" borderId="0" xfId="0" applyNumberFormat="1" applyBorder="1"/>
    <xf numFmtId="0" fontId="0" fillId="0" borderId="0" xfId="0" applyNumberFormat="1" applyBorder="1" applyAlignment="1">
      <alignment horizontal="right"/>
    </xf>
    <xf numFmtId="0" fontId="0" fillId="0" borderId="0" xfId="0" applyBorder="1" applyAlignment="1">
      <alignment horizontal="center"/>
    </xf>
    <xf numFmtId="0" fontId="0" fillId="0" borderId="0" xfId="0" applyFill="1" applyBorder="1"/>
    <xf numFmtId="0" fontId="0" fillId="0" borderId="0" xfId="0" applyNumberFormat="1" applyFill="1" applyBorder="1"/>
    <xf numFmtId="0" fontId="1" fillId="7" borderId="0" xfId="0" applyFont="1" applyFill="1" applyBorder="1" applyAlignment="1">
      <alignment horizontal="right"/>
    </xf>
    <xf numFmtId="0" fontId="1" fillId="11" borderId="0" xfId="0" applyFont="1" applyFill="1" applyBorder="1" applyAlignment="1">
      <alignment horizontal="right"/>
    </xf>
    <xf numFmtId="2" fontId="0" fillId="0" borderId="0" xfId="0" applyNumberFormat="1" applyBorder="1" applyAlignment="1">
      <alignment horizontal="center"/>
    </xf>
    <xf numFmtId="0" fontId="1" fillId="12" borderId="0" xfId="0" applyFont="1" applyFill="1" applyBorder="1" applyAlignment="1"/>
    <xf numFmtId="0" fontId="1" fillId="13" borderId="0" xfId="0" applyFont="1" applyFill="1" applyBorder="1" applyAlignment="1"/>
    <xf numFmtId="17" fontId="1" fillId="73" borderId="1" xfId="0" applyNumberFormat="1" applyFont="1" applyFill="1" applyBorder="1" applyAlignment="1">
      <alignment horizontal="center"/>
    </xf>
    <xf numFmtId="0" fontId="1" fillId="73" borderId="2" xfId="0" applyFont="1" applyFill="1" applyBorder="1" applyAlignment="1">
      <alignment horizontal="center"/>
    </xf>
    <xf numFmtId="0" fontId="1" fillId="74" borderId="0" xfId="0" applyFont="1" applyFill="1" applyBorder="1" applyAlignment="1">
      <alignment horizontal="center"/>
    </xf>
    <xf numFmtId="0" fontId="1" fillId="74" borderId="1" xfId="0" applyFont="1" applyFill="1" applyBorder="1" applyAlignment="1">
      <alignment horizontal="center"/>
    </xf>
    <xf numFmtId="17" fontId="1" fillId="74" borderId="1" xfId="0" applyNumberFormat="1" applyFont="1" applyFill="1" applyBorder="1" applyAlignment="1">
      <alignment horizontal="center"/>
    </xf>
    <xf numFmtId="0" fontId="1" fillId="74" borderId="3" xfId="0" applyFont="1" applyFill="1" applyBorder="1" applyAlignment="1">
      <alignment horizontal="center"/>
    </xf>
    <xf numFmtId="0" fontId="1" fillId="74" borderId="2" xfId="0" applyFont="1" applyFill="1" applyBorder="1" applyAlignment="1">
      <alignment horizontal="center"/>
    </xf>
    <xf numFmtId="0" fontId="1" fillId="48" borderId="3" xfId="0" applyFont="1" applyFill="1" applyBorder="1" applyAlignment="1">
      <alignment horizontal="center"/>
    </xf>
    <xf numFmtId="0" fontId="1" fillId="47" borderId="0" xfId="0" applyFont="1" applyFill="1" applyBorder="1" applyAlignment="1"/>
    <xf numFmtId="0" fontId="1" fillId="49" borderId="0" xfId="0" applyFont="1" applyFill="1" applyBorder="1" applyAlignment="1"/>
    <xf numFmtId="17" fontId="1" fillId="47" borderId="0" xfId="0" applyNumberFormat="1" applyFont="1" applyFill="1" applyBorder="1" applyAlignment="1">
      <alignment horizontal="center"/>
    </xf>
    <xf numFmtId="2" fontId="0" fillId="0" borderId="0" xfId="0" applyNumberFormat="1" applyFill="1" applyBorder="1"/>
    <xf numFmtId="0" fontId="0" fillId="0" borderId="0" xfId="0" applyNumberFormat="1" applyFill="1" applyBorder="1" applyAlignment="1">
      <alignment horizontal="center"/>
    </xf>
    <xf numFmtId="0" fontId="0" fillId="0" borderId="0" xfId="0" applyNumberFormat="1" applyFill="1" applyBorder="1" applyAlignment="1"/>
    <xf numFmtId="0" fontId="0" fillId="0" borderId="0" xfId="0" applyFill="1" applyBorder="1" applyAlignment="1"/>
    <xf numFmtId="0" fontId="1" fillId="75" borderId="1" xfId="0" applyFont="1" applyFill="1" applyBorder="1" applyAlignment="1">
      <alignment horizontal="center"/>
    </xf>
    <xf numFmtId="0" fontId="1" fillId="75" borderId="0" xfId="0" applyFont="1" applyFill="1" applyBorder="1" applyAlignment="1">
      <alignment horizontal="center"/>
    </xf>
    <xf numFmtId="0" fontId="1" fillId="75" borderId="3" xfId="0" applyFont="1" applyFill="1" applyBorder="1" applyAlignment="1">
      <alignment horizontal="center"/>
    </xf>
    <xf numFmtId="0" fontId="1" fillId="75" borderId="2" xfId="0" applyFont="1" applyFill="1" applyBorder="1" applyAlignment="1">
      <alignment horizontal="center"/>
    </xf>
    <xf numFmtId="17" fontId="1" fillId="0" borderId="0" xfId="0" applyNumberFormat="1" applyFont="1" applyFill="1" applyBorder="1" applyAlignment="1">
      <alignment horizontal="center"/>
    </xf>
    <xf numFmtId="17" fontId="1" fillId="75" borderId="1" xfId="0" applyNumberFormat="1" applyFont="1" applyFill="1" applyBorder="1" applyAlignment="1">
      <alignment horizontal="center"/>
    </xf>
    <xf numFmtId="0" fontId="0" fillId="46" borderId="0" xfId="0" applyFont="1" applyFill="1" applyAlignment="1">
      <alignment horizontal="center"/>
    </xf>
    <xf numFmtId="168" fontId="1" fillId="72" borderId="1" xfId="0" applyNumberFormat="1" applyFont="1" applyFill="1" applyBorder="1" applyAlignment="1">
      <alignment horizontal="center"/>
    </xf>
    <xf numFmtId="168" fontId="1" fillId="0" borderId="0" xfId="0" applyNumberFormat="1" applyFont="1" applyFill="1" applyBorder="1" applyAlignment="1">
      <alignment horizontal="center"/>
    </xf>
    <xf numFmtId="2" fontId="0" fillId="0" borderId="0" xfId="0" applyNumberFormat="1" applyFill="1" applyBorder="1" applyAlignment="1">
      <alignment horizontal="center"/>
    </xf>
    <xf numFmtId="0" fontId="37" fillId="6" borderId="10" xfId="0" applyFont="1" applyFill="1" applyBorder="1"/>
    <xf numFmtId="0" fontId="37" fillId="6" borderId="6" xfId="0" applyFont="1" applyFill="1" applyBorder="1"/>
    <xf numFmtId="0" fontId="37" fillId="6" borderId="5" xfId="0" applyFont="1" applyFill="1" applyBorder="1"/>
    <xf numFmtId="0" fontId="38" fillId="3" borderId="1" xfId="0" applyFont="1" applyFill="1" applyBorder="1" applyAlignment="1">
      <alignment horizontal="center"/>
    </xf>
    <xf numFmtId="0" fontId="37" fillId="0" borderId="0" xfId="0" applyFont="1"/>
    <xf numFmtId="0" fontId="40" fillId="6" borderId="11" xfId="0" applyFont="1" applyFill="1" applyBorder="1"/>
    <xf numFmtId="0" fontId="40" fillId="6" borderId="0" xfId="0" applyFont="1" applyFill="1" applyBorder="1"/>
    <xf numFmtId="0" fontId="37" fillId="6" borderId="0" xfId="0" applyFont="1" applyFill="1" applyBorder="1"/>
    <xf numFmtId="0" fontId="37" fillId="6" borderId="1" xfId="0" applyFont="1" applyFill="1" applyBorder="1"/>
    <xf numFmtId="0" fontId="38" fillId="3" borderId="11" xfId="0" applyFont="1" applyFill="1" applyBorder="1" applyAlignment="1">
      <alignment horizontal="center"/>
    </xf>
    <xf numFmtId="0" fontId="38" fillId="3" borderId="0" xfId="0" applyFont="1" applyFill="1" applyBorder="1" applyAlignment="1">
      <alignment horizontal="center"/>
    </xf>
    <xf numFmtId="0" fontId="38" fillId="3" borderId="0" xfId="0" applyFont="1" applyFill="1" applyAlignment="1">
      <alignment horizontal="center"/>
    </xf>
    <xf numFmtId="0" fontId="38" fillId="3" borderId="3" xfId="0" applyFont="1" applyFill="1" applyBorder="1" applyAlignment="1">
      <alignment horizontal="center"/>
    </xf>
    <xf numFmtId="2" fontId="37" fillId="6" borderId="1" xfId="0" applyNumberFormat="1" applyFont="1" applyFill="1" applyBorder="1"/>
    <xf numFmtId="165" fontId="38" fillId="3" borderId="10" xfId="0" applyNumberFormat="1" applyFont="1" applyFill="1" applyBorder="1" applyAlignment="1">
      <alignment horizontal="center"/>
    </xf>
    <xf numFmtId="2" fontId="37" fillId="44" borderId="10" xfId="0" applyNumberFormat="1" applyFont="1" applyFill="1" applyBorder="1" applyAlignment="1">
      <alignment horizontal="center"/>
    </xf>
    <xf numFmtId="2" fontId="37" fillId="44" borderId="6" xfId="0" applyNumberFormat="1" applyFont="1" applyFill="1" applyBorder="1" applyAlignment="1">
      <alignment horizontal="center"/>
    </xf>
    <xf numFmtId="2" fontId="37" fillId="44" borderId="5" xfId="0" applyNumberFormat="1" applyFont="1" applyFill="1" applyBorder="1" applyAlignment="1">
      <alignment horizontal="center"/>
    </xf>
    <xf numFmtId="2" fontId="37" fillId="14" borderId="6" xfId="0" applyNumberFormat="1" applyFont="1" applyFill="1" applyBorder="1" applyAlignment="1">
      <alignment horizontal="center"/>
    </xf>
    <xf numFmtId="0" fontId="42" fillId="6" borderId="0" xfId="0" applyFont="1" applyFill="1" applyBorder="1"/>
    <xf numFmtId="165" fontId="38" fillId="3" borderId="11" xfId="0" applyNumberFormat="1" applyFont="1" applyFill="1" applyBorder="1" applyAlignment="1">
      <alignment horizontal="center"/>
    </xf>
    <xf numFmtId="2" fontId="37" fillId="44" borderId="11" xfId="0" applyNumberFormat="1" applyFont="1" applyFill="1" applyBorder="1" applyAlignment="1">
      <alignment horizontal="center"/>
    </xf>
    <xf numFmtId="2" fontId="37" fillId="44" borderId="0" xfId="0" applyNumberFormat="1" applyFont="1" applyFill="1" applyBorder="1" applyAlignment="1">
      <alignment horizontal="center"/>
    </xf>
    <xf numFmtId="2" fontId="37" fillId="44" borderId="1" xfId="0" applyNumberFormat="1" applyFont="1" applyFill="1" applyBorder="1" applyAlignment="1">
      <alignment horizontal="center"/>
    </xf>
    <xf numFmtId="2" fontId="37" fillId="14" borderId="0" xfId="0" applyNumberFormat="1" applyFont="1" applyFill="1" applyBorder="1" applyAlignment="1">
      <alignment horizontal="center"/>
    </xf>
    <xf numFmtId="0" fontId="37" fillId="6" borderId="11" xfId="0" applyFont="1" applyFill="1" applyBorder="1"/>
    <xf numFmtId="0" fontId="40" fillId="6" borderId="0" xfId="0" applyFont="1" applyFill="1" applyBorder="1" applyAlignment="1">
      <alignment horizontal="center"/>
    </xf>
    <xf numFmtId="0" fontId="37" fillId="6" borderId="12" xfId="0" applyFont="1" applyFill="1" applyBorder="1"/>
    <xf numFmtId="0" fontId="37" fillId="6" borderId="2" xfId="0" applyFont="1" applyFill="1" applyBorder="1"/>
    <xf numFmtId="0" fontId="37" fillId="6" borderId="3" xfId="0" applyFont="1" applyFill="1" applyBorder="1"/>
    <xf numFmtId="0" fontId="37" fillId="0" borderId="0" xfId="0" applyFont="1" applyBorder="1"/>
    <xf numFmtId="2" fontId="37" fillId="0" borderId="0" xfId="0" applyNumberFormat="1" applyFont="1"/>
    <xf numFmtId="0" fontId="43" fillId="0" borderId="0" xfId="0" applyFont="1"/>
    <xf numFmtId="0" fontId="44" fillId="0" borderId="0" xfId="0" applyFont="1"/>
    <xf numFmtId="164" fontId="38" fillId="0" borderId="0" xfId="0" applyNumberFormat="1" applyFont="1" applyFill="1" applyBorder="1" applyAlignment="1">
      <alignment horizontal="center"/>
    </xf>
    <xf numFmtId="0" fontId="45" fillId="0" borderId="0" xfId="0" applyFont="1"/>
    <xf numFmtId="17" fontId="1" fillId="76" borderId="1" xfId="0" applyNumberFormat="1" applyFont="1" applyFill="1" applyBorder="1" applyAlignment="1">
      <alignment horizontal="center"/>
    </xf>
    <xf numFmtId="14" fontId="0" fillId="0" borderId="0" xfId="0" applyNumberFormat="1"/>
    <xf numFmtId="166" fontId="0" fillId="45" borderId="23" xfId="0" applyNumberFormat="1" applyFill="1" applyBorder="1"/>
    <xf numFmtId="0" fontId="0" fillId="0" borderId="0" xfId="0"/>
    <xf numFmtId="166" fontId="0" fillId="45" borderId="23" xfId="0" applyNumberFormat="1" applyFill="1" applyBorder="1"/>
    <xf numFmtId="19" fontId="37" fillId="0" borderId="0" xfId="0" applyNumberFormat="1" applyFont="1"/>
    <xf numFmtId="3" fontId="0" fillId="0" borderId="0" xfId="0" applyNumberFormat="1"/>
    <xf numFmtId="4" fontId="0" fillId="0" borderId="0" xfId="0" applyNumberFormat="1"/>
    <xf numFmtId="0" fontId="1" fillId="73" borderId="0" xfId="0" applyFont="1" applyFill="1" applyBorder="1" applyAlignment="1">
      <alignment horizontal="center"/>
    </xf>
    <xf numFmtId="0" fontId="0" fillId="0" borderId="0" xfId="0" applyFill="1" applyAlignment="1">
      <alignment horizontal="center"/>
    </xf>
    <xf numFmtId="0" fontId="1" fillId="73" borderId="37" xfId="0" applyFont="1" applyFill="1" applyBorder="1" applyAlignment="1">
      <alignment horizontal="center"/>
    </xf>
    <xf numFmtId="0" fontId="1" fillId="73" borderId="38" xfId="0" applyFont="1" applyFill="1" applyBorder="1" applyAlignment="1">
      <alignment horizontal="center"/>
    </xf>
    <xf numFmtId="0" fontId="1" fillId="73" borderId="39" xfId="0" applyFont="1" applyFill="1" applyBorder="1" applyAlignment="1">
      <alignment horizontal="center"/>
    </xf>
    <xf numFmtId="17" fontId="1" fillId="73" borderId="38" xfId="0" applyNumberFormat="1" applyFont="1" applyFill="1" applyBorder="1" applyAlignment="1">
      <alignment horizontal="center"/>
    </xf>
    <xf numFmtId="0" fontId="1" fillId="73" borderId="11" xfId="0" applyFont="1" applyFill="1" applyBorder="1" applyAlignment="1">
      <alignment horizontal="center"/>
    </xf>
    <xf numFmtId="0" fontId="1" fillId="73" borderId="12" xfId="0" applyFont="1" applyFill="1" applyBorder="1" applyAlignment="1">
      <alignment horizontal="center"/>
    </xf>
    <xf numFmtId="0" fontId="1" fillId="75" borderId="0" xfId="0" applyFont="1" applyFill="1" applyBorder="1" applyAlignment="1">
      <alignment horizontal="center"/>
    </xf>
    <xf numFmtId="169" fontId="0" fillId="0" borderId="0" xfId="0" applyNumberFormat="1"/>
    <xf numFmtId="0" fontId="38" fillId="3" borderId="12" xfId="0" applyFont="1" applyFill="1" applyBorder="1" applyAlignment="1">
      <alignment horizontal="center"/>
    </xf>
    <xf numFmtId="0" fontId="38" fillId="3" borderId="2" xfId="0" applyFont="1" applyFill="1" applyBorder="1" applyAlignment="1">
      <alignment horizontal="center"/>
    </xf>
    <xf numFmtId="0" fontId="38" fillId="3" borderId="6" xfId="0" applyFont="1" applyFill="1" applyBorder="1" applyAlignment="1">
      <alignment horizontal="center"/>
    </xf>
    <xf numFmtId="0" fontId="1" fillId="12" borderId="0" xfId="0" applyFont="1" applyFill="1" applyBorder="1" applyAlignment="1">
      <alignment horizontal="center"/>
    </xf>
    <xf numFmtId="168" fontId="1" fillId="72" borderId="37" xfId="0" applyNumberFormat="1" applyFont="1" applyFill="1" applyBorder="1" applyAlignment="1">
      <alignment horizontal="center"/>
    </xf>
    <xf numFmtId="168" fontId="1" fillId="72" borderId="38" xfId="0" applyNumberFormat="1" applyFont="1" applyFill="1" applyBorder="1" applyAlignment="1">
      <alignment horizontal="center"/>
    </xf>
    <xf numFmtId="0" fontId="0" fillId="12" borderId="0" xfId="0" applyFill="1"/>
    <xf numFmtId="2" fontId="37" fillId="0" borderId="0" xfId="0" applyNumberFormat="1" applyFont="1" applyFill="1" applyBorder="1" applyAlignment="1">
      <alignment horizontal="center"/>
    </xf>
    <xf numFmtId="2" fontId="37" fillId="0" borderId="0" xfId="0" applyNumberFormat="1" applyFont="1" applyFill="1" applyBorder="1"/>
    <xf numFmtId="0" fontId="37" fillId="0" borderId="0" xfId="0" applyFont="1" applyFill="1" applyBorder="1"/>
    <xf numFmtId="0" fontId="38" fillId="0" borderId="0" xfId="0" applyFont="1" applyFill="1" applyBorder="1" applyAlignment="1">
      <alignment horizontal="center"/>
    </xf>
    <xf numFmtId="0" fontId="0" fillId="12" borderId="0" xfId="0" applyFill="1" applyBorder="1"/>
    <xf numFmtId="2" fontId="0" fillId="12" borderId="0" xfId="0" applyNumberFormat="1" applyFont="1" applyFill="1" applyBorder="1" applyAlignment="1">
      <alignment horizontal="center"/>
    </xf>
    <xf numFmtId="0" fontId="0" fillId="12" borderId="0" xfId="0" applyNumberFormat="1" applyFont="1" applyFill="1" applyBorder="1" applyAlignment="1">
      <alignment horizontal="center"/>
    </xf>
    <xf numFmtId="0" fontId="0" fillId="12" borderId="0" xfId="0" applyFont="1" applyFill="1" applyAlignment="1">
      <alignment horizontal="center"/>
    </xf>
    <xf numFmtId="0" fontId="0" fillId="12" borderId="5" xfId="0" applyNumberFormat="1" applyFill="1" applyBorder="1"/>
    <xf numFmtId="0" fontId="0" fillId="12" borderId="1" xfId="0" applyNumberFormat="1" applyFill="1" applyBorder="1"/>
    <xf numFmtId="0" fontId="0" fillId="12" borderId="1" xfId="0" applyNumberFormat="1" applyFont="1" applyFill="1" applyBorder="1" applyAlignment="1"/>
    <xf numFmtId="0" fontId="0" fillId="12" borderId="1" xfId="0" applyNumberFormat="1" applyFont="1" applyFill="1" applyBorder="1" applyAlignment="1">
      <alignment horizontal="center"/>
    </xf>
    <xf numFmtId="0" fontId="0" fillId="12" borderId="10" xfId="0" applyFill="1" applyBorder="1"/>
    <xf numFmtId="0" fontId="0" fillId="12" borderId="6" xfId="0" applyFill="1" applyBorder="1"/>
    <xf numFmtId="0" fontId="0" fillId="12" borderId="11" xfId="0" applyFill="1" applyBorder="1"/>
    <xf numFmtId="2" fontId="0" fillId="12" borderId="11" xfId="0" applyNumberFormat="1" applyFont="1" applyFill="1" applyBorder="1" applyAlignment="1">
      <alignment horizontal="center"/>
    </xf>
    <xf numFmtId="0" fontId="0" fillId="12" borderId="11" xfId="0" applyNumberFormat="1" applyFont="1" applyFill="1" applyBorder="1" applyAlignment="1">
      <alignment horizontal="center"/>
    </xf>
    <xf numFmtId="0" fontId="1" fillId="0" borderId="0" xfId="0" applyFont="1" applyFill="1" applyAlignment="1">
      <alignment horizontal="center"/>
    </xf>
    <xf numFmtId="2" fontId="0" fillId="12" borderId="5" xfId="0" applyNumberFormat="1" applyFill="1" applyBorder="1"/>
    <xf numFmtId="2" fontId="0" fillId="12" borderId="1" xfId="0" applyNumberFormat="1" applyFill="1" applyBorder="1"/>
    <xf numFmtId="2" fontId="0" fillId="12" borderId="1" xfId="0" applyNumberFormat="1" applyFont="1" applyFill="1" applyBorder="1" applyAlignment="1">
      <alignment horizontal="center"/>
    </xf>
    <xf numFmtId="2" fontId="4" fillId="12" borderId="0" xfId="0" applyNumberFormat="1" applyFont="1" applyFill="1" applyBorder="1" applyAlignment="1">
      <alignment horizontal="center"/>
    </xf>
    <xf numFmtId="2" fontId="4" fillId="12" borderId="11" xfId="0" applyNumberFormat="1" applyFont="1" applyFill="1" applyBorder="1" applyAlignment="1">
      <alignment horizontal="center"/>
    </xf>
    <xf numFmtId="168" fontId="1" fillId="72" borderId="0" xfId="0" applyNumberFormat="1" applyFont="1" applyFill="1" applyBorder="1" applyAlignment="1">
      <alignment horizontal="center"/>
    </xf>
    <xf numFmtId="0" fontId="1" fillId="12" borderId="11" xfId="0" applyFont="1" applyFill="1" applyBorder="1" applyAlignment="1">
      <alignment horizontal="center"/>
    </xf>
    <xf numFmtId="0" fontId="0" fillId="12" borderId="11" xfId="0" applyFill="1" applyBorder="1" applyAlignment="1">
      <alignment horizontal="center"/>
    </xf>
    <xf numFmtId="0" fontId="0" fillId="12" borderId="0" xfId="0" applyFill="1" applyBorder="1" applyAlignment="1">
      <alignment horizontal="center"/>
    </xf>
    <xf numFmtId="2" fontId="0" fillId="12" borderId="10" xfId="0" applyNumberFormat="1" applyFont="1" applyFill="1" applyBorder="1" applyAlignment="1">
      <alignment horizontal="center"/>
    </xf>
    <xf numFmtId="2" fontId="0" fillId="12" borderId="6" xfId="0" applyNumberFormat="1" applyFont="1" applyFill="1" applyBorder="1" applyAlignment="1">
      <alignment horizontal="center"/>
    </xf>
    <xf numFmtId="17" fontId="1" fillId="2" borderId="0" xfId="0" applyNumberFormat="1" applyFont="1" applyFill="1" applyBorder="1" applyAlignment="1">
      <alignment horizontal="center"/>
    </xf>
    <xf numFmtId="0" fontId="0" fillId="12" borderId="5" xfId="0" applyFill="1" applyBorder="1"/>
    <xf numFmtId="0" fontId="0" fillId="12" borderId="1" xfId="0" applyFill="1" applyBorder="1"/>
    <xf numFmtId="2" fontId="0" fillId="12" borderId="0" xfId="0" applyNumberFormat="1" applyFill="1" applyBorder="1"/>
    <xf numFmtId="2" fontId="0" fillId="12" borderId="10" xfId="0" applyNumberFormat="1" applyFill="1" applyBorder="1"/>
    <xf numFmtId="2" fontId="0" fillId="12" borderId="6" xfId="0" applyNumberFormat="1" applyFill="1" applyBorder="1"/>
    <xf numFmtId="2" fontId="0" fillId="12" borderId="11" xfId="0" applyNumberFormat="1" applyFill="1" applyBorder="1"/>
    <xf numFmtId="2" fontId="0" fillId="44" borderId="1" xfId="0" applyNumberFormat="1" applyFont="1" applyFill="1" applyBorder="1" applyAlignment="1">
      <alignment horizontal="center"/>
    </xf>
    <xf numFmtId="2" fontId="0" fillId="44" borderId="11" xfId="0" applyNumberFormat="1" applyFont="1" applyFill="1" applyBorder="1" applyAlignment="1">
      <alignment horizontal="center"/>
    </xf>
    <xf numFmtId="2" fontId="0" fillId="12" borderId="5" xfId="0" applyNumberFormat="1" applyFont="1" applyFill="1" applyBorder="1" applyAlignment="1">
      <alignment horizontal="center"/>
    </xf>
    <xf numFmtId="17" fontId="1" fillId="49" borderId="0" xfId="0" applyNumberFormat="1" applyFont="1" applyFill="1" applyBorder="1" applyAlignment="1">
      <alignment horizontal="center"/>
    </xf>
    <xf numFmtId="3" fontId="12" fillId="0" borderId="0" xfId="1" applyNumberFormat="1"/>
    <xf numFmtId="0" fontId="0" fillId="0" borderId="0" xfId="0" applyFill="1"/>
    <xf numFmtId="170" fontId="0" fillId="0" borderId="0" xfId="0" applyNumberFormat="1"/>
    <xf numFmtId="1" fontId="0" fillId="0" borderId="0" xfId="0" applyNumberFormat="1"/>
    <xf numFmtId="167" fontId="0" fillId="0" borderId="0" xfId="0" applyNumberFormat="1"/>
    <xf numFmtId="0" fontId="12" fillId="0" borderId="0" xfId="1" applyFill="1"/>
    <xf numFmtId="1" fontId="0" fillId="0" borderId="0" xfId="0" applyNumberFormat="1" applyFill="1"/>
    <xf numFmtId="14" fontId="0" fillId="0" borderId="0" xfId="0" applyNumberFormat="1" applyFill="1"/>
    <xf numFmtId="4" fontId="0" fillId="0" borderId="0" xfId="0" applyNumberFormat="1" applyFill="1"/>
    <xf numFmtId="3" fontId="0" fillId="0" borderId="0" xfId="0" applyNumberFormat="1" applyFill="1"/>
    <xf numFmtId="171" fontId="12" fillId="0" borderId="0" xfId="1" applyNumberFormat="1"/>
    <xf numFmtId="0" fontId="42" fillId="6" borderId="0" xfId="0" applyFont="1" applyFill="1" applyBorder="1" applyAlignment="1">
      <alignment horizontal="center"/>
    </xf>
    <xf numFmtId="19" fontId="41" fillId="6" borderId="0" xfId="0" applyNumberFormat="1" applyFont="1" applyFill="1" applyBorder="1" applyAlignment="1">
      <alignment horizontal="center" vertical="top"/>
    </xf>
    <xf numFmtId="0" fontId="41" fillId="6" borderId="0" xfId="0" applyFont="1" applyFill="1" applyBorder="1" applyAlignment="1">
      <alignment horizontal="center" vertical="top"/>
    </xf>
    <xf numFmtId="0" fontId="39" fillId="3" borderId="8" xfId="0" applyFont="1" applyFill="1" applyBorder="1" applyAlignment="1">
      <alignment horizontal="center"/>
    </xf>
    <xf numFmtId="0" fontId="38" fillId="3" borderId="7" xfId="0" applyFont="1" applyFill="1" applyBorder="1" applyAlignment="1">
      <alignment horizontal="center"/>
    </xf>
    <xf numFmtId="0" fontId="38" fillId="3" borderId="8" xfId="0" applyFont="1" applyFill="1" applyBorder="1" applyAlignment="1">
      <alignment horizontal="center"/>
    </xf>
    <xf numFmtId="0" fontId="38" fillId="3" borderId="9" xfId="0" applyFont="1" applyFill="1" applyBorder="1" applyAlignment="1">
      <alignment horizontal="center"/>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0"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10" xfId="0" applyFont="1" applyFill="1" applyBorder="1" applyAlignment="1">
      <alignment horizontal="center"/>
    </xf>
    <xf numFmtId="0" fontId="1" fillId="73" borderId="6"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0" fillId="0" borderId="0" xfId="0" applyAlignment="1">
      <alignment horizontal="center"/>
    </xf>
    <xf numFmtId="0" fontId="2" fillId="5" borderId="2" xfId="0" applyFont="1" applyFill="1" applyBorder="1" applyAlignment="1">
      <alignment horizontal="center"/>
    </xf>
    <xf numFmtId="0" fontId="3" fillId="5" borderId="0" xfId="0" applyFont="1" applyFill="1" applyBorder="1" applyAlignment="1">
      <alignment horizontal="center"/>
    </xf>
    <xf numFmtId="0" fontId="2" fillId="5" borderId="0" xfId="0" applyFont="1" applyFill="1" applyAlignment="1">
      <alignment horizontal="center"/>
    </xf>
    <xf numFmtId="0" fontId="3" fillId="5" borderId="0" xfId="0" applyFont="1" applyFill="1" applyAlignment="1">
      <alignment horizontal="center"/>
    </xf>
    <xf numFmtId="0" fontId="1" fillId="75" borderId="0" xfId="0" applyFont="1" applyFill="1" applyBorder="1" applyAlignment="1">
      <alignment horizontal="center"/>
    </xf>
    <xf numFmtId="0" fontId="1" fillId="46" borderId="0" xfId="0" applyFont="1" applyFill="1" applyBorder="1" applyAlignment="1">
      <alignment horizontal="center"/>
    </xf>
  </cellXfs>
  <cellStyles count="3380">
    <cellStyle name="20% - Accent1 2" xfId="3" xr:uid="{00000000-0005-0000-0000-000000000000}"/>
    <cellStyle name="20% - Accent2 2" xfId="4" xr:uid="{00000000-0005-0000-0000-000001000000}"/>
    <cellStyle name="20% - Accent3 2" xfId="5" xr:uid="{00000000-0005-0000-0000-000002000000}"/>
    <cellStyle name="20% - Accent4 2" xfId="6" xr:uid="{00000000-0005-0000-0000-000003000000}"/>
    <cellStyle name="20% - Accent5 2" xfId="7" xr:uid="{00000000-0005-0000-0000-000004000000}"/>
    <cellStyle name="20% - Accent6 2" xfId="8" xr:uid="{00000000-0005-0000-0000-000005000000}"/>
    <cellStyle name="40% - Accent1 2" xfId="9" xr:uid="{00000000-0005-0000-0000-000006000000}"/>
    <cellStyle name="40% - Accent2 2" xfId="10" xr:uid="{00000000-0005-0000-0000-000007000000}"/>
    <cellStyle name="40% - Accent3 2" xfId="11" xr:uid="{00000000-0005-0000-0000-000008000000}"/>
    <cellStyle name="40% - Accent4 2" xfId="12" xr:uid="{00000000-0005-0000-0000-000009000000}"/>
    <cellStyle name="40% - Accent5 2" xfId="13" xr:uid="{00000000-0005-0000-0000-00000A000000}"/>
    <cellStyle name="40% - Accent6 2" xfId="14" xr:uid="{00000000-0005-0000-0000-00000B000000}"/>
    <cellStyle name="60% - Accent1 2" xfId="15" xr:uid="{00000000-0005-0000-0000-00000C000000}"/>
    <cellStyle name="60% - Accent2 2" xfId="16" xr:uid="{00000000-0005-0000-0000-00000D000000}"/>
    <cellStyle name="60% - Accent3 2" xfId="17" xr:uid="{00000000-0005-0000-0000-00000E000000}"/>
    <cellStyle name="60% - Accent4 2" xfId="18" xr:uid="{00000000-0005-0000-0000-00000F000000}"/>
    <cellStyle name="60% - Accent5 2" xfId="19" xr:uid="{00000000-0005-0000-0000-000010000000}"/>
    <cellStyle name="60% - Accent6 2" xfId="20" xr:uid="{00000000-0005-0000-0000-000011000000}"/>
    <cellStyle name="Accent1 2" xfId="21" xr:uid="{00000000-0005-0000-0000-000012000000}"/>
    <cellStyle name="Accent2 2" xfId="22" xr:uid="{00000000-0005-0000-0000-000013000000}"/>
    <cellStyle name="Accent3 2" xfId="23" xr:uid="{00000000-0005-0000-0000-000014000000}"/>
    <cellStyle name="Accent4 2" xfId="24" xr:uid="{00000000-0005-0000-0000-000015000000}"/>
    <cellStyle name="Accent5 2" xfId="25" xr:uid="{00000000-0005-0000-0000-000016000000}"/>
    <cellStyle name="Accent6 2" xfId="26" xr:uid="{00000000-0005-0000-0000-000017000000}"/>
    <cellStyle name="Bad 2" xfId="27" xr:uid="{00000000-0005-0000-0000-000018000000}"/>
    <cellStyle name="Calculation 2" xfId="28" xr:uid="{00000000-0005-0000-0000-000019000000}"/>
    <cellStyle name="Check Cell 2" xfId="29" xr:uid="{00000000-0005-0000-0000-00001A000000}"/>
    <cellStyle name="Comma 2" xfId="30" xr:uid="{00000000-0005-0000-0000-00001B000000}"/>
    <cellStyle name="Comma 3" xfId="31" xr:uid="{00000000-0005-0000-0000-00001C000000}"/>
    <cellStyle name="Comma 3 2" xfId="32" xr:uid="{00000000-0005-0000-0000-00001D000000}"/>
    <cellStyle name="Comma 4" xfId="33" xr:uid="{00000000-0005-0000-0000-00001E000000}"/>
    <cellStyle name="Comma 5" xfId="34" xr:uid="{00000000-0005-0000-0000-00001F000000}"/>
    <cellStyle name="Comma 5 2" xfId="35" xr:uid="{00000000-0005-0000-0000-000020000000}"/>
    <cellStyle name="Comma 6" xfId="36" xr:uid="{00000000-0005-0000-0000-000021000000}"/>
    <cellStyle name="Explanatory Text 2" xfId="37" xr:uid="{00000000-0005-0000-0000-000022000000}"/>
    <cellStyle name="Good 2" xfId="38" xr:uid="{00000000-0005-0000-0000-000023000000}"/>
    <cellStyle name="Heading 1 2" xfId="39" xr:uid="{00000000-0005-0000-0000-000024000000}"/>
    <cellStyle name="Heading 2 2" xfId="40" xr:uid="{00000000-0005-0000-0000-000025000000}"/>
    <cellStyle name="Heading 3 2" xfId="41" xr:uid="{00000000-0005-0000-0000-000026000000}"/>
    <cellStyle name="Heading 3 3" xfId="42" xr:uid="{00000000-0005-0000-0000-000027000000}"/>
    <cellStyle name="Heading 4 2" xfId="43" xr:uid="{00000000-0005-0000-0000-000028000000}"/>
    <cellStyle name="Input 2" xfId="44" xr:uid="{00000000-0005-0000-0000-000029000000}"/>
    <cellStyle name="Linked Cell 2" xfId="45" xr:uid="{00000000-0005-0000-0000-00002A000000}"/>
    <cellStyle name="Neutral 2" xfId="46" xr:uid="{00000000-0005-0000-0000-00002B000000}"/>
    <cellStyle name="Normal" xfId="0" builtinId="0"/>
    <cellStyle name="Normal 10" xfId="47" xr:uid="{00000000-0005-0000-0000-00002D000000}"/>
    <cellStyle name="Normal 11" xfId="48" xr:uid="{00000000-0005-0000-0000-00002E000000}"/>
    <cellStyle name="Normal 11 10" xfId="49" xr:uid="{00000000-0005-0000-0000-00002F000000}"/>
    <cellStyle name="Normal 11 11" xfId="50" xr:uid="{00000000-0005-0000-0000-000030000000}"/>
    <cellStyle name="Normal 11 11 2" xfId="51" xr:uid="{00000000-0005-0000-0000-000031000000}"/>
    <cellStyle name="Normal 11 12" xfId="52" xr:uid="{00000000-0005-0000-0000-000032000000}"/>
    <cellStyle name="Normal 11 2" xfId="53" xr:uid="{00000000-0005-0000-0000-000033000000}"/>
    <cellStyle name="Normal 11 2 2" xfId="54" xr:uid="{00000000-0005-0000-0000-000034000000}"/>
    <cellStyle name="Normal 11 3" xfId="55" xr:uid="{00000000-0005-0000-0000-000035000000}"/>
    <cellStyle name="Normal 11 3 10" xfId="56" xr:uid="{00000000-0005-0000-0000-000036000000}"/>
    <cellStyle name="Normal 11 3 2" xfId="57" xr:uid="{00000000-0005-0000-0000-000037000000}"/>
    <cellStyle name="Normal 11 3 2 2" xfId="58" xr:uid="{00000000-0005-0000-0000-000038000000}"/>
    <cellStyle name="Normal 11 3 2 2 2" xfId="59" xr:uid="{00000000-0005-0000-0000-000039000000}"/>
    <cellStyle name="Normal 11 3 2 2 2 2" xfId="60" xr:uid="{00000000-0005-0000-0000-00003A000000}"/>
    <cellStyle name="Normal 11 3 2 2 2 2 2" xfId="61" xr:uid="{00000000-0005-0000-0000-00003B000000}"/>
    <cellStyle name="Normal 11 3 2 2 2 2 2 2" xfId="62" xr:uid="{00000000-0005-0000-0000-00003C000000}"/>
    <cellStyle name="Normal 11 3 2 2 2 2 2 2 2" xfId="63" xr:uid="{00000000-0005-0000-0000-00003D000000}"/>
    <cellStyle name="Normal 11 3 2 2 2 2 2 3" xfId="64" xr:uid="{00000000-0005-0000-0000-00003E000000}"/>
    <cellStyle name="Normal 11 3 2 2 2 2 3" xfId="65" xr:uid="{00000000-0005-0000-0000-00003F000000}"/>
    <cellStyle name="Normal 11 3 2 2 2 2 3 2" xfId="66" xr:uid="{00000000-0005-0000-0000-000040000000}"/>
    <cellStyle name="Normal 11 3 2 2 2 2 4" xfId="67" xr:uid="{00000000-0005-0000-0000-000041000000}"/>
    <cellStyle name="Normal 11 3 2 2 2 3" xfId="68" xr:uid="{00000000-0005-0000-0000-000042000000}"/>
    <cellStyle name="Normal 11 3 2 2 2 3 2" xfId="69" xr:uid="{00000000-0005-0000-0000-000043000000}"/>
    <cellStyle name="Normal 11 3 2 2 2 3 2 2" xfId="70" xr:uid="{00000000-0005-0000-0000-000044000000}"/>
    <cellStyle name="Normal 11 3 2 2 2 3 3" xfId="71" xr:uid="{00000000-0005-0000-0000-000045000000}"/>
    <cellStyle name="Normal 11 3 2 2 2 4" xfId="72" xr:uid="{00000000-0005-0000-0000-000046000000}"/>
    <cellStyle name="Normal 11 3 2 2 2 4 2" xfId="73" xr:uid="{00000000-0005-0000-0000-000047000000}"/>
    <cellStyle name="Normal 11 3 2 2 2 5" xfId="74" xr:uid="{00000000-0005-0000-0000-000048000000}"/>
    <cellStyle name="Normal 11 3 2 2 3" xfId="75" xr:uid="{00000000-0005-0000-0000-000049000000}"/>
    <cellStyle name="Normal 11 3 2 2 3 2" xfId="76" xr:uid="{00000000-0005-0000-0000-00004A000000}"/>
    <cellStyle name="Normal 11 3 2 2 3 2 2" xfId="77" xr:uid="{00000000-0005-0000-0000-00004B000000}"/>
    <cellStyle name="Normal 11 3 2 2 3 2 2 2" xfId="78" xr:uid="{00000000-0005-0000-0000-00004C000000}"/>
    <cellStyle name="Normal 11 3 2 2 3 2 3" xfId="79" xr:uid="{00000000-0005-0000-0000-00004D000000}"/>
    <cellStyle name="Normal 11 3 2 2 3 3" xfId="80" xr:uid="{00000000-0005-0000-0000-00004E000000}"/>
    <cellStyle name="Normal 11 3 2 2 3 3 2" xfId="81" xr:uid="{00000000-0005-0000-0000-00004F000000}"/>
    <cellStyle name="Normal 11 3 2 2 3 4" xfId="82" xr:uid="{00000000-0005-0000-0000-000050000000}"/>
    <cellStyle name="Normal 11 3 2 2 4" xfId="83" xr:uid="{00000000-0005-0000-0000-000051000000}"/>
    <cellStyle name="Normal 11 3 2 2 4 2" xfId="84" xr:uid="{00000000-0005-0000-0000-000052000000}"/>
    <cellStyle name="Normal 11 3 2 2 4 2 2" xfId="85" xr:uid="{00000000-0005-0000-0000-000053000000}"/>
    <cellStyle name="Normal 11 3 2 2 4 3" xfId="86" xr:uid="{00000000-0005-0000-0000-000054000000}"/>
    <cellStyle name="Normal 11 3 2 2 5" xfId="87" xr:uid="{00000000-0005-0000-0000-000055000000}"/>
    <cellStyle name="Normal 11 3 2 2 5 2" xfId="88" xr:uid="{00000000-0005-0000-0000-000056000000}"/>
    <cellStyle name="Normal 11 3 2 2 6" xfId="89" xr:uid="{00000000-0005-0000-0000-000057000000}"/>
    <cellStyle name="Normal 11 3 2 3" xfId="90" xr:uid="{00000000-0005-0000-0000-000058000000}"/>
    <cellStyle name="Normal 11 3 2 3 2" xfId="91" xr:uid="{00000000-0005-0000-0000-000059000000}"/>
    <cellStyle name="Normal 11 3 2 3 2 2" xfId="92" xr:uid="{00000000-0005-0000-0000-00005A000000}"/>
    <cellStyle name="Normal 11 3 2 3 2 2 2" xfId="93" xr:uid="{00000000-0005-0000-0000-00005B000000}"/>
    <cellStyle name="Normal 11 3 2 3 2 2 2 2" xfId="94" xr:uid="{00000000-0005-0000-0000-00005C000000}"/>
    <cellStyle name="Normal 11 3 2 3 2 2 3" xfId="95" xr:uid="{00000000-0005-0000-0000-00005D000000}"/>
    <cellStyle name="Normal 11 3 2 3 2 3" xfId="96" xr:uid="{00000000-0005-0000-0000-00005E000000}"/>
    <cellStyle name="Normal 11 3 2 3 2 3 2" xfId="97" xr:uid="{00000000-0005-0000-0000-00005F000000}"/>
    <cellStyle name="Normal 11 3 2 3 2 4" xfId="98" xr:uid="{00000000-0005-0000-0000-000060000000}"/>
    <cellStyle name="Normal 11 3 2 3 3" xfId="99" xr:uid="{00000000-0005-0000-0000-000061000000}"/>
    <cellStyle name="Normal 11 3 2 3 3 2" xfId="100" xr:uid="{00000000-0005-0000-0000-000062000000}"/>
    <cellStyle name="Normal 11 3 2 3 3 2 2" xfId="101" xr:uid="{00000000-0005-0000-0000-000063000000}"/>
    <cellStyle name="Normal 11 3 2 3 3 3" xfId="102" xr:uid="{00000000-0005-0000-0000-000064000000}"/>
    <cellStyle name="Normal 11 3 2 3 4" xfId="103" xr:uid="{00000000-0005-0000-0000-000065000000}"/>
    <cellStyle name="Normal 11 3 2 3 4 2" xfId="104" xr:uid="{00000000-0005-0000-0000-000066000000}"/>
    <cellStyle name="Normal 11 3 2 3 5" xfId="105" xr:uid="{00000000-0005-0000-0000-000067000000}"/>
    <cellStyle name="Normal 11 3 2 4" xfId="106" xr:uid="{00000000-0005-0000-0000-000068000000}"/>
    <cellStyle name="Normal 11 3 2 4 2" xfId="107" xr:uid="{00000000-0005-0000-0000-000069000000}"/>
    <cellStyle name="Normal 11 3 2 4 2 2" xfId="108" xr:uid="{00000000-0005-0000-0000-00006A000000}"/>
    <cellStyle name="Normal 11 3 2 4 2 2 2" xfId="109" xr:uid="{00000000-0005-0000-0000-00006B000000}"/>
    <cellStyle name="Normal 11 3 2 4 2 3" xfId="110" xr:uid="{00000000-0005-0000-0000-00006C000000}"/>
    <cellStyle name="Normal 11 3 2 4 3" xfId="111" xr:uid="{00000000-0005-0000-0000-00006D000000}"/>
    <cellStyle name="Normal 11 3 2 4 3 2" xfId="112" xr:uid="{00000000-0005-0000-0000-00006E000000}"/>
    <cellStyle name="Normal 11 3 2 4 4" xfId="113" xr:uid="{00000000-0005-0000-0000-00006F000000}"/>
    <cellStyle name="Normal 11 3 2 5" xfId="114" xr:uid="{00000000-0005-0000-0000-000070000000}"/>
    <cellStyle name="Normal 11 3 2 5 2" xfId="115" xr:uid="{00000000-0005-0000-0000-000071000000}"/>
    <cellStyle name="Normal 11 3 2 5 2 2" xfId="116" xr:uid="{00000000-0005-0000-0000-000072000000}"/>
    <cellStyle name="Normal 11 3 2 5 3" xfId="117" xr:uid="{00000000-0005-0000-0000-000073000000}"/>
    <cellStyle name="Normal 11 3 2 6" xfId="118" xr:uid="{00000000-0005-0000-0000-000074000000}"/>
    <cellStyle name="Normal 11 3 2 6 2" xfId="119" xr:uid="{00000000-0005-0000-0000-000075000000}"/>
    <cellStyle name="Normal 11 3 2 7" xfId="120" xr:uid="{00000000-0005-0000-0000-000076000000}"/>
    <cellStyle name="Normal 11 3 3" xfId="121" xr:uid="{00000000-0005-0000-0000-000077000000}"/>
    <cellStyle name="Normal 11 3 3 2" xfId="122" xr:uid="{00000000-0005-0000-0000-000078000000}"/>
    <cellStyle name="Normal 11 3 3 2 2" xfId="123" xr:uid="{00000000-0005-0000-0000-000079000000}"/>
    <cellStyle name="Normal 11 3 3 2 2 2" xfId="124" xr:uid="{00000000-0005-0000-0000-00007A000000}"/>
    <cellStyle name="Normal 11 3 3 2 2 2 2" xfId="125" xr:uid="{00000000-0005-0000-0000-00007B000000}"/>
    <cellStyle name="Normal 11 3 3 2 2 2 2 2" xfId="126" xr:uid="{00000000-0005-0000-0000-00007C000000}"/>
    <cellStyle name="Normal 11 3 3 2 2 2 3" xfId="127" xr:uid="{00000000-0005-0000-0000-00007D000000}"/>
    <cellStyle name="Normal 11 3 3 2 2 3" xfId="128" xr:uid="{00000000-0005-0000-0000-00007E000000}"/>
    <cellStyle name="Normal 11 3 3 2 2 3 2" xfId="129" xr:uid="{00000000-0005-0000-0000-00007F000000}"/>
    <cellStyle name="Normal 11 3 3 2 2 4" xfId="130" xr:uid="{00000000-0005-0000-0000-000080000000}"/>
    <cellStyle name="Normal 11 3 3 2 3" xfId="131" xr:uid="{00000000-0005-0000-0000-000081000000}"/>
    <cellStyle name="Normal 11 3 3 2 3 2" xfId="132" xr:uid="{00000000-0005-0000-0000-000082000000}"/>
    <cellStyle name="Normal 11 3 3 2 3 2 2" xfId="133" xr:uid="{00000000-0005-0000-0000-000083000000}"/>
    <cellStyle name="Normal 11 3 3 2 3 3" xfId="134" xr:uid="{00000000-0005-0000-0000-000084000000}"/>
    <cellStyle name="Normal 11 3 3 2 4" xfId="135" xr:uid="{00000000-0005-0000-0000-000085000000}"/>
    <cellStyle name="Normal 11 3 3 2 4 2" xfId="136" xr:uid="{00000000-0005-0000-0000-000086000000}"/>
    <cellStyle name="Normal 11 3 3 2 5" xfId="137" xr:uid="{00000000-0005-0000-0000-000087000000}"/>
    <cellStyle name="Normal 11 3 3 3" xfId="138" xr:uid="{00000000-0005-0000-0000-000088000000}"/>
    <cellStyle name="Normal 11 3 3 3 2" xfId="139" xr:uid="{00000000-0005-0000-0000-000089000000}"/>
    <cellStyle name="Normal 11 3 3 3 2 2" xfId="140" xr:uid="{00000000-0005-0000-0000-00008A000000}"/>
    <cellStyle name="Normal 11 3 3 3 2 2 2" xfId="141" xr:uid="{00000000-0005-0000-0000-00008B000000}"/>
    <cellStyle name="Normal 11 3 3 3 2 3" xfId="142" xr:uid="{00000000-0005-0000-0000-00008C000000}"/>
    <cellStyle name="Normal 11 3 3 3 3" xfId="143" xr:uid="{00000000-0005-0000-0000-00008D000000}"/>
    <cellStyle name="Normal 11 3 3 3 3 2" xfId="144" xr:uid="{00000000-0005-0000-0000-00008E000000}"/>
    <cellStyle name="Normal 11 3 3 3 4" xfId="145" xr:uid="{00000000-0005-0000-0000-00008F000000}"/>
    <cellStyle name="Normal 11 3 3 4" xfId="146" xr:uid="{00000000-0005-0000-0000-000090000000}"/>
    <cellStyle name="Normal 11 3 3 4 2" xfId="147" xr:uid="{00000000-0005-0000-0000-000091000000}"/>
    <cellStyle name="Normal 11 3 3 4 2 2" xfId="148" xr:uid="{00000000-0005-0000-0000-000092000000}"/>
    <cellStyle name="Normal 11 3 3 4 3" xfId="149" xr:uid="{00000000-0005-0000-0000-000093000000}"/>
    <cellStyle name="Normal 11 3 3 5" xfId="150" xr:uid="{00000000-0005-0000-0000-000094000000}"/>
    <cellStyle name="Normal 11 3 3 5 2" xfId="151" xr:uid="{00000000-0005-0000-0000-000095000000}"/>
    <cellStyle name="Normal 11 3 3 6" xfId="152" xr:uid="{00000000-0005-0000-0000-000096000000}"/>
    <cellStyle name="Normal 11 3 4" xfId="153" xr:uid="{00000000-0005-0000-0000-000097000000}"/>
    <cellStyle name="Normal 11 3 4 2" xfId="154" xr:uid="{00000000-0005-0000-0000-000098000000}"/>
    <cellStyle name="Normal 11 3 4 2 2" xfId="155" xr:uid="{00000000-0005-0000-0000-000099000000}"/>
    <cellStyle name="Normal 11 3 4 2 2 2" xfId="156" xr:uid="{00000000-0005-0000-0000-00009A000000}"/>
    <cellStyle name="Normal 11 3 4 2 2 2 2" xfId="157" xr:uid="{00000000-0005-0000-0000-00009B000000}"/>
    <cellStyle name="Normal 11 3 4 2 2 2 2 2" xfId="158" xr:uid="{00000000-0005-0000-0000-00009C000000}"/>
    <cellStyle name="Normal 11 3 4 2 2 2 3" xfId="159" xr:uid="{00000000-0005-0000-0000-00009D000000}"/>
    <cellStyle name="Normal 11 3 4 2 2 3" xfId="160" xr:uid="{00000000-0005-0000-0000-00009E000000}"/>
    <cellStyle name="Normal 11 3 4 2 2 3 2" xfId="161" xr:uid="{00000000-0005-0000-0000-00009F000000}"/>
    <cellStyle name="Normal 11 3 4 2 2 4" xfId="162" xr:uid="{00000000-0005-0000-0000-0000A0000000}"/>
    <cellStyle name="Normal 11 3 4 2 3" xfId="163" xr:uid="{00000000-0005-0000-0000-0000A1000000}"/>
    <cellStyle name="Normal 11 3 4 2 3 2" xfId="164" xr:uid="{00000000-0005-0000-0000-0000A2000000}"/>
    <cellStyle name="Normal 11 3 4 2 3 2 2" xfId="165" xr:uid="{00000000-0005-0000-0000-0000A3000000}"/>
    <cellStyle name="Normal 11 3 4 2 3 3" xfId="166" xr:uid="{00000000-0005-0000-0000-0000A4000000}"/>
    <cellStyle name="Normal 11 3 4 2 4" xfId="167" xr:uid="{00000000-0005-0000-0000-0000A5000000}"/>
    <cellStyle name="Normal 11 3 4 2 4 2" xfId="168" xr:uid="{00000000-0005-0000-0000-0000A6000000}"/>
    <cellStyle name="Normal 11 3 4 2 5" xfId="169" xr:uid="{00000000-0005-0000-0000-0000A7000000}"/>
    <cellStyle name="Normal 11 3 4 3" xfId="170" xr:uid="{00000000-0005-0000-0000-0000A8000000}"/>
    <cellStyle name="Normal 11 3 4 3 2" xfId="171" xr:uid="{00000000-0005-0000-0000-0000A9000000}"/>
    <cellStyle name="Normal 11 3 4 3 2 2" xfId="172" xr:uid="{00000000-0005-0000-0000-0000AA000000}"/>
    <cellStyle name="Normal 11 3 4 3 2 2 2" xfId="173" xr:uid="{00000000-0005-0000-0000-0000AB000000}"/>
    <cellStyle name="Normal 11 3 4 3 2 3" xfId="174" xr:uid="{00000000-0005-0000-0000-0000AC000000}"/>
    <cellStyle name="Normal 11 3 4 3 3" xfId="175" xr:uid="{00000000-0005-0000-0000-0000AD000000}"/>
    <cellStyle name="Normal 11 3 4 3 3 2" xfId="176" xr:uid="{00000000-0005-0000-0000-0000AE000000}"/>
    <cellStyle name="Normal 11 3 4 3 4" xfId="177" xr:uid="{00000000-0005-0000-0000-0000AF000000}"/>
    <cellStyle name="Normal 11 3 4 4" xfId="178" xr:uid="{00000000-0005-0000-0000-0000B0000000}"/>
    <cellStyle name="Normal 11 3 4 4 2" xfId="179" xr:uid="{00000000-0005-0000-0000-0000B1000000}"/>
    <cellStyle name="Normal 11 3 4 4 2 2" xfId="180" xr:uid="{00000000-0005-0000-0000-0000B2000000}"/>
    <cellStyle name="Normal 11 3 4 4 3" xfId="181" xr:uid="{00000000-0005-0000-0000-0000B3000000}"/>
    <cellStyle name="Normal 11 3 4 5" xfId="182" xr:uid="{00000000-0005-0000-0000-0000B4000000}"/>
    <cellStyle name="Normal 11 3 4 5 2" xfId="183" xr:uid="{00000000-0005-0000-0000-0000B5000000}"/>
    <cellStyle name="Normal 11 3 4 6" xfId="184" xr:uid="{00000000-0005-0000-0000-0000B6000000}"/>
    <cellStyle name="Normal 11 3 5" xfId="185" xr:uid="{00000000-0005-0000-0000-0000B7000000}"/>
    <cellStyle name="Normal 11 3 5 2" xfId="186" xr:uid="{00000000-0005-0000-0000-0000B8000000}"/>
    <cellStyle name="Normal 11 3 5 2 2" xfId="187" xr:uid="{00000000-0005-0000-0000-0000B9000000}"/>
    <cellStyle name="Normal 11 3 5 2 2 2" xfId="188" xr:uid="{00000000-0005-0000-0000-0000BA000000}"/>
    <cellStyle name="Normal 11 3 5 2 2 2 2" xfId="189" xr:uid="{00000000-0005-0000-0000-0000BB000000}"/>
    <cellStyle name="Normal 11 3 5 2 2 3" xfId="190" xr:uid="{00000000-0005-0000-0000-0000BC000000}"/>
    <cellStyle name="Normal 11 3 5 2 3" xfId="191" xr:uid="{00000000-0005-0000-0000-0000BD000000}"/>
    <cellStyle name="Normal 11 3 5 2 3 2" xfId="192" xr:uid="{00000000-0005-0000-0000-0000BE000000}"/>
    <cellStyle name="Normal 11 3 5 2 4" xfId="193" xr:uid="{00000000-0005-0000-0000-0000BF000000}"/>
    <cellStyle name="Normal 11 3 5 3" xfId="194" xr:uid="{00000000-0005-0000-0000-0000C0000000}"/>
    <cellStyle name="Normal 11 3 5 3 2" xfId="195" xr:uid="{00000000-0005-0000-0000-0000C1000000}"/>
    <cellStyle name="Normal 11 3 5 3 2 2" xfId="196" xr:uid="{00000000-0005-0000-0000-0000C2000000}"/>
    <cellStyle name="Normal 11 3 5 3 3" xfId="197" xr:uid="{00000000-0005-0000-0000-0000C3000000}"/>
    <cellStyle name="Normal 11 3 5 4" xfId="198" xr:uid="{00000000-0005-0000-0000-0000C4000000}"/>
    <cellStyle name="Normal 11 3 5 4 2" xfId="199" xr:uid="{00000000-0005-0000-0000-0000C5000000}"/>
    <cellStyle name="Normal 11 3 5 5" xfId="200" xr:uid="{00000000-0005-0000-0000-0000C6000000}"/>
    <cellStyle name="Normal 11 3 6" xfId="201" xr:uid="{00000000-0005-0000-0000-0000C7000000}"/>
    <cellStyle name="Normal 11 3 6 2" xfId="202" xr:uid="{00000000-0005-0000-0000-0000C8000000}"/>
    <cellStyle name="Normal 11 3 6 2 2" xfId="203" xr:uid="{00000000-0005-0000-0000-0000C9000000}"/>
    <cellStyle name="Normal 11 3 6 2 2 2" xfId="204" xr:uid="{00000000-0005-0000-0000-0000CA000000}"/>
    <cellStyle name="Normal 11 3 6 2 3" xfId="205" xr:uid="{00000000-0005-0000-0000-0000CB000000}"/>
    <cellStyle name="Normal 11 3 6 3" xfId="206" xr:uid="{00000000-0005-0000-0000-0000CC000000}"/>
    <cellStyle name="Normal 11 3 6 3 2" xfId="207" xr:uid="{00000000-0005-0000-0000-0000CD000000}"/>
    <cellStyle name="Normal 11 3 6 4" xfId="208" xr:uid="{00000000-0005-0000-0000-0000CE000000}"/>
    <cellStyle name="Normal 11 3 7" xfId="209" xr:uid="{00000000-0005-0000-0000-0000CF000000}"/>
    <cellStyle name="Normal 11 3 7 2" xfId="210" xr:uid="{00000000-0005-0000-0000-0000D0000000}"/>
    <cellStyle name="Normal 11 3 7 2 2" xfId="211" xr:uid="{00000000-0005-0000-0000-0000D1000000}"/>
    <cellStyle name="Normal 11 3 7 3" xfId="212" xr:uid="{00000000-0005-0000-0000-0000D2000000}"/>
    <cellStyle name="Normal 11 3 8" xfId="213" xr:uid="{00000000-0005-0000-0000-0000D3000000}"/>
    <cellStyle name="Normal 11 3 9" xfId="214" xr:uid="{00000000-0005-0000-0000-0000D4000000}"/>
    <cellStyle name="Normal 11 3 9 2" xfId="215" xr:uid="{00000000-0005-0000-0000-0000D5000000}"/>
    <cellStyle name="Normal 11 4" xfId="216" xr:uid="{00000000-0005-0000-0000-0000D6000000}"/>
    <cellStyle name="Normal 11 4 2" xfId="217" xr:uid="{00000000-0005-0000-0000-0000D7000000}"/>
    <cellStyle name="Normal 11 4 2 2" xfId="218" xr:uid="{00000000-0005-0000-0000-0000D8000000}"/>
    <cellStyle name="Normal 11 4 2 2 2" xfId="219" xr:uid="{00000000-0005-0000-0000-0000D9000000}"/>
    <cellStyle name="Normal 11 4 2 2 2 2" xfId="220" xr:uid="{00000000-0005-0000-0000-0000DA000000}"/>
    <cellStyle name="Normal 11 4 2 2 2 2 2" xfId="221" xr:uid="{00000000-0005-0000-0000-0000DB000000}"/>
    <cellStyle name="Normal 11 4 2 2 2 2 2 2" xfId="222" xr:uid="{00000000-0005-0000-0000-0000DC000000}"/>
    <cellStyle name="Normal 11 4 2 2 2 2 3" xfId="223" xr:uid="{00000000-0005-0000-0000-0000DD000000}"/>
    <cellStyle name="Normal 11 4 2 2 2 3" xfId="224" xr:uid="{00000000-0005-0000-0000-0000DE000000}"/>
    <cellStyle name="Normal 11 4 2 2 2 3 2" xfId="225" xr:uid="{00000000-0005-0000-0000-0000DF000000}"/>
    <cellStyle name="Normal 11 4 2 2 2 4" xfId="226" xr:uid="{00000000-0005-0000-0000-0000E0000000}"/>
    <cellStyle name="Normal 11 4 2 2 3" xfId="227" xr:uid="{00000000-0005-0000-0000-0000E1000000}"/>
    <cellStyle name="Normal 11 4 2 2 3 2" xfId="228" xr:uid="{00000000-0005-0000-0000-0000E2000000}"/>
    <cellStyle name="Normal 11 4 2 2 3 2 2" xfId="229" xr:uid="{00000000-0005-0000-0000-0000E3000000}"/>
    <cellStyle name="Normal 11 4 2 2 3 3" xfId="230" xr:uid="{00000000-0005-0000-0000-0000E4000000}"/>
    <cellStyle name="Normal 11 4 2 2 4" xfId="231" xr:uid="{00000000-0005-0000-0000-0000E5000000}"/>
    <cellStyle name="Normal 11 4 2 2 4 2" xfId="232" xr:uid="{00000000-0005-0000-0000-0000E6000000}"/>
    <cellStyle name="Normal 11 4 2 2 5" xfId="233" xr:uid="{00000000-0005-0000-0000-0000E7000000}"/>
    <cellStyle name="Normal 11 4 2 3" xfId="234" xr:uid="{00000000-0005-0000-0000-0000E8000000}"/>
    <cellStyle name="Normal 11 4 2 3 2" xfId="235" xr:uid="{00000000-0005-0000-0000-0000E9000000}"/>
    <cellStyle name="Normal 11 4 2 3 2 2" xfId="236" xr:uid="{00000000-0005-0000-0000-0000EA000000}"/>
    <cellStyle name="Normal 11 4 2 3 2 2 2" xfId="237" xr:uid="{00000000-0005-0000-0000-0000EB000000}"/>
    <cellStyle name="Normal 11 4 2 3 2 3" xfId="238" xr:uid="{00000000-0005-0000-0000-0000EC000000}"/>
    <cellStyle name="Normal 11 4 2 3 3" xfId="239" xr:uid="{00000000-0005-0000-0000-0000ED000000}"/>
    <cellStyle name="Normal 11 4 2 3 3 2" xfId="240" xr:uid="{00000000-0005-0000-0000-0000EE000000}"/>
    <cellStyle name="Normal 11 4 2 3 4" xfId="241" xr:uid="{00000000-0005-0000-0000-0000EF000000}"/>
    <cellStyle name="Normal 11 4 2 4" xfId="242" xr:uid="{00000000-0005-0000-0000-0000F0000000}"/>
    <cellStyle name="Normal 11 4 2 4 2" xfId="243" xr:uid="{00000000-0005-0000-0000-0000F1000000}"/>
    <cellStyle name="Normal 11 4 2 4 2 2" xfId="244" xr:uid="{00000000-0005-0000-0000-0000F2000000}"/>
    <cellStyle name="Normal 11 4 2 4 3" xfId="245" xr:uid="{00000000-0005-0000-0000-0000F3000000}"/>
    <cellStyle name="Normal 11 4 2 5" xfId="246" xr:uid="{00000000-0005-0000-0000-0000F4000000}"/>
    <cellStyle name="Normal 11 4 2 5 2" xfId="247" xr:uid="{00000000-0005-0000-0000-0000F5000000}"/>
    <cellStyle name="Normal 11 4 2 6" xfId="248" xr:uid="{00000000-0005-0000-0000-0000F6000000}"/>
    <cellStyle name="Normal 11 4 3" xfId="249" xr:uid="{00000000-0005-0000-0000-0000F7000000}"/>
    <cellStyle name="Normal 11 4 3 2" xfId="250" xr:uid="{00000000-0005-0000-0000-0000F8000000}"/>
    <cellStyle name="Normal 11 4 3 2 2" xfId="251" xr:uid="{00000000-0005-0000-0000-0000F9000000}"/>
    <cellStyle name="Normal 11 4 3 2 2 2" xfId="252" xr:uid="{00000000-0005-0000-0000-0000FA000000}"/>
    <cellStyle name="Normal 11 4 3 2 2 2 2" xfId="253" xr:uid="{00000000-0005-0000-0000-0000FB000000}"/>
    <cellStyle name="Normal 11 4 3 2 2 3" xfId="254" xr:uid="{00000000-0005-0000-0000-0000FC000000}"/>
    <cellStyle name="Normal 11 4 3 2 3" xfId="255" xr:uid="{00000000-0005-0000-0000-0000FD000000}"/>
    <cellStyle name="Normal 11 4 3 2 3 2" xfId="256" xr:uid="{00000000-0005-0000-0000-0000FE000000}"/>
    <cellStyle name="Normal 11 4 3 2 4" xfId="257" xr:uid="{00000000-0005-0000-0000-0000FF000000}"/>
    <cellStyle name="Normal 11 4 3 3" xfId="258" xr:uid="{00000000-0005-0000-0000-000000010000}"/>
    <cellStyle name="Normal 11 4 3 3 2" xfId="259" xr:uid="{00000000-0005-0000-0000-000001010000}"/>
    <cellStyle name="Normal 11 4 3 3 2 2" xfId="260" xr:uid="{00000000-0005-0000-0000-000002010000}"/>
    <cellStyle name="Normal 11 4 3 3 3" xfId="261" xr:uid="{00000000-0005-0000-0000-000003010000}"/>
    <cellStyle name="Normal 11 4 3 4" xfId="262" xr:uid="{00000000-0005-0000-0000-000004010000}"/>
    <cellStyle name="Normal 11 4 3 4 2" xfId="263" xr:uid="{00000000-0005-0000-0000-000005010000}"/>
    <cellStyle name="Normal 11 4 3 5" xfId="264" xr:uid="{00000000-0005-0000-0000-000006010000}"/>
    <cellStyle name="Normal 11 4 4" xfId="265" xr:uid="{00000000-0005-0000-0000-000007010000}"/>
    <cellStyle name="Normal 11 4 4 2" xfId="266" xr:uid="{00000000-0005-0000-0000-000008010000}"/>
    <cellStyle name="Normal 11 4 4 2 2" xfId="267" xr:uid="{00000000-0005-0000-0000-000009010000}"/>
    <cellStyle name="Normal 11 4 4 2 2 2" xfId="268" xr:uid="{00000000-0005-0000-0000-00000A010000}"/>
    <cellStyle name="Normal 11 4 4 2 3" xfId="269" xr:uid="{00000000-0005-0000-0000-00000B010000}"/>
    <cellStyle name="Normal 11 4 4 3" xfId="270" xr:uid="{00000000-0005-0000-0000-00000C010000}"/>
    <cellStyle name="Normal 11 4 4 3 2" xfId="271" xr:uid="{00000000-0005-0000-0000-00000D010000}"/>
    <cellStyle name="Normal 11 4 4 4" xfId="272" xr:uid="{00000000-0005-0000-0000-00000E010000}"/>
    <cellStyle name="Normal 11 4 5" xfId="273" xr:uid="{00000000-0005-0000-0000-00000F010000}"/>
    <cellStyle name="Normal 11 4 5 2" xfId="274" xr:uid="{00000000-0005-0000-0000-000010010000}"/>
    <cellStyle name="Normal 11 4 5 2 2" xfId="275" xr:uid="{00000000-0005-0000-0000-000011010000}"/>
    <cellStyle name="Normal 11 4 5 3" xfId="276" xr:uid="{00000000-0005-0000-0000-000012010000}"/>
    <cellStyle name="Normal 11 4 6" xfId="277" xr:uid="{00000000-0005-0000-0000-000013010000}"/>
    <cellStyle name="Normal 11 4 6 2" xfId="278" xr:uid="{00000000-0005-0000-0000-000014010000}"/>
    <cellStyle name="Normal 11 4 7" xfId="279" xr:uid="{00000000-0005-0000-0000-000015010000}"/>
    <cellStyle name="Normal 11 5" xfId="280" xr:uid="{00000000-0005-0000-0000-000016010000}"/>
    <cellStyle name="Normal 11 5 2" xfId="281" xr:uid="{00000000-0005-0000-0000-000017010000}"/>
    <cellStyle name="Normal 11 5 2 2" xfId="282" xr:uid="{00000000-0005-0000-0000-000018010000}"/>
    <cellStyle name="Normal 11 5 2 2 2" xfId="283" xr:uid="{00000000-0005-0000-0000-000019010000}"/>
    <cellStyle name="Normal 11 5 2 2 2 2" xfId="284" xr:uid="{00000000-0005-0000-0000-00001A010000}"/>
    <cellStyle name="Normal 11 5 2 2 2 2 2" xfId="285" xr:uid="{00000000-0005-0000-0000-00001B010000}"/>
    <cellStyle name="Normal 11 5 2 2 2 3" xfId="286" xr:uid="{00000000-0005-0000-0000-00001C010000}"/>
    <cellStyle name="Normal 11 5 2 2 3" xfId="287" xr:uid="{00000000-0005-0000-0000-00001D010000}"/>
    <cellStyle name="Normal 11 5 2 2 3 2" xfId="288" xr:uid="{00000000-0005-0000-0000-00001E010000}"/>
    <cellStyle name="Normal 11 5 2 2 4" xfId="289" xr:uid="{00000000-0005-0000-0000-00001F010000}"/>
    <cellStyle name="Normal 11 5 2 3" xfId="290" xr:uid="{00000000-0005-0000-0000-000020010000}"/>
    <cellStyle name="Normal 11 5 2 3 2" xfId="291" xr:uid="{00000000-0005-0000-0000-000021010000}"/>
    <cellStyle name="Normal 11 5 2 3 2 2" xfId="292" xr:uid="{00000000-0005-0000-0000-000022010000}"/>
    <cellStyle name="Normal 11 5 2 3 3" xfId="293" xr:uid="{00000000-0005-0000-0000-000023010000}"/>
    <cellStyle name="Normal 11 5 2 4" xfId="294" xr:uid="{00000000-0005-0000-0000-000024010000}"/>
    <cellStyle name="Normal 11 5 2 4 2" xfId="295" xr:uid="{00000000-0005-0000-0000-000025010000}"/>
    <cellStyle name="Normal 11 5 2 5" xfId="296" xr:uid="{00000000-0005-0000-0000-000026010000}"/>
    <cellStyle name="Normal 11 5 3" xfId="297" xr:uid="{00000000-0005-0000-0000-000027010000}"/>
    <cellStyle name="Normal 11 5 3 2" xfId="298" xr:uid="{00000000-0005-0000-0000-000028010000}"/>
    <cellStyle name="Normal 11 5 3 2 2" xfId="299" xr:uid="{00000000-0005-0000-0000-000029010000}"/>
    <cellStyle name="Normal 11 5 3 2 2 2" xfId="300" xr:uid="{00000000-0005-0000-0000-00002A010000}"/>
    <cellStyle name="Normal 11 5 3 2 3" xfId="301" xr:uid="{00000000-0005-0000-0000-00002B010000}"/>
    <cellStyle name="Normal 11 5 3 3" xfId="302" xr:uid="{00000000-0005-0000-0000-00002C010000}"/>
    <cellStyle name="Normal 11 5 3 3 2" xfId="303" xr:uid="{00000000-0005-0000-0000-00002D010000}"/>
    <cellStyle name="Normal 11 5 3 4" xfId="304" xr:uid="{00000000-0005-0000-0000-00002E010000}"/>
    <cellStyle name="Normal 11 5 4" xfId="305" xr:uid="{00000000-0005-0000-0000-00002F010000}"/>
    <cellStyle name="Normal 11 5 4 2" xfId="306" xr:uid="{00000000-0005-0000-0000-000030010000}"/>
    <cellStyle name="Normal 11 5 4 2 2" xfId="307" xr:uid="{00000000-0005-0000-0000-000031010000}"/>
    <cellStyle name="Normal 11 5 4 3" xfId="308" xr:uid="{00000000-0005-0000-0000-000032010000}"/>
    <cellStyle name="Normal 11 5 5" xfId="309" xr:uid="{00000000-0005-0000-0000-000033010000}"/>
    <cellStyle name="Normal 11 5 5 2" xfId="310" xr:uid="{00000000-0005-0000-0000-000034010000}"/>
    <cellStyle name="Normal 11 5 6" xfId="311" xr:uid="{00000000-0005-0000-0000-000035010000}"/>
    <cellStyle name="Normal 11 6" xfId="312" xr:uid="{00000000-0005-0000-0000-000036010000}"/>
    <cellStyle name="Normal 11 6 2" xfId="313" xr:uid="{00000000-0005-0000-0000-000037010000}"/>
    <cellStyle name="Normal 11 6 2 2" xfId="314" xr:uid="{00000000-0005-0000-0000-000038010000}"/>
    <cellStyle name="Normal 11 6 2 2 2" xfId="315" xr:uid="{00000000-0005-0000-0000-000039010000}"/>
    <cellStyle name="Normal 11 6 2 2 2 2" xfId="316" xr:uid="{00000000-0005-0000-0000-00003A010000}"/>
    <cellStyle name="Normal 11 6 2 2 2 2 2" xfId="317" xr:uid="{00000000-0005-0000-0000-00003B010000}"/>
    <cellStyle name="Normal 11 6 2 2 2 3" xfId="318" xr:uid="{00000000-0005-0000-0000-00003C010000}"/>
    <cellStyle name="Normal 11 6 2 2 3" xfId="319" xr:uid="{00000000-0005-0000-0000-00003D010000}"/>
    <cellStyle name="Normal 11 6 2 2 3 2" xfId="320" xr:uid="{00000000-0005-0000-0000-00003E010000}"/>
    <cellStyle name="Normal 11 6 2 2 4" xfId="321" xr:uid="{00000000-0005-0000-0000-00003F010000}"/>
    <cellStyle name="Normal 11 6 2 3" xfId="322" xr:uid="{00000000-0005-0000-0000-000040010000}"/>
    <cellStyle name="Normal 11 6 2 3 2" xfId="323" xr:uid="{00000000-0005-0000-0000-000041010000}"/>
    <cellStyle name="Normal 11 6 2 3 2 2" xfId="324" xr:uid="{00000000-0005-0000-0000-000042010000}"/>
    <cellStyle name="Normal 11 6 2 3 3" xfId="325" xr:uid="{00000000-0005-0000-0000-000043010000}"/>
    <cellStyle name="Normal 11 6 2 4" xfId="326" xr:uid="{00000000-0005-0000-0000-000044010000}"/>
    <cellStyle name="Normal 11 6 2 4 2" xfId="327" xr:uid="{00000000-0005-0000-0000-000045010000}"/>
    <cellStyle name="Normal 11 6 2 5" xfId="328" xr:uid="{00000000-0005-0000-0000-000046010000}"/>
    <cellStyle name="Normal 11 6 3" xfId="329" xr:uid="{00000000-0005-0000-0000-000047010000}"/>
    <cellStyle name="Normal 11 6 3 2" xfId="330" xr:uid="{00000000-0005-0000-0000-000048010000}"/>
    <cellStyle name="Normal 11 6 3 2 2" xfId="331" xr:uid="{00000000-0005-0000-0000-000049010000}"/>
    <cellStyle name="Normal 11 6 3 2 2 2" xfId="332" xr:uid="{00000000-0005-0000-0000-00004A010000}"/>
    <cellStyle name="Normal 11 6 3 2 3" xfId="333" xr:uid="{00000000-0005-0000-0000-00004B010000}"/>
    <cellStyle name="Normal 11 6 3 3" xfId="334" xr:uid="{00000000-0005-0000-0000-00004C010000}"/>
    <cellStyle name="Normal 11 6 3 3 2" xfId="335" xr:uid="{00000000-0005-0000-0000-00004D010000}"/>
    <cellStyle name="Normal 11 6 3 4" xfId="336" xr:uid="{00000000-0005-0000-0000-00004E010000}"/>
    <cellStyle name="Normal 11 6 4" xfId="337" xr:uid="{00000000-0005-0000-0000-00004F010000}"/>
    <cellStyle name="Normal 11 6 4 2" xfId="338" xr:uid="{00000000-0005-0000-0000-000050010000}"/>
    <cellStyle name="Normal 11 6 4 2 2" xfId="339" xr:uid="{00000000-0005-0000-0000-000051010000}"/>
    <cellStyle name="Normal 11 6 4 3" xfId="340" xr:uid="{00000000-0005-0000-0000-000052010000}"/>
    <cellStyle name="Normal 11 6 5" xfId="341" xr:uid="{00000000-0005-0000-0000-000053010000}"/>
    <cellStyle name="Normal 11 6 5 2" xfId="342" xr:uid="{00000000-0005-0000-0000-000054010000}"/>
    <cellStyle name="Normal 11 6 6" xfId="343" xr:uid="{00000000-0005-0000-0000-000055010000}"/>
    <cellStyle name="Normal 11 7" xfId="344" xr:uid="{00000000-0005-0000-0000-000056010000}"/>
    <cellStyle name="Normal 11 7 2" xfId="345" xr:uid="{00000000-0005-0000-0000-000057010000}"/>
    <cellStyle name="Normal 11 7 2 2" xfId="346" xr:uid="{00000000-0005-0000-0000-000058010000}"/>
    <cellStyle name="Normal 11 7 2 2 2" xfId="347" xr:uid="{00000000-0005-0000-0000-000059010000}"/>
    <cellStyle name="Normal 11 7 2 2 2 2" xfId="348" xr:uid="{00000000-0005-0000-0000-00005A010000}"/>
    <cellStyle name="Normal 11 7 2 2 3" xfId="349" xr:uid="{00000000-0005-0000-0000-00005B010000}"/>
    <cellStyle name="Normal 11 7 2 3" xfId="350" xr:uid="{00000000-0005-0000-0000-00005C010000}"/>
    <cellStyle name="Normal 11 7 2 3 2" xfId="351" xr:uid="{00000000-0005-0000-0000-00005D010000}"/>
    <cellStyle name="Normal 11 7 2 4" xfId="352" xr:uid="{00000000-0005-0000-0000-00005E010000}"/>
    <cellStyle name="Normal 11 7 3" xfId="353" xr:uid="{00000000-0005-0000-0000-00005F010000}"/>
    <cellStyle name="Normal 11 7 3 2" xfId="354" xr:uid="{00000000-0005-0000-0000-000060010000}"/>
    <cellStyle name="Normal 11 7 3 2 2" xfId="355" xr:uid="{00000000-0005-0000-0000-000061010000}"/>
    <cellStyle name="Normal 11 7 3 3" xfId="356" xr:uid="{00000000-0005-0000-0000-000062010000}"/>
    <cellStyle name="Normal 11 7 4" xfId="357" xr:uid="{00000000-0005-0000-0000-000063010000}"/>
    <cellStyle name="Normal 11 7 4 2" xfId="358" xr:uid="{00000000-0005-0000-0000-000064010000}"/>
    <cellStyle name="Normal 11 7 5" xfId="359" xr:uid="{00000000-0005-0000-0000-000065010000}"/>
    <cellStyle name="Normal 11 8" xfId="360" xr:uid="{00000000-0005-0000-0000-000066010000}"/>
    <cellStyle name="Normal 11 8 2" xfId="361" xr:uid="{00000000-0005-0000-0000-000067010000}"/>
    <cellStyle name="Normal 11 8 2 2" xfId="362" xr:uid="{00000000-0005-0000-0000-000068010000}"/>
    <cellStyle name="Normal 11 8 2 2 2" xfId="363" xr:uid="{00000000-0005-0000-0000-000069010000}"/>
    <cellStyle name="Normal 11 8 2 3" xfId="364" xr:uid="{00000000-0005-0000-0000-00006A010000}"/>
    <cellStyle name="Normal 11 8 3" xfId="365" xr:uid="{00000000-0005-0000-0000-00006B010000}"/>
    <cellStyle name="Normal 11 8 3 2" xfId="366" xr:uid="{00000000-0005-0000-0000-00006C010000}"/>
    <cellStyle name="Normal 11 8 4" xfId="367" xr:uid="{00000000-0005-0000-0000-00006D010000}"/>
    <cellStyle name="Normal 11 9" xfId="368" xr:uid="{00000000-0005-0000-0000-00006E010000}"/>
    <cellStyle name="Normal 11 9 2" xfId="369" xr:uid="{00000000-0005-0000-0000-00006F010000}"/>
    <cellStyle name="Normal 11 9 2 2" xfId="370" xr:uid="{00000000-0005-0000-0000-000070010000}"/>
    <cellStyle name="Normal 11 9 3" xfId="371" xr:uid="{00000000-0005-0000-0000-000071010000}"/>
    <cellStyle name="Normal 12" xfId="372" xr:uid="{00000000-0005-0000-0000-000072010000}"/>
    <cellStyle name="Normal 12 2" xfId="373" xr:uid="{00000000-0005-0000-0000-000073010000}"/>
    <cellStyle name="Normal 12 3" xfId="374" xr:uid="{00000000-0005-0000-0000-000074010000}"/>
    <cellStyle name="Normal 12 4" xfId="375" xr:uid="{00000000-0005-0000-0000-000075010000}"/>
    <cellStyle name="Normal 13" xfId="376" xr:uid="{00000000-0005-0000-0000-000076010000}"/>
    <cellStyle name="Normal 13 10" xfId="377" xr:uid="{00000000-0005-0000-0000-000077010000}"/>
    <cellStyle name="Normal 13 10 2" xfId="378" xr:uid="{00000000-0005-0000-0000-000078010000}"/>
    <cellStyle name="Normal 13 11" xfId="379" xr:uid="{00000000-0005-0000-0000-000079010000}"/>
    <cellStyle name="Normal 13 2" xfId="380" xr:uid="{00000000-0005-0000-0000-00007A010000}"/>
    <cellStyle name="Normal 13 2 10" xfId="381" xr:uid="{00000000-0005-0000-0000-00007B010000}"/>
    <cellStyle name="Normal 13 2 2" xfId="382" xr:uid="{00000000-0005-0000-0000-00007C010000}"/>
    <cellStyle name="Normal 13 2 2 2" xfId="383" xr:uid="{00000000-0005-0000-0000-00007D010000}"/>
    <cellStyle name="Normal 13 2 2 2 2" xfId="384" xr:uid="{00000000-0005-0000-0000-00007E010000}"/>
    <cellStyle name="Normal 13 2 2 2 2 2" xfId="385" xr:uid="{00000000-0005-0000-0000-00007F010000}"/>
    <cellStyle name="Normal 13 2 2 2 2 2 2" xfId="386" xr:uid="{00000000-0005-0000-0000-000080010000}"/>
    <cellStyle name="Normal 13 2 2 2 2 2 2 2" xfId="387" xr:uid="{00000000-0005-0000-0000-000081010000}"/>
    <cellStyle name="Normal 13 2 2 2 2 2 2 2 2" xfId="388" xr:uid="{00000000-0005-0000-0000-000082010000}"/>
    <cellStyle name="Normal 13 2 2 2 2 2 2 3" xfId="389" xr:uid="{00000000-0005-0000-0000-000083010000}"/>
    <cellStyle name="Normal 13 2 2 2 2 2 3" xfId="390" xr:uid="{00000000-0005-0000-0000-000084010000}"/>
    <cellStyle name="Normal 13 2 2 2 2 2 3 2" xfId="391" xr:uid="{00000000-0005-0000-0000-000085010000}"/>
    <cellStyle name="Normal 13 2 2 2 2 2 4" xfId="392" xr:uid="{00000000-0005-0000-0000-000086010000}"/>
    <cellStyle name="Normal 13 2 2 2 2 3" xfId="393" xr:uid="{00000000-0005-0000-0000-000087010000}"/>
    <cellStyle name="Normal 13 2 2 2 2 3 2" xfId="394" xr:uid="{00000000-0005-0000-0000-000088010000}"/>
    <cellStyle name="Normal 13 2 2 2 2 3 2 2" xfId="395" xr:uid="{00000000-0005-0000-0000-000089010000}"/>
    <cellStyle name="Normal 13 2 2 2 2 3 3" xfId="396" xr:uid="{00000000-0005-0000-0000-00008A010000}"/>
    <cellStyle name="Normal 13 2 2 2 2 4" xfId="397" xr:uid="{00000000-0005-0000-0000-00008B010000}"/>
    <cellStyle name="Normal 13 2 2 2 2 4 2" xfId="398" xr:uid="{00000000-0005-0000-0000-00008C010000}"/>
    <cellStyle name="Normal 13 2 2 2 2 5" xfId="399" xr:uid="{00000000-0005-0000-0000-00008D010000}"/>
    <cellStyle name="Normal 13 2 2 2 3" xfId="400" xr:uid="{00000000-0005-0000-0000-00008E010000}"/>
    <cellStyle name="Normal 13 2 2 2 3 2" xfId="401" xr:uid="{00000000-0005-0000-0000-00008F010000}"/>
    <cellStyle name="Normal 13 2 2 2 3 2 2" xfId="402" xr:uid="{00000000-0005-0000-0000-000090010000}"/>
    <cellStyle name="Normal 13 2 2 2 3 2 2 2" xfId="403" xr:uid="{00000000-0005-0000-0000-000091010000}"/>
    <cellStyle name="Normal 13 2 2 2 3 2 3" xfId="404" xr:uid="{00000000-0005-0000-0000-000092010000}"/>
    <cellStyle name="Normal 13 2 2 2 3 3" xfId="405" xr:uid="{00000000-0005-0000-0000-000093010000}"/>
    <cellStyle name="Normal 13 2 2 2 3 3 2" xfId="406" xr:uid="{00000000-0005-0000-0000-000094010000}"/>
    <cellStyle name="Normal 13 2 2 2 3 4" xfId="407" xr:uid="{00000000-0005-0000-0000-000095010000}"/>
    <cellStyle name="Normal 13 2 2 2 4" xfId="408" xr:uid="{00000000-0005-0000-0000-000096010000}"/>
    <cellStyle name="Normal 13 2 2 2 4 2" xfId="409" xr:uid="{00000000-0005-0000-0000-000097010000}"/>
    <cellStyle name="Normal 13 2 2 2 4 2 2" xfId="410" xr:uid="{00000000-0005-0000-0000-000098010000}"/>
    <cellStyle name="Normal 13 2 2 2 4 3" xfId="411" xr:uid="{00000000-0005-0000-0000-000099010000}"/>
    <cellStyle name="Normal 13 2 2 2 5" xfId="412" xr:uid="{00000000-0005-0000-0000-00009A010000}"/>
    <cellStyle name="Normal 13 2 2 2 5 2" xfId="413" xr:uid="{00000000-0005-0000-0000-00009B010000}"/>
    <cellStyle name="Normal 13 2 2 2 6" xfId="414" xr:uid="{00000000-0005-0000-0000-00009C010000}"/>
    <cellStyle name="Normal 13 2 2 3" xfId="415" xr:uid="{00000000-0005-0000-0000-00009D010000}"/>
    <cellStyle name="Normal 13 2 2 3 2" xfId="416" xr:uid="{00000000-0005-0000-0000-00009E010000}"/>
    <cellStyle name="Normal 13 2 2 3 2 2" xfId="417" xr:uid="{00000000-0005-0000-0000-00009F010000}"/>
    <cellStyle name="Normal 13 2 2 3 2 2 2" xfId="418" xr:uid="{00000000-0005-0000-0000-0000A0010000}"/>
    <cellStyle name="Normal 13 2 2 3 2 2 2 2" xfId="419" xr:uid="{00000000-0005-0000-0000-0000A1010000}"/>
    <cellStyle name="Normal 13 2 2 3 2 2 3" xfId="420" xr:uid="{00000000-0005-0000-0000-0000A2010000}"/>
    <cellStyle name="Normal 13 2 2 3 2 3" xfId="421" xr:uid="{00000000-0005-0000-0000-0000A3010000}"/>
    <cellStyle name="Normal 13 2 2 3 2 3 2" xfId="422" xr:uid="{00000000-0005-0000-0000-0000A4010000}"/>
    <cellStyle name="Normal 13 2 2 3 2 4" xfId="423" xr:uid="{00000000-0005-0000-0000-0000A5010000}"/>
    <cellStyle name="Normal 13 2 2 3 3" xfId="424" xr:uid="{00000000-0005-0000-0000-0000A6010000}"/>
    <cellStyle name="Normal 13 2 2 3 3 2" xfId="425" xr:uid="{00000000-0005-0000-0000-0000A7010000}"/>
    <cellStyle name="Normal 13 2 2 3 3 2 2" xfId="426" xr:uid="{00000000-0005-0000-0000-0000A8010000}"/>
    <cellStyle name="Normal 13 2 2 3 3 3" xfId="427" xr:uid="{00000000-0005-0000-0000-0000A9010000}"/>
    <cellStyle name="Normal 13 2 2 3 4" xfId="428" xr:uid="{00000000-0005-0000-0000-0000AA010000}"/>
    <cellStyle name="Normal 13 2 2 3 4 2" xfId="429" xr:uid="{00000000-0005-0000-0000-0000AB010000}"/>
    <cellStyle name="Normal 13 2 2 3 5" xfId="430" xr:uid="{00000000-0005-0000-0000-0000AC010000}"/>
    <cellStyle name="Normal 13 2 2 4" xfId="431" xr:uid="{00000000-0005-0000-0000-0000AD010000}"/>
    <cellStyle name="Normal 13 2 2 4 2" xfId="432" xr:uid="{00000000-0005-0000-0000-0000AE010000}"/>
    <cellStyle name="Normal 13 2 2 4 2 2" xfId="433" xr:uid="{00000000-0005-0000-0000-0000AF010000}"/>
    <cellStyle name="Normal 13 2 2 4 2 2 2" xfId="434" xr:uid="{00000000-0005-0000-0000-0000B0010000}"/>
    <cellStyle name="Normal 13 2 2 4 2 3" xfId="435" xr:uid="{00000000-0005-0000-0000-0000B1010000}"/>
    <cellStyle name="Normal 13 2 2 4 3" xfId="436" xr:uid="{00000000-0005-0000-0000-0000B2010000}"/>
    <cellStyle name="Normal 13 2 2 4 3 2" xfId="437" xr:uid="{00000000-0005-0000-0000-0000B3010000}"/>
    <cellStyle name="Normal 13 2 2 4 4" xfId="438" xr:uid="{00000000-0005-0000-0000-0000B4010000}"/>
    <cellStyle name="Normal 13 2 2 5" xfId="439" xr:uid="{00000000-0005-0000-0000-0000B5010000}"/>
    <cellStyle name="Normal 13 2 2 5 2" xfId="440" xr:uid="{00000000-0005-0000-0000-0000B6010000}"/>
    <cellStyle name="Normal 13 2 2 5 2 2" xfId="441" xr:uid="{00000000-0005-0000-0000-0000B7010000}"/>
    <cellStyle name="Normal 13 2 2 5 3" xfId="442" xr:uid="{00000000-0005-0000-0000-0000B8010000}"/>
    <cellStyle name="Normal 13 2 2 6" xfId="443" xr:uid="{00000000-0005-0000-0000-0000B9010000}"/>
    <cellStyle name="Normal 13 2 2 6 2" xfId="444" xr:uid="{00000000-0005-0000-0000-0000BA010000}"/>
    <cellStyle name="Normal 13 2 2 7" xfId="445" xr:uid="{00000000-0005-0000-0000-0000BB010000}"/>
    <cellStyle name="Normal 13 2 3" xfId="446" xr:uid="{00000000-0005-0000-0000-0000BC010000}"/>
    <cellStyle name="Normal 13 2 3 2" xfId="447" xr:uid="{00000000-0005-0000-0000-0000BD010000}"/>
    <cellStyle name="Normal 13 2 3 2 2" xfId="448" xr:uid="{00000000-0005-0000-0000-0000BE010000}"/>
    <cellStyle name="Normal 13 2 3 2 2 2" xfId="449" xr:uid="{00000000-0005-0000-0000-0000BF010000}"/>
    <cellStyle name="Normal 13 2 3 2 2 2 2" xfId="450" xr:uid="{00000000-0005-0000-0000-0000C0010000}"/>
    <cellStyle name="Normal 13 2 3 2 2 2 2 2" xfId="451" xr:uid="{00000000-0005-0000-0000-0000C1010000}"/>
    <cellStyle name="Normal 13 2 3 2 2 2 3" xfId="452" xr:uid="{00000000-0005-0000-0000-0000C2010000}"/>
    <cellStyle name="Normal 13 2 3 2 2 3" xfId="453" xr:uid="{00000000-0005-0000-0000-0000C3010000}"/>
    <cellStyle name="Normal 13 2 3 2 2 3 2" xfId="454" xr:uid="{00000000-0005-0000-0000-0000C4010000}"/>
    <cellStyle name="Normal 13 2 3 2 2 4" xfId="455" xr:uid="{00000000-0005-0000-0000-0000C5010000}"/>
    <cellStyle name="Normal 13 2 3 2 3" xfId="456" xr:uid="{00000000-0005-0000-0000-0000C6010000}"/>
    <cellStyle name="Normal 13 2 3 2 3 2" xfId="457" xr:uid="{00000000-0005-0000-0000-0000C7010000}"/>
    <cellStyle name="Normal 13 2 3 2 3 2 2" xfId="458" xr:uid="{00000000-0005-0000-0000-0000C8010000}"/>
    <cellStyle name="Normal 13 2 3 2 3 3" xfId="459" xr:uid="{00000000-0005-0000-0000-0000C9010000}"/>
    <cellStyle name="Normal 13 2 3 2 4" xfId="460" xr:uid="{00000000-0005-0000-0000-0000CA010000}"/>
    <cellStyle name="Normal 13 2 3 2 4 2" xfId="461" xr:uid="{00000000-0005-0000-0000-0000CB010000}"/>
    <cellStyle name="Normal 13 2 3 2 5" xfId="462" xr:uid="{00000000-0005-0000-0000-0000CC010000}"/>
    <cellStyle name="Normal 13 2 3 3" xfId="463" xr:uid="{00000000-0005-0000-0000-0000CD010000}"/>
    <cellStyle name="Normal 13 2 3 3 2" xfId="464" xr:uid="{00000000-0005-0000-0000-0000CE010000}"/>
    <cellStyle name="Normal 13 2 3 3 2 2" xfId="465" xr:uid="{00000000-0005-0000-0000-0000CF010000}"/>
    <cellStyle name="Normal 13 2 3 3 2 2 2" xfId="466" xr:uid="{00000000-0005-0000-0000-0000D0010000}"/>
    <cellStyle name="Normal 13 2 3 3 2 3" xfId="467" xr:uid="{00000000-0005-0000-0000-0000D1010000}"/>
    <cellStyle name="Normal 13 2 3 3 3" xfId="468" xr:uid="{00000000-0005-0000-0000-0000D2010000}"/>
    <cellStyle name="Normal 13 2 3 3 3 2" xfId="469" xr:uid="{00000000-0005-0000-0000-0000D3010000}"/>
    <cellStyle name="Normal 13 2 3 3 4" xfId="470" xr:uid="{00000000-0005-0000-0000-0000D4010000}"/>
    <cellStyle name="Normal 13 2 3 4" xfId="471" xr:uid="{00000000-0005-0000-0000-0000D5010000}"/>
    <cellStyle name="Normal 13 2 3 4 2" xfId="472" xr:uid="{00000000-0005-0000-0000-0000D6010000}"/>
    <cellStyle name="Normal 13 2 3 4 2 2" xfId="473" xr:uid="{00000000-0005-0000-0000-0000D7010000}"/>
    <cellStyle name="Normal 13 2 3 4 3" xfId="474" xr:uid="{00000000-0005-0000-0000-0000D8010000}"/>
    <cellStyle name="Normal 13 2 3 5" xfId="475" xr:uid="{00000000-0005-0000-0000-0000D9010000}"/>
    <cellStyle name="Normal 13 2 3 5 2" xfId="476" xr:uid="{00000000-0005-0000-0000-0000DA010000}"/>
    <cellStyle name="Normal 13 2 3 6" xfId="477" xr:uid="{00000000-0005-0000-0000-0000DB010000}"/>
    <cellStyle name="Normal 13 2 4" xfId="478" xr:uid="{00000000-0005-0000-0000-0000DC010000}"/>
    <cellStyle name="Normal 13 2 4 2" xfId="479" xr:uid="{00000000-0005-0000-0000-0000DD010000}"/>
    <cellStyle name="Normal 13 2 4 2 2" xfId="480" xr:uid="{00000000-0005-0000-0000-0000DE010000}"/>
    <cellStyle name="Normal 13 2 4 2 2 2" xfId="481" xr:uid="{00000000-0005-0000-0000-0000DF010000}"/>
    <cellStyle name="Normal 13 2 4 2 2 2 2" xfId="482" xr:uid="{00000000-0005-0000-0000-0000E0010000}"/>
    <cellStyle name="Normal 13 2 4 2 2 2 2 2" xfId="483" xr:uid="{00000000-0005-0000-0000-0000E1010000}"/>
    <cellStyle name="Normal 13 2 4 2 2 2 3" xfId="484" xr:uid="{00000000-0005-0000-0000-0000E2010000}"/>
    <cellStyle name="Normal 13 2 4 2 2 3" xfId="485" xr:uid="{00000000-0005-0000-0000-0000E3010000}"/>
    <cellStyle name="Normal 13 2 4 2 2 3 2" xfId="486" xr:uid="{00000000-0005-0000-0000-0000E4010000}"/>
    <cellStyle name="Normal 13 2 4 2 2 4" xfId="487" xr:uid="{00000000-0005-0000-0000-0000E5010000}"/>
    <cellStyle name="Normal 13 2 4 2 3" xfId="488" xr:uid="{00000000-0005-0000-0000-0000E6010000}"/>
    <cellStyle name="Normal 13 2 4 2 3 2" xfId="489" xr:uid="{00000000-0005-0000-0000-0000E7010000}"/>
    <cellStyle name="Normal 13 2 4 2 3 2 2" xfId="490" xr:uid="{00000000-0005-0000-0000-0000E8010000}"/>
    <cellStyle name="Normal 13 2 4 2 3 3" xfId="491" xr:uid="{00000000-0005-0000-0000-0000E9010000}"/>
    <cellStyle name="Normal 13 2 4 2 4" xfId="492" xr:uid="{00000000-0005-0000-0000-0000EA010000}"/>
    <cellStyle name="Normal 13 2 4 2 4 2" xfId="493" xr:uid="{00000000-0005-0000-0000-0000EB010000}"/>
    <cellStyle name="Normal 13 2 4 2 5" xfId="494" xr:uid="{00000000-0005-0000-0000-0000EC010000}"/>
    <cellStyle name="Normal 13 2 4 3" xfId="495" xr:uid="{00000000-0005-0000-0000-0000ED010000}"/>
    <cellStyle name="Normal 13 2 4 3 2" xfId="496" xr:uid="{00000000-0005-0000-0000-0000EE010000}"/>
    <cellStyle name="Normal 13 2 4 3 2 2" xfId="497" xr:uid="{00000000-0005-0000-0000-0000EF010000}"/>
    <cellStyle name="Normal 13 2 4 3 2 2 2" xfId="498" xr:uid="{00000000-0005-0000-0000-0000F0010000}"/>
    <cellStyle name="Normal 13 2 4 3 2 3" xfId="499" xr:uid="{00000000-0005-0000-0000-0000F1010000}"/>
    <cellStyle name="Normal 13 2 4 3 3" xfId="500" xr:uid="{00000000-0005-0000-0000-0000F2010000}"/>
    <cellStyle name="Normal 13 2 4 3 3 2" xfId="501" xr:uid="{00000000-0005-0000-0000-0000F3010000}"/>
    <cellStyle name="Normal 13 2 4 3 4" xfId="502" xr:uid="{00000000-0005-0000-0000-0000F4010000}"/>
    <cellStyle name="Normal 13 2 4 4" xfId="503" xr:uid="{00000000-0005-0000-0000-0000F5010000}"/>
    <cellStyle name="Normal 13 2 4 4 2" xfId="504" xr:uid="{00000000-0005-0000-0000-0000F6010000}"/>
    <cellStyle name="Normal 13 2 4 4 2 2" xfId="505" xr:uid="{00000000-0005-0000-0000-0000F7010000}"/>
    <cellStyle name="Normal 13 2 4 4 3" xfId="506" xr:uid="{00000000-0005-0000-0000-0000F8010000}"/>
    <cellStyle name="Normal 13 2 4 5" xfId="507" xr:uid="{00000000-0005-0000-0000-0000F9010000}"/>
    <cellStyle name="Normal 13 2 4 5 2" xfId="508" xr:uid="{00000000-0005-0000-0000-0000FA010000}"/>
    <cellStyle name="Normal 13 2 4 6" xfId="509" xr:uid="{00000000-0005-0000-0000-0000FB010000}"/>
    <cellStyle name="Normal 13 2 5" xfId="510" xr:uid="{00000000-0005-0000-0000-0000FC010000}"/>
    <cellStyle name="Normal 13 2 5 2" xfId="511" xr:uid="{00000000-0005-0000-0000-0000FD010000}"/>
    <cellStyle name="Normal 13 2 5 2 2" xfId="512" xr:uid="{00000000-0005-0000-0000-0000FE010000}"/>
    <cellStyle name="Normal 13 2 5 2 2 2" xfId="513" xr:uid="{00000000-0005-0000-0000-0000FF010000}"/>
    <cellStyle name="Normal 13 2 5 2 2 2 2" xfId="514" xr:uid="{00000000-0005-0000-0000-000000020000}"/>
    <cellStyle name="Normal 13 2 5 2 2 3" xfId="515" xr:uid="{00000000-0005-0000-0000-000001020000}"/>
    <cellStyle name="Normal 13 2 5 2 3" xfId="516" xr:uid="{00000000-0005-0000-0000-000002020000}"/>
    <cellStyle name="Normal 13 2 5 2 3 2" xfId="517" xr:uid="{00000000-0005-0000-0000-000003020000}"/>
    <cellStyle name="Normal 13 2 5 2 4" xfId="518" xr:uid="{00000000-0005-0000-0000-000004020000}"/>
    <cellStyle name="Normal 13 2 5 3" xfId="519" xr:uid="{00000000-0005-0000-0000-000005020000}"/>
    <cellStyle name="Normal 13 2 5 3 2" xfId="520" xr:uid="{00000000-0005-0000-0000-000006020000}"/>
    <cellStyle name="Normal 13 2 5 3 2 2" xfId="521" xr:uid="{00000000-0005-0000-0000-000007020000}"/>
    <cellStyle name="Normal 13 2 5 3 3" xfId="522" xr:uid="{00000000-0005-0000-0000-000008020000}"/>
    <cellStyle name="Normal 13 2 5 4" xfId="523" xr:uid="{00000000-0005-0000-0000-000009020000}"/>
    <cellStyle name="Normal 13 2 5 4 2" xfId="524" xr:uid="{00000000-0005-0000-0000-00000A020000}"/>
    <cellStyle name="Normal 13 2 5 5" xfId="525" xr:uid="{00000000-0005-0000-0000-00000B020000}"/>
    <cellStyle name="Normal 13 2 6" xfId="526" xr:uid="{00000000-0005-0000-0000-00000C020000}"/>
    <cellStyle name="Normal 13 2 6 2" xfId="527" xr:uid="{00000000-0005-0000-0000-00000D020000}"/>
    <cellStyle name="Normal 13 2 6 2 2" xfId="528" xr:uid="{00000000-0005-0000-0000-00000E020000}"/>
    <cellStyle name="Normal 13 2 6 2 2 2" xfId="529" xr:uid="{00000000-0005-0000-0000-00000F020000}"/>
    <cellStyle name="Normal 13 2 6 2 3" xfId="530" xr:uid="{00000000-0005-0000-0000-000010020000}"/>
    <cellStyle name="Normal 13 2 6 3" xfId="531" xr:uid="{00000000-0005-0000-0000-000011020000}"/>
    <cellStyle name="Normal 13 2 6 3 2" xfId="532" xr:uid="{00000000-0005-0000-0000-000012020000}"/>
    <cellStyle name="Normal 13 2 6 4" xfId="533" xr:uid="{00000000-0005-0000-0000-000013020000}"/>
    <cellStyle name="Normal 13 2 7" xfId="534" xr:uid="{00000000-0005-0000-0000-000014020000}"/>
    <cellStyle name="Normal 13 2 7 2" xfId="535" xr:uid="{00000000-0005-0000-0000-000015020000}"/>
    <cellStyle name="Normal 13 2 7 2 2" xfId="536" xr:uid="{00000000-0005-0000-0000-000016020000}"/>
    <cellStyle name="Normal 13 2 7 3" xfId="537" xr:uid="{00000000-0005-0000-0000-000017020000}"/>
    <cellStyle name="Normal 13 2 8" xfId="538" xr:uid="{00000000-0005-0000-0000-000018020000}"/>
    <cellStyle name="Normal 13 2 9" xfId="539" xr:uid="{00000000-0005-0000-0000-000019020000}"/>
    <cellStyle name="Normal 13 2 9 2" xfId="540" xr:uid="{00000000-0005-0000-0000-00001A020000}"/>
    <cellStyle name="Normal 13 3" xfId="541" xr:uid="{00000000-0005-0000-0000-00001B020000}"/>
    <cellStyle name="Normal 13 3 2" xfId="542" xr:uid="{00000000-0005-0000-0000-00001C020000}"/>
    <cellStyle name="Normal 13 3 2 2" xfId="543" xr:uid="{00000000-0005-0000-0000-00001D020000}"/>
    <cellStyle name="Normal 13 3 2 2 2" xfId="544" xr:uid="{00000000-0005-0000-0000-00001E020000}"/>
    <cellStyle name="Normal 13 3 2 2 2 2" xfId="545" xr:uid="{00000000-0005-0000-0000-00001F020000}"/>
    <cellStyle name="Normal 13 3 2 2 2 2 2" xfId="546" xr:uid="{00000000-0005-0000-0000-000020020000}"/>
    <cellStyle name="Normal 13 3 2 2 2 2 2 2" xfId="547" xr:uid="{00000000-0005-0000-0000-000021020000}"/>
    <cellStyle name="Normal 13 3 2 2 2 2 3" xfId="548" xr:uid="{00000000-0005-0000-0000-000022020000}"/>
    <cellStyle name="Normal 13 3 2 2 2 3" xfId="549" xr:uid="{00000000-0005-0000-0000-000023020000}"/>
    <cellStyle name="Normal 13 3 2 2 2 3 2" xfId="550" xr:uid="{00000000-0005-0000-0000-000024020000}"/>
    <cellStyle name="Normal 13 3 2 2 2 4" xfId="551" xr:uid="{00000000-0005-0000-0000-000025020000}"/>
    <cellStyle name="Normal 13 3 2 2 3" xfId="552" xr:uid="{00000000-0005-0000-0000-000026020000}"/>
    <cellStyle name="Normal 13 3 2 2 3 2" xfId="553" xr:uid="{00000000-0005-0000-0000-000027020000}"/>
    <cellStyle name="Normal 13 3 2 2 3 2 2" xfId="554" xr:uid="{00000000-0005-0000-0000-000028020000}"/>
    <cellStyle name="Normal 13 3 2 2 3 3" xfId="555" xr:uid="{00000000-0005-0000-0000-000029020000}"/>
    <cellStyle name="Normal 13 3 2 2 4" xfId="556" xr:uid="{00000000-0005-0000-0000-00002A020000}"/>
    <cellStyle name="Normal 13 3 2 2 4 2" xfId="557" xr:uid="{00000000-0005-0000-0000-00002B020000}"/>
    <cellStyle name="Normal 13 3 2 2 5" xfId="558" xr:uid="{00000000-0005-0000-0000-00002C020000}"/>
    <cellStyle name="Normal 13 3 2 3" xfId="559" xr:uid="{00000000-0005-0000-0000-00002D020000}"/>
    <cellStyle name="Normal 13 3 2 3 2" xfId="560" xr:uid="{00000000-0005-0000-0000-00002E020000}"/>
    <cellStyle name="Normal 13 3 2 3 2 2" xfId="561" xr:uid="{00000000-0005-0000-0000-00002F020000}"/>
    <cellStyle name="Normal 13 3 2 3 2 2 2" xfId="562" xr:uid="{00000000-0005-0000-0000-000030020000}"/>
    <cellStyle name="Normal 13 3 2 3 2 3" xfId="563" xr:uid="{00000000-0005-0000-0000-000031020000}"/>
    <cellStyle name="Normal 13 3 2 3 3" xfId="564" xr:uid="{00000000-0005-0000-0000-000032020000}"/>
    <cellStyle name="Normal 13 3 2 3 3 2" xfId="565" xr:uid="{00000000-0005-0000-0000-000033020000}"/>
    <cellStyle name="Normal 13 3 2 3 4" xfId="566" xr:uid="{00000000-0005-0000-0000-000034020000}"/>
    <cellStyle name="Normal 13 3 2 4" xfId="567" xr:uid="{00000000-0005-0000-0000-000035020000}"/>
    <cellStyle name="Normal 13 3 2 4 2" xfId="568" xr:uid="{00000000-0005-0000-0000-000036020000}"/>
    <cellStyle name="Normal 13 3 2 4 2 2" xfId="569" xr:uid="{00000000-0005-0000-0000-000037020000}"/>
    <cellStyle name="Normal 13 3 2 4 3" xfId="570" xr:uid="{00000000-0005-0000-0000-000038020000}"/>
    <cellStyle name="Normal 13 3 2 5" xfId="571" xr:uid="{00000000-0005-0000-0000-000039020000}"/>
    <cellStyle name="Normal 13 3 2 5 2" xfId="572" xr:uid="{00000000-0005-0000-0000-00003A020000}"/>
    <cellStyle name="Normal 13 3 2 6" xfId="573" xr:uid="{00000000-0005-0000-0000-00003B020000}"/>
    <cellStyle name="Normal 13 3 3" xfId="574" xr:uid="{00000000-0005-0000-0000-00003C020000}"/>
    <cellStyle name="Normal 13 3 3 2" xfId="575" xr:uid="{00000000-0005-0000-0000-00003D020000}"/>
    <cellStyle name="Normal 13 3 3 2 2" xfId="576" xr:uid="{00000000-0005-0000-0000-00003E020000}"/>
    <cellStyle name="Normal 13 3 3 2 2 2" xfId="577" xr:uid="{00000000-0005-0000-0000-00003F020000}"/>
    <cellStyle name="Normal 13 3 3 2 2 2 2" xfId="578" xr:uid="{00000000-0005-0000-0000-000040020000}"/>
    <cellStyle name="Normal 13 3 3 2 2 3" xfId="579" xr:uid="{00000000-0005-0000-0000-000041020000}"/>
    <cellStyle name="Normal 13 3 3 2 3" xfId="580" xr:uid="{00000000-0005-0000-0000-000042020000}"/>
    <cellStyle name="Normal 13 3 3 2 3 2" xfId="581" xr:uid="{00000000-0005-0000-0000-000043020000}"/>
    <cellStyle name="Normal 13 3 3 2 4" xfId="582" xr:uid="{00000000-0005-0000-0000-000044020000}"/>
    <cellStyle name="Normal 13 3 3 3" xfId="583" xr:uid="{00000000-0005-0000-0000-000045020000}"/>
    <cellStyle name="Normal 13 3 3 3 2" xfId="584" xr:uid="{00000000-0005-0000-0000-000046020000}"/>
    <cellStyle name="Normal 13 3 3 3 2 2" xfId="585" xr:uid="{00000000-0005-0000-0000-000047020000}"/>
    <cellStyle name="Normal 13 3 3 3 3" xfId="586" xr:uid="{00000000-0005-0000-0000-000048020000}"/>
    <cellStyle name="Normal 13 3 3 4" xfId="587" xr:uid="{00000000-0005-0000-0000-000049020000}"/>
    <cellStyle name="Normal 13 3 3 4 2" xfId="588" xr:uid="{00000000-0005-0000-0000-00004A020000}"/>
    <cellStyle name="Normal 13 3 3 5" xfId="589" xr:uid="{00000000-0005-0000-0000-00004B020000}"/>
    <cellStyle name="Normal 13 3 4" xfId="590" xr:uid="{00000000-0005-0000-0000-00004C020000}"/>
    <cellStyle name="Normal 13 3 4 2" xfId="591" xr:uid="{00000000-0005-0000-0000-00004D020000}"/>
    <cellStyle name="Normal 13 3 4 2 2" xfId="592" xr:uid="{00000000-0005-0000-0000-00004E020000}"/>
    <cellStyle name="Normal 13 3 4 2 2 2" xfId="593" xr:uid="{00000000-0005-0000-0000-00004F020000}"/>
    <cellStyle name="Normal 13 3 4 2 3" xfId="594" xr:uid="{00000000-0005-0000-0000-000050020000}"/>
    <cellStyle name="Normal 13 3 4 3" xfId="595" xr:uid="{00000000-0005-0000-0000-000051020000}"/>
    <cellStyle name="Normal 13 3 4 3 2" xfId="596" xr:uid="{00000000-0005-0000-0000-000052020000}"/>
    <cellStyle name="Normal 13 3 4 4" xfId="597" xr:uid="{00000000-0005-0000-0000-000053020000}"/>
    <cellStyle name="Normal 13 3 5" xfId="598" xr:uid="{00000000-0005-0000-0000-000054020000}"/>
    <cellStyle name="Normal 13 3 5 2" xfId="599" xr:uid="{00000000-0005-0000-0000-000055020000}"/>
    <cellStyle name="Normal 13 3 5 2 2" xfId="600" xr:uid="{00000000-0005-0000-0000-000056020000}"/>
    <cellStyle name="Normal 13 3 5 3" xfId="601" xr:uid="{00000000-0005-0000-0000-000057020000}"/>
    <cellStyle name="Normal 13 3 6" xfId="602" xr:uid="{00000000-0005-0000-0000-000058020000}"/>
    <cellStyle name="Normal 13 3 7" xfId="603" xr:uid="{00000000-0005-0000-0000-000059020000}"/>
    <cellStyle name="Normal 13 3 7 2" xfId="604" xr:uid="{00000000-0005-0000-0000-00005A020000}"/>
    <cellStyle name="Normal 13 3 8" xfId="605" xr:uid="{00000000-0005-0000-0000-00005B020000}"/>
    <cellStyle name="Normal 13 4" xfId="606" xr:uid="{00000000-0005-0000-0000-00005C020000}"/>
    <cellStyle name="Normal 13 4 2" xfId="607" xr:uid="{00000000-0005-0000-0000-00005D020000}"/>
    <cellStyle name="Normal 13 4 2 2" xfId="608" xr:uid="{00000000-0005-0000-0000-00005E020000}"/>
    <cellStyle name="Normal 13 4 2 2 2" xfId="609" xr:uid="{00000000-0005-0000-0000-00005F020000}"/>
    <cellStyle name="Normal 13 4 2 2 2 2" xfId="610" xr:uid="{00000000-0005-0000-0000-000060020000}"/>
    <cellStyle name="Normal 13 4 2 2 2 2 2" xfId="611" xr:uid="{00000000-0005-0000-0000-000061020000}"/>
    <cellStyle name="Normal 13 4 2 2 2 3" xfId="612" xr:uid="{00000000-0005-0000-0000-000062020000}"/>
    <cellStyle name="Normal 13 4 2 2 3" xfId="613" xr:uid="{00000000-0005-0000-0000-000063020000}"/>
    <cellStyle name="Normal 13 4 2 2 3 2" xfId="614" xr:uid="{00000000-0005-0000-0000-000064020000}"/>
    <cellStyle name="Normal 13 4 2 2 4" xfId="615" xr:uid="{00000000-0005-0000-0000-000065020000}"/>
    <cellStyle name="Normal 13 4 2 3" xfId="616" xr:uid="{00000000-0005-0000-0000-000066020000}"/>
    <cellStyle name="Normal 13 4 2 3 2" xfId="617" xr:uid="{00000000-0005-0000-0000-000067020000}"/>
    <cellStyle name="Normal 13 4 2 3 2 2" xfId="618" xr:uid="{00000000-0005-0000-0000-000068020000}"/>
    <cellStyle name="Normal 13 4 2 3 3" xfId="619" xr:uid="{00000000-0005-0000-0000-000069020000}"/>
    <cellStyle name="Normal 13 4 2 4" xfId="620" xr:uid="{00000000-0005-0000-0000-00006A020000}"/>
    <cellStyle name="Normal 13 4 2 4 2" xfId="621" xr:uid="{00000000-0005-0000-0000-00006B020000}"/>
    <cellStyle name="Normal 13 4 2 5" xfId="622" xr:uid="{00000000-0005-0000-0000-00006C020000}"/>
    <cellStyle name="Normal 13 4 3" xfId="623" xr:uid="{00000000-0005-0000-0000-00006D020000}"/>
    <cellStyle name="Normal 13 4 3 2" xfId="624" xr:uid="{00000000-0005-0000-0000-00006E020000}"/>
    <cellStyle name="Normal 13 4 3 2 2" xfId="625" xr:uid="{00000000-0005-0000-0000-00006F020000}"/>
    <cellStyle name="Normal 13 4 3 2 2 2" xfId="626" xr:uid="{00000000-0005-0000-0000-000070020000}"/>
    <cellStyle name="Normal 13 4 3 2 3" xfId="627" xr:uid="{00000000-0005-0000-0000-000071020000}"/>
    <cellStyle name="Normal 13 4 3 3" xfId="628" xr:uid="{00000000-0005-0000-0000-000072020000}"/>
    <cellStyle name="Normal 13 4 3 3 2" xfId="629" xr:uid="{00000000-0005-0000-0000-000073020000}"/>
    <cellStyle name="Normal 13 4 3 4" xfId="630" xr:uid="{00000000-0005-0000-0000-000074020000}"/>
    <cellStyle name="Normal 13 4 4" xfId="631" xr:uid="{00000000-0005-0000-0000-000075020000}"/>
    <cellStyle name="Normal 13 4 4 2" xfId="632" xr:uid="{00000000-0005-0000-0000-000076020000}"/>
    <cellStyle name="Normal 13 4 4 2 2" xfId="633" xr:uid="{00000000-0005-0000-0000-000077020000}"/>
    <cellStyle name="Normal 13 4 4 3" xfId="634" xr:uid="{00000000-0005-0000-0000-000078020000}"/>
    <cellStyle name="Normal 13 4 5" xfId="635" xr:uid="{00000000-0005-0000-0000-000079020000}"/>
    <cellStyle name="Normal 13 4 5 2" xfId="636" xr:uid="{00000000-0005-0000-0000-00007A020000}"/>
    <cellStyle name="Normal 13 4 6" xfId="637" xr:uid="{00000000-0005-0000-0000-00007B020000}"/>
    <cellStyle name="Normal 13 5" xfId="638" xr:uid="{00000000-0005-0000-0000-00007C020000}"/>
    <cellStyle name="Normal 13 5 2" xfId="639" xr:uid="{00000000-0005-0000-0000-00007D020000}"/>
    <cellStyle name="Normal 13 5 2 2" xfId="640" xr:uid="{00000000-0005-0000-0000-00007E020000}"/>
    <cellStyle name="Normal 13 5 2 2 2" xfId="641" xr:uid="{00000000-0005-0000-0000-00007F020000}"/>
    <cellStyle name="Normal 13 5 2 2 2 2" xfId="642" xr:uid="{00000000-0005-0000-0000-000080020000}"/>
    <cellStyle name="Normal 13 5 2 2 2 2 2" xfId="643" xr:uid="{00000000-0005-0000-0000-000081020000}"/>
    <cellStyle name="Normal 13 5 2 2 2 3" xfId="644" xr:uid="{00000000-0005-0000-0000-000082020000}"/>
    <cellStyle name="Normal 13 5 2 2 3" xfId="645" xr:uid="{00000000-0005-0000-0000-000083020000}"/>
    <cellStyle name="Normal 13 5 2 2 3 2" xfId="646" xr:uid="{00000000-0005-0000-0000-000084020000}"/>
    <cellStyle name="Normal 13 5 2 2 4" xfId="647" xr:uid="{00000000-0005-0000-0000-000085020000}"/>
    <cellStyle name="Normal 13 5 2 3" xfId="648" xr:uid="{00000000-0005-0000-0000-000086020000}"/>
    <cellStyle name="Normal 13 5 2 3 2" xfId="649" xr:uid="{00000000-0005-0000-0000-000087020000}"/>
    <cellStyle name="Normal 13 5 2 3 2 2" xfId="650" xr:uid="{00000000-0005-0000-0000-000088020000}"/>
    <cellStyle name="Normal 13 5 2 3 3" xfId="651" xr:uid="{00000000-0005-0000-0000-000089020000}"/>
    <cellStyle name="Normal 13 5 2 4" xfId="652" xr:uid="{00000000-0005-0000-0000-00008A020000}"/>
    <cellStyle name="Normal 13 5 2 4 2" xfId="653" xr:uid="{00000000-0005-0000-0000-00008B020000}"/>
    <cellStyle name="Normal 13 5 2 5" xfId="654" xr:uid="{00000000-0005-0000-0000-00008C020000}"/>
    <cellStyle name="Normal 13 5 3" xfId="655" xr:uid="{00000000-0005-0000-0000-00008D020000}"/>
    <cellStyle name="Normal 13 5 3 2" xfId="656" xr:uid="{00000000-0005-0000-0000-00008E020000}"/>
    <cellStyle name="Normal 13 5 3 2 2" xfId="657" xr:uid="{00000000-0005-0000-0000-00008F020000}"/>
    <cellStyle name="Normal 13 5 3 2 2 2" xfId="658" xr:uid="{00000000-0005-0000-0000-000090020000}"/>
    <cellStyle name="Normal 13 5 3 2 3" xfId="659" xr:uid="{00000000-0005-0000-0000-000091020000}"/>
    <cellStyle name="Normal 13 5 3 3" xfId="660" xr:uid="{00000000-0005-0000-0000-000092020000}"/>
    <cellStyle name="Normal 13 5 3 3 2" xfId="661" xr:uid="{00000000-0005-0000-0000-000093020000}"/>
    <cellStyle name="Normal 13 5 3 4" xfId="662" xr:uid="{00000000-0005-0000-0000-000094020000}"/>
    <cellStyle name="Normal 13 5 4" xfId="663" xr:uid="{00000000-0005-0000-0000-000095020000}"/>
    <cellStyle name="Normal 13 5 4 2" xfId="664" xr:uid="{00000000-0005-0000-0000-000096020000}"/>
    <cellStyle name="Normal 13 5 4 2 2" xfId="665" xr:uid="{00000000-0005-0000-0000-000097020000}"/>
    <cellStyle name="Normal 13 5 4 3" xfId="666" xr:uid="{00000000-0005-0000-0000-000098020000}"/>
    <cellStyle name="Normal 13 5 5" xfId="667" xr:uid="{00000000-0005-0000-0000-000099020000}"/>
    <cellStyle name="Normal 13 5 5 2" xfId="668" xr:uid="{00000000-0005-0000-0000-00009A020000}"/>
    <cellStyle name="Normal 13 5 6" xfId="669" xr:uid="{00000000-0005-0000-0000-00009B020000}"/>
    <cellStyle name="Normal 13 6" xfId="670" xr:uid="{00000000-0005-0000-0000-00009C020000}"/>
    <cellStyle name="Normal 13 6 2" xfId="671" xr:uid="{00000000-0005-0000-0000-00009D020000}"/>
    <cellStyle name="Normal 13 6 2 2" xfId="672" xr:uid="{00000000-0005-0000-0000-00009E020000}"/>
    <cellStyle name="Normal 13 6 2 2 2" xfId="673" xr:uid="{00000000-0005-0000-0000-00009F020000}"/>
    <cellStyle name="Normal 13 6 2 2 2 2" xfId="674" xr:uid="{00000000-0005-0000-0000-0000A0020000}"/>
    <cellStyle name="Normal 13 6 2 2 3" xfId="675" xr:uid="{00000000-0005-0000-0000-0000A1020000}"/>
    <cellStyle name="Normal 13 6 2 3" xfId="676" xr:uid="{00000000-0005-0000-0000-0000A2020000}"/>
    <cellStyle name="Normal 13 6 2 3 2" xfId="677" xr:uid="{00000000-0005-0000-0000-0000A3020000}"/>
    <cellStyle name="Normal 13 6 2 4" xfId="678" xr:uid="{00000000-0005-0000-0000-0000A4020000}"/>
    <cellStyle name="Normal 13 6 3" xfId="679" xr:uid="{00000000-0005-0000-0000-0000A5020000}"/>
    <cellStyle name="Normal 13 6 3 2" xfId="680" xr:uid="{00000000-0005-0000-0000-0000A6020000}"/>
    <cellStyle name="Normal 13 6 3 2 2" xfId="681" xr:uid="{00000000-0005-0000-0000-0000A7020000}"/>
    <cellStyle name="Normal 13 6 3 3" xfId="682" xr:uid="{00000000-0005-0000-0000-0000A8020000}"/>
    <cellStyle name="Normal 13 6 4" xfId="683" xr:uid="{00000000-0005-0000-0000-0000A9020000}"/>
    <cellStyle name="Normal 13 6 4 2" xfId="684" xr:uid="{00000000-0005-0000-0000-0000AA020000}"/>
    <cellStyle name="Normal 13 6 5" xfId="685" xr:uid="{00000000-0005-0000-0000-0000AB020000}"/>
    <cellStyle name="Normal 13 7" xfId="686" xr:uid="{00000000-0005-0000-0000-0000AC020000}"/>
    <cellStyle name="Normal 13 7 2" xfId="687" xr:uid="{00000000-0005-0000-0000-0000AD020000}"/>
    <cellStyle name="Normal 13 7 2 2" xfId="688" xr:uid="{00000000-0005-0000-0000-0000AE020000}"/>
    <cellStyle name="Normal 13 7 2 2 2" xfId="689" xr:uid="{00000000-0005-0000-0000-0000AF020000}"/>
    <cellStyle name="Normal 13 7 2 3" xfId="690" xr:uid="{00000000-0005-0000-0000-0000B0020000}"/>
    <cellStyle name="Normal 13 7 3" xfId="691" xr:uid="{00000000-0005-0000-0000-0000B1020000}"/>
    <cellStyle name="Normal 13 7 3 2" xfId="692" xr:uid="{00000000-0005-0000-0000-0000B2020000}"/>
    <cellStyle name="Normal 13 7 4" xfId="693" xr:uid="{00000000-0005-0000-0000-0000B3020000}"/>
    <cellStyle name="Normal 13 8" xfId="694" xr:uid="{00000000-0005-0000-0000-0000B4020000}"/>
    <cellStyle name="Normal 13 8 2" xfId="695" xr:uid="{00000000-0005-0000-0000-0000B5020000}"/>
    <cellStyle name="Normal 13 8 2 2" xfId="696" xr:uid="{00000000-0005-0000-0000-0000B6020000}"/>
    <cellStyle name="Normal 13 8 3" xfId="697" xr:uid="{00000000-0005-0000-0000-0000B7020000}"/>
    <cellStyle name="Normal 13 9" xfId="698" xr:uid="{00000000-0005-0000-0000-0000B8020000}"/>
    <cellStyle name="Normal 14" xfId="699" xr:uid="{00000000-0005-0000-0000-0000B9020000}"/>
    <cellStyle name="Normal 14 10" xfId="700" xr:uid="{00000000-0005-0000-0000-0000BA020000}"/>
    <cellStyle name="Normal 14 2" xfId="701" xr:uid="{00000000-0005-0000-0000-0000BB020000}"/>
    <cellStyle name="Normal 14 2 2" xfId="702" xr:uid="{00000000-0005-0000-0000-0000BC020000}"/>
    <cellStyle name="Normal 14 2 2 2" xfId="703" xr:uid="{00000000-0005-0000-0000-0000BD020000}"/>
    <cellStyle name="Normal 14 2 2 2 2" xfId="704" xr:uid="{00000000-0005-0000-0000-0000BE020000}"/>
    <cellStyle name="Normal 14 2 2 2 2 2" xfId="705" xr:uid="{00000000-0005-0000-0000-0000BF020000}"/>
    <cellStyle name="Normal 14 2 2 2 2 2 2" xfId="706" xr:uid="{00000000-0005-0000-0000-0000C0020000}"/>
    <cellStyle name="Normal 14 2 2 2 2 2 2 2" xfId="707" xr:uid="{00000000-0005-0000-0000-0000C1020000}"/>
    <cellStyle name="Normal 14 2 2 2 2 2 3" xfId="708" xr:uid="{00000000-0005-0000-0000-0000C2020000}"/>
    <cellStyle name="Normal 14 2 2 2 2 3" xfId="709" xr:uid="{00000000-0005-0000-0000-0000C3020000}"/>
    <cellStyle name="Normal 14 2 2 2 2 3 2" xfId="710" xr:uid="{00000000-0005-0000-0000-0000C4020000}"/>
    <cellStyle name="Normal 14 2 2 2 2 4" xfId="711" xr:uid="{00000000-0005-0000-0000-0000C5020000}"/>
    <cellStyle name="Normal 14 2 2 2 3" xfId="712" xr:uid="{00000000-0005-0000-0000-0000C6020000}"/>
    <cellStyle name="Normal 14 2 2 2 3 2" xfId="713" xr:uid="{00000000-0005-0000-0000-0000C7020000}"/>
    <cellStyle name="Normal 14 2 2 2 3 2 2" xfId="714" xr:uid="{00000000-0005-0000-0000-0000C8020000}"/>
    <cellStyle name="Normal 14 2 2 2 3 3" xfId="715" xr:uid="{00000000-0005-0000-0000-0000C9020000}"/>
    <cellStyle name="Normal 14 2 2 2 4" xfId="716" xr:uid="{00000000-0005-0000-0000-0000CA020000}"/>
    <cellStyle name="Normal 14 2 2 2 4 2" xfId="717" xr:uid="{00000000-0005-0000-0000-0000CB020000}"/>
    <cellStyle name="Normal 14 2 2 2 5" xfId="718" xr:uid="{00000000-0005-0000-0000-0000CC020000}"/>
    <cellStyle name="Normal 14 2 2 3" xfId="719" xr:uid="{00000000-0005-0000-0000-0000CD020000}"/>
    <cellStyle name="Normal 14 2 2 3 2" xfId="720" xr:uid="{00000000-0005-0000-0000-0000CE020000}"/>
    <cellStyle name="Normal 14 2 2 3 2 2" xfId="721" xr:uid="{00000000-0005-0000-0000-0000CF020000}"/>
    <cellStyle name="Normal 14 2 2 3 2 2 2" xfId="722" xr:uid="{00000000-0005-0000-0000-0000D0020000}"/>
    <cellStyle name="Normal 14 2 2 3 2 3" xfId="723" xr:uid="{00000000-0005-0000-0000-0000D1020000}"/>
    <cellStyle name="Normal 14 2 2 3 3" xfId="724" xr:uid="{00000000-0005-0000-0000-0000D2020000}"/>
    <cellStyle name="Normal 14 2 2 3 3 2" xfId="725" xr:uid="{00000000-0005-0000-0000-0000D3020000}"/>
    <cellStyle name="Normal 14 2 2 3 4" xfId="726" xr:uid="{00000000-0005-0000-0000-0000D4020000}"/>
    <cellStyle name="Normal 14 2 2 4" xfId="727" xr:uid="{00000000-0005-0000-0000-0000D5020000}"/>
    <cellStyle name="Normal 14 2 2 4 2" xfId="728" xr:uid="{00000000-0005-0000-0000-0000D6020000}"/>
    <cellStyle name="Normal 14 2 2 4 2 2" xfId="729" xr:uid="{00000000-0005-0000-0000-0000D7020000}"/>
    <cellStyle name="Normal 14 2 2 4 3" xfId="730" xr:uid="{00000000-0005-0000-0000-0000D8020000}"/>
    <cellStyle name="Normal 14 2 2 5" xfId="731" xr:uid="{00000000-0005-0000-0000-0000D9020000}"/>
    <cellStyle name="Normal 14 2 2 5 2" xfId="732" xr:uid="{00000000-0005-0000-0000-0000DA020000}"/>
    <cellStyle name="Normal 14 2 2 6" xfId="733" xr:uid="{00000000-0005-0000-0000-0000DB020000}"/>
    <cellStyle name="Normal 14 2 3" xfId="734" xr:uid="{00000000-0005-0000-0000-0000DC020000}"/>
    <cellStyle name="Normal 14 2 3 2" xfId="735" xr:uid="{00000000-0005-0000-0000-0000DD020000}"/>
    <cellStyle name="Normal 14 2 3 2 2" xfId="736" xr:uid="{00000000-0005-0000-0000-0000DE020000}"/>
    <cellStyle name="Normal 14 2 3 2 2 2" xfId="737" xr:uid="{00000000-0005-0000-0000-0000DF020000}"/>
    <cellStyle name="Normal 14 2 3 2 2 2 2" xfId="738" xr:uid="{00000000-0005-0000-0000-0000E0020000}"/>
    <cellStyle name="Normal 14 2 3 2 2 3" xfId="739" xr:uid="{00000000-0005-0000-0000-0000E1020000}"/>
    <cellStyle name="Normal 14 2 3 2 3" xfId="740" xr:uid="{00000000-0005-0000-0000-0000E2020000}"/>
    <cellStyle name="Normal 14 2 3 2 3 2" xfId="741" xr:uid="{00000000-0005-0000-0000-0000E3020000}"/>
    <cellStyle name="Normal 14 2 3 2 4" xfId="742" xr:uid="{00000000-0005-0000-0000-0000E4020000}"/>
    <cellStyle name="Normal 14 2 3 3" xfId="743" xr:uid="{00000000-0005-0000-0000-0000E5020000}"/>
    <cellStyle name="Normal 14 2 3 3 2" xfId="744" xr:uid="{00000000-0005-0000-0000-0000E6020000}"/>
    <cellStyle name="Normal 14 2 3 3 2 2" xfId="745" xr:uid="{00000000-0005-0000-0000-0000E7020000}"/>
    <cellStyle name="Normal 14 2 3 3 3" xfId="746" xr:uid="{00000000-0005-0000-0000-0000E8020000}"/>
    <cellStyle name="Normal 14 2 3 4" xfId="747" xr:uid="{00000000-0005-0000-0000-0000E9020000}"/>
    <cellStyle name="Normal 14 2 3 4 2" xfId="748" xr:uid="{00000000-0005-0000-0000-0000EA020000}"/>
    <cellStyle name="Normal 14 2 3 5" xfId="749" xr:uid="{00000000-0005-0000-0000-0000EB020000}"/>
    <cellStyle name="Normal 14 2 4" xfId="750" xr:uid="{00000000-0005-0000-0000-0000EC020000}"/>
    <cellStyle name="Normal 14 2 4 2" xfId="751" xr:uid="{00000000-0005-0000-0000-0000ED020000}"/>
    <cellStyle name="Normal 14 2 4 2 2" xfId="752" xr:uid="{00000000-0005-0000-0000-0000EE020000}"/>
    <cellStyle name="Normal 14 2 4 2 2 2" xfId="753" xr:uid="{00000000-0005-0000-0000-0000EF020000}"/>
    <cellStyle name="Normal 14 2 4 2 3" xfId="754" xr:uid="{00000000-0005-0000-0000-0000F0020000}"/>
    <cellStyle name="Normal 14 2 4 3" xfId="755" xr:uid="{00000000-0005-0000-0000-0000F1020000}"/>
    <cellStyle name="Normal 14 2 4 3 2" xfId="756" xr:uid="{00000000-0005-0000-0000-0000F2020000}"/>
    <cellStyle name="Normal 14 2 4 4" xfId="757" xr:uid="{00000000-0005-0000-0000-0000F3020000}"/>
    <cellStyle name="Normal 14 2 5" xfId="758" xr:uid="{00000000-0005-0000-0000-0000F4020000}"/>
    <cellStyle name="Normal 14 2 5 2" xfId="759" xr:uid="{00000000-0005-0000-0000-0000F5020000}"/>
    <cellStyle name="Normal 14 2 5 2 2" xfId="760" xr:uid="{00000000-0005-0000-0000-0000F6020000}"/>
    <cellStyle name="Normal 14 2 5 3" xfId="761" xr:uid="{00000000-0005-0000-0000-0000F7020000}"/>
    <cellStyle name="Normal 14 2 6" xfId="762" xr:uid="{00000000-0005-0000-0000-0000F8020000}"/>
    <cellStyle name="Normal 14 2 7" xfId="763" xr:uid="{00000000-0005-0000-0000-0000F9020000}"/>
    <cellStyle name="Normal 14 2 7 2" xfId="764" xr:uid="{00000000-0005-0000-0000-0000FA020000}"/>
    <cellStyle name="Normal 14 2 8" xfId="765" xr:uid="{00000000-0005-0000-0000-0000FB020000}"/>
    <cellStyle name="Normal 14 3" xfId="766" xr:uid="{00000000-0005-0000-0000-0000FC020000}"/>
    <cellStyle name="Normal 14 3 2" xfId="767" xr:uid="{00000000-0005-0000-0000-0000FD020000}"/>
    <cellStyle name="Normal 14 3 2 2" xfId="768" xr:uid="{00000000-0005-0000-0000-0000FE020000}"/>
    <cellStyle name="Normal 14 3 2 2 2" xfId="769" xr:uid="{00000000-0005-0000-0000-0000FF020000}"/>
    <cellStyle name="Normal 14 3 2 2 2 2" xfId="770" xr:uid="{00000000-0005-0000-0000-000000030000}"/>
    <cellStyle name="Normal 14 3 2 2 2 2 2" xfId="771" xr:uid="{00000000-0005-0000-0000-000001030000}"/>
    <cellStyle name="Normal 14 3 2 2 2 3" xfId="772" xr:uid="{00000000-0005-0000-0000-000002030000}"/>
    <cellStyle name="Normal 14 3 2 2 3" xfId="773" xr:uid="{00000000-0005-0000-0000-000003030000}"/>
    <cellStyle name="Normal 14 3 2 2 3 2" xfId="774" xr:uid="{00000000-0005-0000-0000-000004030000}"/>
    <cellStyle name="Normal 14 3 2 2 4" xfId="775" xr:uid="{00000000-0005-0000-0000-000005030000}"/>
    <cellStyle name="Normal 14 3 2 3" xfId="776" xr:uid="{00000000-0005-0000-0000-000006030000}"/>
    <cellStyle name="Normal 14 3 2 3 2" xfId="777" xr:uid="{00000000-0005-0000-0000-000007030000}"/>
    <cellStyle name="Normal 14 3 2 3 2 2" xfId="778" xr:uid="{00000000-0005-0000-0000-000008030000}"/>
    <cellStyle name="Normal 14 3 2 3 3" xfId="779" xr:uid="{00000000-0005-0000-0000-000009030000}"/>
    <cellStyle name="Normal 14 3 2 4" xfId="780" xr:uid="{00000000-0005-0000-0000-00000A030000}"/>
    <cellStyle name="Normal 14 3 2 4 2" xfId="781" xr:uid="{00000000-0005-0000-0000-00000B030000}"/>
    <cellStyle name="Normal 14 3 2 5" xfId="782" xr:uid="{00000000-0005-0000-0000-00000C030000}"/>
    <cellStyle name="Normal 14 3 3" xfId="783" xr:uid="{00000000-0005-0000-0000-00000D030000}"/>
    <cellStyle name="Normal 14 3 3 2" xfId="784" xr:uid="{00000000-0005-0000-0000-00000E030000}"/>
    <cellStyle name="Normal 14 3 3 2 2" xfId="785" xr:uid="{00000000-0005-0000-0000-00000F030000}"/>
    <cellStyle name="Normal 14 3 3 2 2 2" xfId="786" xr:uid="{00000000-0005-0000-0000-000010030000}"/>
    <cellStyle name="Normal 14 3 3 2 3" xfId="787" xr:uid="{00000000-0005-0000-0000-000011030000}"/>
    <cellStyle name="Normal 14 3 3 3" xfId="788" xr:uid="{00000000-0005-0000-0000-000012030000}"/>
    <cellStyle name="Normal 14 3 3 3 2" xfId="789" xr:uid="{00000000-0005-0000-0000-000013030000}"/>
    <cellStyle name="Normal 14 3 3 4" xfId="790" xr:uid="{00000000-0005-0000-0000-000014030000}"/>
    <cellStyle name="Normal 14 3 4" xfId="791" xr:uid="{00000000-0005-0000-0000-000015030000}"/>
    <cellStyle name="Normal 14 3 4 2" xfId="792" xr:uid="{00000000-0005-0000-0000-000016030000}"/>
    <cellStyle name="Normal 14 3 4 2 2" xfId="793" xr:uid="{00000000-0005-0000-0000-000017030000}"/>
    <cellStyle name="Normal 14 3 4 3" xfId="794" xr:uid="{00000000-0005-0000-0000-000018030000}"/>
    <cellStyle name="Normal 14 3 5" xfId="795" xr:uid="{00000000-0005-0000-0000-000019030000}"/>
    <cellStyle name="Normal 14 3 6" xfId="796" xr:uid="{00000000-0005-0000-0000-00001A030000}"/>
    <cellStyle name="Normal 14 3 6 2" xfId="797" xr:uid="{00000000-0005-0000-0000-00001B030000}"/>
    <cellStyle name="Normal 14 3 7" xfId="798" xr:uid="{00000000-0005-0000-0000-00001C030000}"/>
    <cellStyle name="Normal 14 4" xfId="799" xr:uid="{00000000-0005-0000-0000-00001D030000}"/>
    <cellStyle name="Normal 14 4 2" xfId="800" xr:uid="{00000000-0005-0000-0000-00001E030000}"/>
    <cellStyle name="Normal 14 4 2 2" xfId="801" xr:uid="{00000000-0005-0000-0000-00001F030000}"/>
    <cellStyle name="Normal 14 4 2 2 2" xfId="802" xr:uid="{00000000-0005-0000-0000-000020030000}"/>
    <cellStyle name="Normal 14 4 2 2 2 2" xfId="803" xr:uid="{00000000-0005-0000-0000-000021030000}"/>
    <cellStyle name="Normal 14 4 2 2 2 2 2" xfId="804" xr:uid="{00000000-0005-0000-0000-000022030000}"/>
    <cellStyle name="Normal 14 4 2 2 2 3" xfId="805" xr:uid="{00000000-0005-0000-0000-000023030000}"/>
    <cellStyle name="Normal 14 4 2 2 3" xfId="806" xr:uid="{00000000-0005-0000-0000-000024030000}"/>
    <cellStyle name="Normal 14 4 2 2 3 2" xfId="807" xr:uid="{00000000-0005-0000-0000-000025030000}"/>
    <cellStyle name="Normal 14 4 2 2 4" xfId="808" xr:uid="{00000000-0005-0000-0000-000026030000}"/>
    <cellStyle name="Normal 14 4 2 3" xfId="809" xr:uid="{00000000-0005-0000-0000-000027030000}"/>
    <cellStyle name="Normal 14 4 2 3 2" xfId="810" xr:uid="{00000000-0005-0000-0000-000028030000}"/>
    <cellStyle name="Normal 14 4 2 3 2 2" xfId="811" xr:uid="{00000000-0005-0000-0000-000029030000}"/>
    <cellStyle name="Normal 14 4 2 3 3" xfId="812" xr:uid="{00000000-0005-0000-0000-00002A030000}"/>
    <cellStyle name="Normal 14 4 2 4" xfId="813" xr:uid="{00000000-0005-0000-0000-00002B030000}"/>
    <cellStyle name="Normal 14 4 2 4 2" xfId="814" xr:uid="{00000000-0005-0000-0000-00002C030000}"/>
    <cellStyle name="Normal 14 4 2 5" xfId="815" xr:uid="{00000000-0005-0000-0000-00002D030000}"/>
    <cellStyle name="Normal 14 4 3" xfId="816" xr:uid="{00000000-0005-0000-0000-00002E030000}"/>
    <cellStyle name="Normal 14 4 3 2" xfId="817" xr:uid="{00000000-0005-0000-0000-00002F030000}"/>
    <cellStyle name="Normal 14 4 3 2 2" xfId="818" xr:uid="{00000000-0005-0000-0000-000030030000}"/>
    <cellStyle name="Normal 14 4 3 2 2 2" xfId="819" xr:uid="{00000000-0005-0000-0000-000031030000}"/>
    <cellStyle name="Normal 14 4 3 2 3" xfId="820" xr:uid="{00000000-0005-0000-0000-000032030000}"/>
    <cellStyle name="Normal 14 4 3 3" xfId="821" xr:uid="{00000000-0005-0000-0000-000033030000}"/>
    <cellStyle name="Normal 14 4 3 3 2" xfId="822" xr:uid="{00000000-0005-0000-0000-000034030000}"/>
    <cellStyle name="Normal 14 4 3 4" xfId="823" xr:uid="{00000000-0005-0000-0000-000035030000}"/>
    <cellStyle name="Normal 14 4 4" xfId="824" xr:uid="{00000000-0005-0000-0000-000036030000}"/>
    <cellStyle name="Normal 14 4 4 2" xfId="825" xr:uid="{00000000-0005-0000-0000-000037030000}"/>
    <cellStyle name="Normal 14 4 4 2 2" xfId="826" xr:uid="{00000000-0005-0000-0000-000038030000}"/>
    <cellStyle name="Normal 14 4 4 3" xfId="827" xr:uid="{00000000-0005-0000-0000-000039030000}"/>
    <cellStyle name="Normal 14 4 5" xfId="828" xr:uid="{00000000-0005-0000-0000-00003A030000}"/>
    <cellStyle name="Normal 14 4 5 2" xfId="829" xr:uid="{00000000-0005-0000-0000-00003B030000}"/>
    <cellStyle name="Normal 14 4 6" xfId="830" xr:uid="{00000000-0005-0000-0000-00003C030000}"/>
    <cellStyle name="Normal 14 5" xfId="831" xr:uid="{00000000-0005-0000-0000-00003D030000}"/>
    <cellStyle name="Normal 14 5 2" xfId="832" xr:uid="{00000000-0005-0000-0000-00003E030000}"/>
    <cellStyle name="Normal 14 5 2 2" xfId="833" xr:uid="{00000000-0005-0000-0000-00003F030000}"/>
    <cellStyle name="Normal 14 5 2 2 2" xfId="834" xr:uid="{00000000-0005-0000-0000-000040030000}"/>
    <cellStyle name="Normal 14 5 2 2 2 2" xfId="835" xr:uid="{00000000-0005-0000-0000-000041030000}"/>
    <cellStyle name="Normal 14 5 2 2 3" xfId="836" xr:uid="{00000000-0005-0000-0000-000042030000}"/>
    <cellStyle name="Normal 14 5 2 3" xfId="837" xr:uid="{00000000-0005-0000-0000-000043030000}"/>
    <cellStyle name="Normal 14 5 2 3 2" xfId="838" xr:uid="{00000000-0005-0000-0000-000044030000}"/>
    <cellStyle name="Normal 14 5 2 4" xfId="839" xr:uid="{00000000-0005-0000-0000-000045030000}"/>
    <cellStyle name="Normal 14 5 3" xfId="840" xr:uid="{00000000-0005-0000-0000-000046030000}"/>
    <cellStyle name="Normal 14 5 3 2" xfId="841" xr:uid="{00000000-0005-0000-0000-000047030000}"/>
    <cellStyle name="Normal 14 5 3 2 2" xfId="842" xr:uid="{00000000-0005-0000-0000-000048030000}"/>
    <cellStyle name="Normal 14 5 3 3" xfId="843" xr:uid="{00000000-0005-0000-0000-000049030000}"/>
    <cellStyle name="Normal 14 5 4" xfId="844" xr:uid="{00000000-0005-0000-0000-00004A030000}"/>
    <cellStyle name="Normal 14 5 4 2" xfId="845" xr:uid="{00000000-0005-0000-0000-00004B030000}"/>
    <cellStyle name="Normal 14 5 5" xfId="846" xr:uid="{00000000-0005-0000-0000-00004C030000}"/>
    <cellStyle name="Normal 14 6" xfId="847" xr:uid="{00000000-0005-0000-0000-00004D030000}"/>
    <cellStyle name="Normal 14 6 2" xfId="848" xr:uid="{00000000-0005-0000-0000-00004E030000}"/>
    <cellStyle name="Normal 14 6 2 2" xfId="849" xr:uid="{00000000-0005-0000-0000-00004F030000}"/>
    <cellStyle name="Normal 14 6 2 2 2" xfId="850" xr:uid="{00000000-0005-0000-0000-000050030000}"/>
    <cellStyle name="Normal 14 6 2 3" xfId="851" xr:uid="{00000000-0005-0000-0000-000051030000}"/>
    <cellStyle name="Normal 14 6 3" xfId="852" xr:uid="{00000000-0005-0000-0000-000052030000}"/>
    <cellStyle name="Normal 14 6 3 2" xfId="853" xr:uid="{00000000-0005-0000-0000-000053030000}"/>
    <cellStyle name="Normal 14 6 4" xfId="854" xr:uid="{00000000-0005-0000-0000-000054030000}"/>
    <cellStyle name="Normal 14 7" xfId="855" xr:uid="{00000000-0005-0000-0000-000055030000}"/>
    <cellStyle name="Normal 14 7 2" xfId="856" xr:uid="{00000000-0005-0000-0000-000056030000}"/>
    <cellStyle name="Normal 14 7 2 2" xfId="857" xr:uid="{00000000-0005-0000-0000-000057030000}"/>
    <cellStyle name="Normal 14 7 3" xfId="858" xr:uid="{00000000-0005-0000-0000-000058030000}"/>
    <cellStyle name="Normal 14 8" xfId="859" xr:uid="{00000000-0005-0000-0000-000059030000}"/>
    <cellStyle name="Normal 14 9" xfId="860" xr:uid="{00000000-0005-0000-0000-00005A030000}"/>
    <cellStyle name="Normal 14 9 2" xfId="861" xr:uid="{00000000-0005-0000-0000-00005B030000}"/>
    <cellStyle name="Normal 15" xfId="862" xr:uid="{00000000-0005-0000-0000-00005C030000}"/>
    <cellStyle name="Normal 16" xfId="863" xr:uid="{00000000-0005-0000-0000-00005D030000}"/>
    <cellStyle name="Normal 16 2" xfId="864" xr:uid="{00000000-0005-0000-0000-00005E030000}"/>
    <cellStyle name="Normal 16 2 2" xfId="865" xr:uid="{00000000-0005-0000-0000-00005F030000}"/>
    <cellStyle name="Normal 16 2 2 2" xfId="866" xr:uid="{00000000-0005-0000-0000-000060030000}"/>
    <cellStyle name="Normal 16 2 3" xfId="867" xr:uid="{00000000-0005-0000-0000-000061030000}"/>
    <cellStyle name="Normal 16 3" xfId="868" xr:uid="{00000000-0005-0000-0000-000062030000}"/>
    <cellStyle name="Normal 16 4" xfId="869" xr:uid="{00000000-0005-0000-0000-000063030000}"/>
    <cellStyle name="Normal 16 4 2" xfId="870" xr:uid="{00000000-0005-0000-0000-000064030000}"/>
    <cellStyle name="Normal 16 5" xfId="871" xr:uid="{00000000-0005-0000-0000-000065030000}"/>
    <cellStyle name="Normal 17" xfId="872" xr:uid="{00000000-0005-0000-0000-000066030000}"/>
    <cellStyle name="Normal 18" xfId="873" xr:uid="{00000000-0005-0000-0000-000067030000}"/>
    <cellStyle name="Normal 19" xfId="874" xr:uid="{00000000-0005-0000-0000-000068030000}"/>
    <cellStyle name="Normal 2" xfId="1" xr:uid="{00000000-0005-0000-0000-000069030000}"/>
    <cellStyle name="Normal 2 10" xfId="875" xr:uid="{00000000-0005-0000-0000-00006A030000}"/>
    <cellStyle name="Normal 2 10 10" xfId="876" xr:uid="{00000000-0005-0000-0000-00006B030000}"/>
    <cellStyle name="Normal 2 10 2" xfId="877" xr:uid="{00000000-0005-0000-0000-00006C030000}"/>
    <cellStyle name="Normal 2 10 2 2" xfId="878" xr:uid="{00000000-0005-0000-0000-00006D030000}"/>
    <cellStyle name="Normal 2 10 3" xfId="879" xr:uid="{00000000-0005-0000-0000-00006E030000}"/>
    <cellStyle name="Normal 2 10 3 2" xfId="880" xr:uid="{00000000-0005-0000-0000-00006F030000}"/>
    <cellStyle name="Normal 2 10 4" xfId="881" xr:uid="{00000000-0005-0000-0000-000070030000}"/>
    <cellStyle name="Normal 2 10 4 2" xfId="882" xr:uid="{00000000-0005-0000-0000-000071030000}"/>
    <cellStyle name="Normal 2 10 5" xfId="883" xr:uid="{00000000-0005-0000-0000-000072030000}"/>
    <cellStyle name="Normal 2 10 5 2" xfId="884" xr:uid="{00000000-0005-0000-0000-000073030000}"/>
    <cellStyle name="Normal 2 10 6" xfId="885" xr:uid="{00000000-0005-0000-0000-000074030000}"/>
    <cellStyle name="Normal 2 10 6 2" xfId="886" xr:uid="{00000000-0005-0000-0000-000075030000}"/>
    <cellStyle name="Normal 2 10 7" xfId="887" xr:uid="{00000000-0005-0000-0000-000076030000}"/>
    <cellStyle name="Normal 2 10 7 2" xfId="888" xr:uid="{00000000-0005-0000-0000-000077030000}"/>
    <cellStyle name="Normal 2 10 8" xfId="889" xr:uid="{00000000-0005-0000-0000-000078030000}"/>
    <cellStyle name="Normal 2 10 8 2" xfId="890" xr:uid="{00000000-0005-0000-0000-000079030000}"/>
    <cellStyle name="Normal 2 10 9" xfId="891" xr:uid="{00000000-0005-0000-0000-00007A030000}"/>
    <cellStyle name="Normal 2 11" xfId="892" xr:uid="{00000000-0005-0000-0000-00007B030000}"/>
    <cellStyle name="Normal 2 11 10" xfId="893" xr:uid="{00000000-0005-0000-0000-00007C030000}"/>
    <cellStyle name="Normal 2 11 2" xfId="894" xr:uid="{00000000-0005-0000-0000-00007D030000}"/>
    <cellStyle name="Normal 2 11 2 2" xfId="895" xr:uid="{00000000-0005-0000-0000-00007E030000}"/>
    <cellStyle name="Normal 2 11 3" xfId="896" xr:uid="{00000000-0005-0000-0000-00007F030000}"/>
    <cellStyle name="Normal 2 11 3 2" xfId="897" xr:uid="{00000000-0005-0000-0000-000080030000}"/>
    <cellStyle name="Normal 2 11 4" xfId="898" xr:uid="{00000000-0005-0000-0000-000081030000}"/>
    <cellStyle name="Normal 2 11 4 2" xfId="899" xr:uid="{00000000-0005-0000-0000-000082030000}"/>
    <cellStyle name="Normal 2 11 5" xfId="900" xr:uid="{00000000-0005-0000-0000-000083030000}"/>
    <cellStyle name="Normal 2 11 5 2" xfId="901" xr:uid="{00000000-0005-0000-0000-000084030000}"/>
    <cellStyle name="Normal 2 11 6" xfId="902" xr:uid="{00000000-0005-0000-0000-000085030000}"/>
    <cellStyle name="Normal 2 11 6 2" xfId="903" xr:uid="{00000000-0005-0000-0000-000086030000}"/>
    <cellStyle name="Normal 2 11 7" xfId="904" xr:uid="{00000000-0005-0000-0000-000087030000}"/>
    <cellStyle name="Normal 2 11 7 2" xfId="905" xr:uid="{00000000-0005-0000-0000-000088030000}"/>
    <cellStyle name="Normal 2 11 8" xfId="906" xr:uid="{00000000-0005-0000-0000-000089030000}"/>
    <cellStyle name="Normal 2 11 8 2" xfId="907" xr:uid="{00000000-0005-0000-0000-00008A030000}"/>
    <cellStyle name="Normal 2 11 9" xfId="908" xr:uid="{00000000-0005-0000-0000-00008B030000}"/>
    <cellStyle name="Normal 2 12" xfId="909" xr:uid="{00000000-0005-0000-0000-00008C030000}"/>
    <cellStyle name="Normal 2 12 10" xfId="910" xr:uid="{00000000-0005-0000-0000-00008D030000}"/>
    <cellStyle name="Normal 2 12 2" xfId="911" xr:uid="{00000000-0005-0000-0000-00008E030000}"/>
    <cellStyle name="Normal 2 12 2 2" xfId="912" xr:uid="{00000000-0005-0000-0000-00008F030000}"/>
    <cellStyle name="Normal 2 12 3" xfId="913" xr:uid="{00000000-0005-0000-0000-000090030000}"/>
    <cellStyle name="Normal 2 12 3 2" xfId="914" xr:uid="{00000000-0005-0000-0000-000091030000}"/>
    <cellStyle name="Normal 2 12 4" xfId="915" xr:uid="{00000000-0005-0000-0000-000092030000}"/>
    <cellStyle name="Normal 2 12 4 2" xfId="916" xr:uid="{00000000-0005-0000-0000-000093030000}"/>
    <cellStyle name="Normal 2 12 5" xfId="917" xr:uid="{00000000-0005-0000-0000-000094030000}"/>
    <cellStyle name="Normal 2 12 5 2" xfId="918" xr:uid="{00000000-0005-0000-0000-000095030000}"/>
    <cellStyle name="Normal 2 12 6" xfId="919" xr:uid="{00000000-0005-0000-0000-000096030000}"/>
    <cellStyle name="Normal 2 12 6 2" xfId="920" xr:uid="{00000000-0005-0000-0000-000097030000}"/>
    <cellStyle name="Normal 2 12 7" xfId="921" xr:uid="{00000000-0005-0000-0000-000098030000}"/>
    <cellStyle name="Normal 2 12 7 2" xfId="922" xr:uid="{00000000-0005-0000-0000-000099030000}"/>
    <cellStyle name="Normal 2 12 8" xfId="923" xr:uid="{00000000-0005-0000-0000-00009A030000}"/>
    <cellStyle name="Normal 2 12 8 2" xfId="924" xr:uid="{00000000-0005-0000-0000-00009B030000}"/>
    <cellStyle name="Normal 2 12 9" xfId="925" xr:uid="{00000000-0005-0000-0000-00009C030000}"/>
    <cellStyle name="Normal 2 13" xfId="926" xr:uid="{00000000-0005-0000-0000-00009D030000}"/>
    <cellStyle name="Normal 2 13 10" xfId="927" xr:uid="{00000000-0005-0000-0000-00009E030000}"/>
    <cellStyle name="Normal 2 13 2" xfId="928" xr:uid="{00000000-0005-0000-0000-00009F030000}"/>
    <cellStyle name="Normal 2 13 2 2" xfId="929" xr:uid="{00000000-0005-0000-0000-0000A0030000}"/>
    <cellStyle name="Normal 2 13 3" xfId="930" xr:uid="{00000000-0005-0000-0000-0000A1030000}"/>
    <cellStyle name="Normal 2 13 3 2" xfId="931" xr:uid="{00000000-0005-0000-0000-0000A2030000}"/>
    <cellStyle name="Normal 2 13 4" xfId="932" xr:uid="{00000000-0005-0000-0000-0000A3030000}"/>
    <cellStyle name="Normal 2 13 4 2" xfId="933" xr:uid="{00000000-0005-0000-0000-0000A4030000}"/>
    <cellStyle name="Normal 2 13 5" xfId="934" xr:uid="{00000000-0005-0000-0000-0000A5030000}"/>
    <cellStyle name="Normal 2 13 5 2" xfId="935" xr:uid="{00000000-0005-0000-0000-0000A6030000}"/>
    <cellStyle name="Normal 2 13 6" xfId="936" xr:uid="{00000000-0005-0000-0000-0000A7030000}"/>
    <cellStyle name="Normal 2 13 6 2" xfId="937" xr:uid="{00000000-0005-0000-0000-0000A8030000}"/>
    <cellStyle name="Normal 2 13 7" xfId="938" xr:uid="{00000000-0005-0000-0000-0000A9030000}"/>
    <cellStyle name="Normal 2 13 7 2" xfId="939" xr:uid="{00000000-0005-0000-0000-0000AA030000}"/>
    <cellStyle name="Normal 2 13 8" xfId="940" xr:uid="{00000000-0005-0000-0000-0000AB030000}"/>
    <cellStyle name="Normal 2 13 8 2" xfId="941" xr:uid="{00000000-0005-0000-0000-0000AC030000}"/>
    <cellStyle name="Normal 2 13 9" xfId="942" xr:uid="{00000000-0005-0000-0000-0000AD030000}"/>
    <cellStyle name="Normal 2 14" xfId="943" xr:uid="{00000000-0005-0000-0000-0000AE030000}"/>
    <cellStyle name="Normal 2 14 10" xfId="944" xr:uid="{00000000-0005-0000-0000-0000AF030000}"/>
    <cellStyle name="Normal 2 14 2" xfId="945" xr:uid="{00000000-0005-0000-0000-0000B0030000}"/>
    <cellStyle name="Normal 2 14 2 2" xfId="946" xr:uid="{00000000-0005-0000-0000-0000B1030000}"/>
    <cellStyle name="Normal 2 14 3" xfId="947" xr:uid="{00000000-0005-0000-0000-0000B2030000}"/>
    <cellStyle name="Normal 2 14 3 2" xfId="948" xr:uid="{00000000-0005-0000-0000-0000B3030000}"/>
    <cellStyle name="Normal 2 14 4" xfId="949" xr:uid="{00000000-0005-0000-0000-0000B4030000}"/>
    <cellStyle name="Normal 2 14 4 2" xfId="950" xr:uid="{00000000-0005-0000-0000-0000B5030000}"/>
    <cellStyle name="Normal 2 14 5" xfId="951" xr:uid="{00000000-0005-0000-0000-0000B6030000}"/>
    <cellStyle name="Normal 2 14 5 2" xfId="952" xr:uid="{00000000-0005-0000-0000-0000B7030000}"/>
    <cellStyle name="Normal 2 14 6" xfId="953" xr:uid="{00000000-0005-0000-0000-0000B8030000}"/>
    <cellStyle name="Normal 2 14 6 2" xfId="954" xr:uid="{00000000-0005-0000-0000-0000B9030000}"/>
    <cellStyle name="Normal 2 14 7" xfId="955" xr:uid="{00000000-0005-0000-0000-0000BA030000}"/>
    <cellStyle name="Normal 2 14 7 2" xfId="956" xr:uid="{00000000-0005-0000-0000-0000BB030000}"/>
    <cellStyle name="Normal 2 14 8" xfId="957" xr:uid="{00000000-0005-0000-0000-0000BC030000}"/>
    <cellStyle name="Normal 2 14 8 2" xfId="958" xr:uid="{00000000-0005-0000-0000-0000BD030000}"/>
    <cellStyle name="Normal 2 14 9" xfId="959" xr:uid="{00000000-0005-0000-0000-0000BE030000}"/>
    <cellStyle name="Normal 2 15" xfId="960" xr:uid="{00000000-0005-0000-0000-0000BF030000}"/>
    <cellStyle name="Normal 2 15 2" xfId="961" xr:uid="{00000000-0005-0000-0000-0000C0030000}"/>
    <cellStyle name="Normal 2 15 3" xfId="962" xr:uid="{00000000-0005-0000-0000-0000C1030000}"/>
    <cellStyle name="Normal 2 16" xfId="963" xr:uid="{00000000-0005-0000-0000-0000C2030000}"/>
    <cellStyle name="Normal 2 16 2" xfId="964" xr:uid="{00000000-0005-0000-0000-0000C3030000}"/>
    <cellStyle name="Normal 2 16 3" xfId="965" xr:uid="{00000000-0005-0000-0000-0000C4030000}"/>
    <cellStyle name="Normal 2 17" xfId="966" xr:uid="{00000000-0005-0000-0000-0000C5030000}"/>
    <cellStyle name="Normal 2 17 2" xfId="967" xr:uid="{00000000-0005-0000-0000-0000C6030000}"/>
    <cellStyle name="Normal 2 17 3" xfId="968" xr:uid="{00000000-0005-0000-0000-0000C7030000}"/>
    <cellStyle name="Normal 2 18" xfId="969" xr:uid="{00000000-0005-0000-0000-0000C8030000}"/>
    <cellStyle name="Normal 2 18 2" xfId="970" xr:uid="{00000000-0005-0000-0000-0000C9030000}"/>
    <cellStyle name="Normal 2 18 3" xfId="971" xr:uid="{00000000-0005-0000-0000-0000CA030000}"/>
    <cellStyle name="Normal 2 19" xfId="972" xr:uid="{00000000-0005-0000-0000-0000CB030000}"/>
    <cellStyle name="Normal 2 19 2" xfId="973" xr:uid="{00000000-0005-0000-0000-0000CC030000}"/>
    <cellStyle name="Normal 2 19 3" xfId="974" xr:uid="{00000000-0005-0000-0000-0000CD030000}"/>
    <cellStyle name="Normal 2 2" xfId="2" xr:uid="{00000000-0005-0000-0000-0000CE030000}"/>
    <cellStyle name="Normal 2 2 10" xfId="975" xr:uid="{00000000-0005-0000-0000-0000CF030000}"/>
    <cellStyle name="Normal 2 2 10 2" xfId="976" xr:uid="{00000000-0005-0000-0000-0000D0030000}"/>
    <cellStyle name="Normal 2 2 11" xfId="977" xr:uid="{00000000-0005-0000-0000-0000D1030000}"/>
    <cellStyle name="Normal 2 2 11 2" xfId="978" xr:uid="{00000000-0005-0000-0000-0000D2030000}"/>
    <cellStyle name="Normal 2 2 12" xfId="979" xr:uid="{00000000-0005-0000-0000-0000D3030000}"/>
    <cellStyle name="Normal 2 2 12 2" xfId="980" xr:uid="{00000000-0005-0000-0000-0000D4030000}"/>
    <cellStyle name="Normal 2 2 13" xfId="981" xr:uid="{00000000-0005-0000-0000-0000D5030000}"/>
    <cellStyle name="Normal 2 2 13 2" xfId="982" xr:uid="{00000000-0005-0000-0000-0000D6030000}"/>
    <cellStyle name="Normal 2 2 14" xfId="983" xr:uid="{00000000-0005-0000-0000-0000D7030000}"/>
    <cellStyle name="Normal 2 2 14 2" xfId="984" xr:uid="{00000000-0005-0000-0000-0000D8030000}"/>
    <cellStyle name="Normal 2 2 15" xfId="985" xr:uid="{00000000-0005-0000-0000-0000D9030000}"/>
    <cellStyle name="Normal 2 2 15 2" xfId="986" xr:uid="{00000000-0005-0000-0000-0000DA030000}"/>
    <cellStyle name="Normal 2 2 16" xfId="987" xr:uid="{00000000-0005-0000-0000-0000DB030000}"/>
    <cellStyle name="Normal 2 2 16 2" xfId="988" xr:uid="{00000000-0005-0000-0000-0000DC030000}"/>
    <cellStyle name="Normal 2 2 17" xfId="989" xr:uid="{00000000-0005-0000-0000-0000DD030000}"/>
    <cellStyle name="Normal 2 2 17 2" xfId="990" xr:uid="{00000000-0005-0000-0000-0000DE030000}"/>
    <cellStyle name="Normal 2 2 18" xfId="991" xr:uid="{00000000-0005-0000-0000-0000DF030000}"/>
    <cellStyle name="Normal 2 2 18 2" xfId="992" xr:uid="{00000000-0005-0000-0000-0000E0030000}"/>
    <cellStyle name="Normal 2 2 19" xfId="993" xr:uid="{00000000-0005-0000-0000-0000E1030000}"/>
    <cellStyle name="Normal 2 2 19 2" xfId="994" xr:uid="{00000000-0005-0000-0000-0000E2030000}"/>
    <cellStyle name="Normal 2 2 2" xfId="995" xr:uid="{00000000-0005-0000-0000-0000E3030000}"/>
    <cellStyle name="Normal 2 2 2 10" xfId="996" xr:uid="{00000000-0005-0000-0000-0000E4030000}"/>
    <cellStyle name="Normal 2 2 2 10 2" xfId="997" xr:uid="{00000000-0005-0000-0000-0000E5030000}"/>
    <cellStyle name="Normal 2 2 2 11" xfId="998" xr:uid="{00000000-0005-0000-0000-0000E6030000}"/>
    <cellStyle name="Normal 2 2 2 2" xfId="999" xr:uid="{00000000-0005-0000-0000-0000E7030000}"/>
    <cellStyle name="Normal 2 2 2 2 2" xfId="1000" xr:uid="{00000000-0005-0000-0000-0000E8030000}"/>
    <cellStyle name="Normal 2 2 2 2 2 2" xfId="1001" xr:uid="{00000000-0005-0000-0000-0000E9030000}"/>
    <cellStyle name="Normal 2 2 2 2 3" xfId="1002" xr:uid="{00000000-0005-0000-0000-0000EA030000}"/>
    <cellStyle name="Normal 2 2 2 2 3 2" xfId="1003" xr:uid="{00000000-0005-0000-0000-0000EB030000}"/>
    <cellStyle name="Normal 2 2 2 2 4" xfId="1004" xr:uid="{00000000-0005-0000-0000-0000EC030000}"/>
    <cellStyle name="Normal 2 2 2 2 4 2" xfId="1005" xr:uid="{00000000-0005-0000-0000-0000ED030000}"/>
    <cellStyle name="Normal 2 2 2 2 5" xfId="1006" xr:uid="{00000000-0005-0000-0000-0000EE030000}"/>
    <cellStyle name="Normal 2 2 2 2 5 2" xfId="1007" xr:uid="{00000000-0005-0000-0000-0000EF030000}"/>
    <cellStyle name="Normal 2 2 2 2 6" xfId="1008" xr:uid="{00000000-0005-0000-0000-0000F0030000}"/>
    <cellStyle name="Normal 2 2 2 2 6 2" xfId="1009" xr:uid="{00000000-0005-0000-0000-0000F1030000}"/>
    <cellStyle name="Normal 2 2 2 2 7" xfId="1010" xr:uid="{00000000-0005-0000-0000-0000F2030000}"/>
    <cellStyle name="Normal 2 2 2 2 7 2" xfId="1011" xr:uid="{00000000-0005-0000-0000-0000F3030000}"/>
    <cellStyle name="Normal 2 2 2 2 8" xfId="1012" xr:uid="{00000000-0005-0000-0000-0000F4030000}"/>
    <cellStyle name="Normal 2 2 2 2 8 2" xfId="1013" xr:uid="{00000000-0005-0000-0000-0000F5030000}"/>
    <cellStyle name="Normal 2 2 2 2 9" xfId="1014" xr:uid="{00000000-0005-0000-0000-0000F6030000}"/>
    <cellStyle name="Normal 2 2 2 3" xfId="1015" xr:uid="{00000000-0005-0000-0000-0000F7030000}"/>
    <cellStyle name="Normal 2 2 2 3 2" xfId="1016" xr:uid="{00000000-0005-0000-0000-0000F8030000}"/>
    <cellStyle name="Normal 2 2 2 3 2 2" xfId="1017" xr:uid="{00000000-0005-0000-0000-0000F9030000}"/>
    <cellStyle name="Normal 2 2 2 3 3" xfId="1018" xr:uid="{00000000-0005-0000-0000-0000FA030000}"/>
    <cellStyle name="Normal 2 2 2 3 3 2" xfId="1019" xr:uid="{00000000-0005-0000-0000-0000FB030000}"/>
    <cellStyle name="Normal 2 2 2 3 4" xfId="1020" xr:uid="{00000000-0005-0000-0000-0000FC030000}"/>
    <cellStyle name="Normal 2 2 2 3 4 2" xfId="1021" xr:uid="{00000000-0005-0000-0000-0000FD030000}"/>
    <cellStyle name="Normal 2 2 2 3 5" xfId="1022" xr:uid="{00000000-0005-0000-0000-0000FE030000}"/>
    <cellStyle name="Normal 2 2 2 3 5 2" xfId="1023" xr:uid="{00000000-0005-0000-0000-0000FF030000}"/>
    <cellStyle name="Normal 2 2 2 3 6" xfId="1024" xr:uid="{00000000-0005-0000-0000-000000040000}"/>
    <cellStyle name="Normal 2 2 2 3 6 2" xfId="1025" xr:uid="{00000000-0005-0000-0000-000001040000}"/>
    <cellStyle name="Normal 2 2 2 3 7" xfId="1026" xr:uid="{00000000-0005-0000-0000-000002040000}"/>
    <cellStyle name="Normal 2 2 2 3 7 2" xfId="1027" xr:uid="{00000000-0005-0000-0000-000003040000}"/>
    <cellStyle name="Normal 2 2 2 3 8" xfId="1028" xr:uid="{00000000-0005-0000-0000-000004040000}"/>
    <cellStyle name="Normal 2 2 2 3 8 2" xfId="1029" xr:uid="{00000000-0005-0000-0000-000005040000}"/>
    <cellStyle name="Normal 2 2 2 3 9" xfId="1030" xr:uid="{00000000-0005-0000-0000-000006040000}"/>
    <cellStyle name="Normal 2 2 2 4" xfId="1031" xr:uid="{00000000-0005-0000-0000-000007040000}"/>
    <cellStyle name="Normal 2 2 2 4 2" xfId="1032" xr:uid="{00000000-0005-0000-0000-000008040000}"/>
    <cellStyle name="Normal 2 2 2 5" xfId="1033" xr:uid="{00000000-0005-0000-0000-000009040000}"/>
    <cellStyle name="Normal 2 2 2 5 2" xfId="1034" xr:uid="{00000000-0005-0000-0000-00000A040000}"/>
    <cellStyle name="Normal 2 2 2 6" xfId="1035" xr:uid="{00000000-0005-0000-0000-00000B040000}"/>
    <cellStyle name="Normal 2 2 2 6 2" xfId="1036" xr:uid="{00000000-0005-0000-0000-00000C040000}"/>
    <cellStyle name="Normal 2 2 2 7" xfId="1037" xr:uid="{00000000-0005-0000-0000-00000D040000}"/>
    <cellStyle name="Normal 2 2 2 7 2" xfId="1038" xr:uid="{00000000-0005-0000-0000-00000E040000}"/>
    <cellStyle name="Normal 2 2 2 8" xfId="1039" xr:uid="{00000000-0005-0000-0000-00000F040000}"/>
    <cellStyle name="Normal 2 2 2 8 2" xfId="1040" xr:uid="{00000000-0005-0000-0000-000010040000}"/>
    <cellStyle name="Normal 2 2 2 9" xfId="1041" xr:uid="{00000000-0005-0000-0000-000011040000}"/>
    <cellStyle name="Normal 2 2 2 9 2" xfId="1042" xr:uid="{00000000-0005-0000-0000-000012040000}"/>
    <cellStyle name="Normal 2 2 20" xfId="1043" xr:uid="{00000000-0005-0000-0000-000013040000}"/>
    <cellStyle name="Normal 2 2 21" xfId="1044" xr:uid="{00000000-0005-0000-0000-000014040000}"/>
    <cellStyle name="Normal 2 2 3" xfId="1045" xr:uid="{00000000-0005-0000-0000-000015040000}"/>
    <cellStyle name="Normal 2 2 3 10" xfId="1046" xr:uid="{00000000-0005-0000-0000-000016040000}"/>
    <cellStyle name="Normal 2 2 3 10 2" xfId="1047" xr:uid="{00000000-0005-0000-0000-000017040000}"/>
    <cellStyle name="Normal 2 2 3 11" xfId="1048" xr:uid="{00000000-0005-0000-0000-000018040000}"/>
    <cellStyle name="Normal 2 2 3 2" xfId="1049" xr:uid="{00000000-0005-0000-0000-000019040000}"/>
    <cellStyle name="Normal 2 2 3 2 2" xfId="1050" xr:uid="{00000000-0005-0000-0000-00001A040000}"/>
    <cellStyle name="Normal 2 2 3 2 2 2" xfId="1051" xr:uid="{00000000-0005-0000-0000-00001B040000}"/>
    <cellStyle name="Normal 2 2 3 2 3" xfId="1052" xr:uid="{00000000-0005-0000-0000-00001C040000}"/>
    <cellStyle name="Normal 2 2 3 2 3 2" xfId="1053" xr:uid="{00000000-0005-0000-0000-00001D040000}"/>
    <cellStyle name="Normal 2 2 3 2 4" xfId="1054" xr:uid="{00000000-0005-0000-0000-00001E040000}"/>
    <cellStyle name="Normal 2 2 3 2 4 2" xfId="1055" xr:uid="{00000000-0005-0000-0000-00001F040000}"/>
    <cellStyle name="Normal 2 2 3 2 5" xfId="1056" xr:uid="{00000000-0005-0000-0000-000020040000}"/>
    <cellStyle name="Normal 2 2 3 2 5 2" xfId="1057" xr:uid="{00000000-0005-0000-0000-000021040000}"/>
    <cellStyle name="Normal 2 2 3 2 6" xfId="1058" xr:uid="{00000000-0005-0000-0000-000022040000}"/>
    <cellStyle name="Normal 2 2 3 2 6 2" xfId="1059" xr:uid="{00000000-0005-0000-0000-000023040000}"/>
    <cellStyle name="Normal 2 2 3 2 7" xfId="1060" xr:uid="{00000000-0005-0000-0000-000024040000}"/>
    <cellStyle name="Normal 2 2 3 2 7 2" xfId="1061" xr:uid="{00000000-0005-0000-0000-000025040000}"/>
    <cellStyle name="Normal 2 2 3 2 8" xfId="1062" xr:uid="{00000000-0005-0000-0000-000026040000}"/>
    <cellStyle name="Normal 2 2 3 2 8 2" xfId="1063" xr:uid="{00000000-0005-0000-0000-000027040000}"/>
    <cellStyle name="Normal 2 2 3 2 9" xfId="1064" xr:uid="{00000000-0005-0000-0000-000028040000}"/>
    <cellStyle name="Normal 2 2 3 3" xfId="1065" xr:uid="{00000000-0005-0000-0000-000029040000}"/>
    <cellStyle name="Normal 2 2 3 3 2" xfId="1066" xr:uid="{00000000-0005-0000-0000-00002A040000}"/>
    <cellStyle name="Normal 2 2 3 3 2 2" xfId="1067" xr:uid="{00000000-0005-0000-0000-00002B040000}"/>
    <cellStyle name="Normal 2 2 3 3 3" xfId="1068" xr:uid="{00000000-0005-0000-0000-00002C040000}"/>
    <cellStyle name="Normal 2 2 3 3 3 2" xfId="1069" xr:uid="{00000000-0005-0000-0000-00002D040000}"/>
    <cellStyle name="Normal 2 2 3 3 4" xfId="1070" xr:uid="{00000000-0005-0000-0000-00002E040000}"/>
    <cellStyle name="Normal 2 2 3 3 4 2" xfId="1071" xr:uid="{00000000-0005-0000-0000-00002F040000}"/>
    <cellStyle name="Normal 2 2 3 3 5" xfId="1072" xr:uid="{00000000-0005-0000-0000-000030040000}"/>
    <cellStyle name="Normal 2 2 3 3 5 2" xfId="1073" xr:uid="{00000000-0005-0000-0000-000031040000}"/>
    <cellStyle name="Normal 2 2 3 3 6" xfId="1074" xr:uid="{00000000-0005-0000-0000-000032040000}"/>
    <cellStyle name="Normal 2 2 3 3 6 2" xfId="1075" xr:uid="{00000000-0005-0000-0000-000033040000}"/>
    <cellStyle name="Normal 2 2 3 3 7" xfId="1076" xr:uid="{00000000-0005-0000-0000-000034040000}"/>
    <cellStyle name="Normal 2 2 3 3 7 2" xfId="1077" xr:uid="{00000000-0005-0000-0000-000035040000}"/>
    <cellStyle name="Normal 2 2 3 3 8" xfId="1078" xr:uid="{00000000-0005-0000-0000-000036040000}"/>
    <cellStyle name="Normal 2 2 3 3 8 2" xfId="1079" xr:uid="{00000000-0005-0000-0000-000037040000}"/>
    <cellStyle name="Normal 2 2 3 3 9" xfId="1080" xr:uid="{00000000-0005-0000-0000-000038040000}"/>
    <cellStyle name="Normal 2 2 3 4" xfId="1081" xr:uid="{00000000-0005-0000-0000-000039040000}"/>
    <cellStyle name="Normal 2 2 3 4 2" xfId="1082" xr:uid="{00000000-0005-0000-0000-00003A040000}"/>
    <cellStyle name="Normal 2 2 3 5" xfId="1083" xr:uid="{00000000-0005-0000-0000-00003B040000}"/>
    <cellStyle name="Normal 2 2 3 5 2" xfId="1084" xr:uid="{00000000-0005-0000-0000-00003C040000}"/>
    <cellStyle name="Normal 2 2 3 6" xfId="1085" xr:uid="{00000000-0005-0000-0000-00003D040000}"/>
    <cellStyle name="Normal 2 2 3 6 2" xfId="1086" xr:uid="{00000000-0005-0000-0000-00003E040000}"/>
    <cellStyle name="Normal 2 2 3 7" xfId="1087" xr:uid="{00000000-0005-0000-0000-00003F040000}"/>
    <cellStyle name="Normal 2 2 3 7 2" xfId="1088" xr:uid="{00000000-0005-0000-0000-000040040000}"/>
    <cellStyle name="Normal 2 2 3 8" xfId="1089" xr:uid="{00000000-0005-0000-0000-000041040000}"/>
    <cellStyle name="Normal 2 2 3 8 2" xfId="1090" xr:uid="{00000000-0005-0000-0000-000042040000}"/>
    <cellStyle name="Normal 2 2 3 9" xfId="1091" xr:uid="{00000000-0005-0000-0000-000043040000}"/>
    <cellStyle name="Normal 2 2 3 9 2" xfId="1092" xr:uid="{00000000-0005-0000-0000-000044040000}"/>
    <cellStyle name="Normal 2 2 4" xfId="1093" xr:uid="{00000000-0005-0000-0000-000045040000}"/>
    <cellStyle name="Normal 2 2 4 2" xfId="1094" xr:uid="{00000000-0005-0000-0000-000046040000}"/>
    <cellStyle name="Normal 2 2 4 2 2" xfId="1095" xr:uid="{00000000-0005-0000-0000-000047040000}"/>
    <cellStyle name="Normal 2 2 4 3" xfId="1096" xr:uid="{00000000-0005-0000-0000-000048040000}"/>
    <cellStyle name="Normal 2 2 4 3 2" xfId="1097" xr:uid="{00000000-0005-0000-0000-000049040000}"/>
    <cellStyle name="Normal 2 2 4 4" xfId="1098" xr:uid="{00000000-0005-0000-0000-00004A040000}"/>
    <cellStyle name="Normal 2 2 4 4 2" xfId="1099" xr:uid="{00000000-0005-0000-0000-00004B040000}"/>
    <cellStyle name="Normal 2 2 4 5" xfId="1100" xr:uid="{00000000-0005-0000-0000-00004C040000}"/>
    <cellStyle name="Normal 2 2 4 5 2" xfId="1101" xr:uid="{00000000-0005-0000-0000-00004D040000}"/>
    <cellStyle name="Normal 2 2 4 6" xfId="1102" xr:uid="{00000000-0005-0000-0000-00004E040000}"/>
    <cellStyle name="Normal 2 2 4 6 2" xfId="1103" xr:uid="{00000000-0005-0000-0000-00004F040000}"/>
    <cellStyle name="Normal 2 2 4 7" xfId="1104" xr:uid="{00000000-0005-0000-0000-000050040000}"/>
    <cellStyle name="Normal 2 2 4 7 2" xfId="1105" xr:uid="{00000000-0005-0000-0000-000051040000}"/>
    <cellStyle name="Normal 2 2 4 8" xfId="1106" xr:uid="{00000000-0005-0000-0000-000052040000}"/>
    <cellStyle name="Normal 2 2 4 8 2" xfId="1107" xr:uid="{00000000-0005-0000-0000-000053040000}"/>
    <cellStyle name="Normal 2 2 4 9" xfId="1108" xr:uid="{00000000-0005-0000-0000-000054040000}"/>
    <cellStyle name="Normal 2 2 5" xfId="1109" xr:uid="{00000000-0005-0000-0000-000055040000}"/>
    <cellStyle name="Normal 2 2 5 2" xfId="1110" xr:uid="{00000000-0005-0000-0000-000056040000}"/>
    <cellStyle name="Normal 2 2 5 2 2" xfId="1111" xr:uid="{00000000-0005-0000-0000-000057040000}"/>
    <cellStyle name="Normal 2 2 5 3" xfId="1112" xr:uid="{00000000-0005-0000-0000-000058040000}"/>
    <cellStyle name="Normal 2 2 5 3 2" xfId="1113" xr:uid="{00000000-0005-0000-0000-000059040000}"/>
    <cellStyle name="Normal 2 2 5 4" xfId="1114" xr:uid="{00000000-0005-0000-0000-00005A040000}"/>
    <cellStyle name="Normal 2 2 5 4 2" xfId="1115" xr:uid="{00000000-0005-0000-0000-00005B040000}"/>
    <cellStyle name="Normal 2 2 5 5" xfId="1116" xr:uid="{00000000-0005-0000-0000-00005C040000}"/>
    <cellStyle name="Normal 2 2 5 5 2" xfId="1117" xr:uid="{00000000-0005-0000-0000-00005D040000}"/>
    <cellStyle name="Normal 2 2 5 6" xfId="1118" xr:uid="{00000000-0005-0000-0000-00005E040000}"/>
    <cellStyle name="Normal 2 2 5 6 2" xfId="1119" xr:uid="{00000000-0005-0000-0000-00005F040000}"/>
    <cellStyle name="Normal 2 2 5 7" xfId="1120" xr:uid="{00000000-0005-0000-0000-000060040000}"/>
    <cellStyle name="Normal 2 2 5 7 2" xfId="1121" xr:uid="{00000000-0005-0000-0000-000061040000}"/>
    <cellStyle name="Normal 2 2 5 8" xfId="1122" xr:uid="{00000000-0005-0000-0000-000062040000}"/>
    <cellStyle name="Normal 2 2 5 8 2" xfId="1123" xr:uid="{00000000-0005-0000-0000-000063040000}"/>
    <cellStyle name="Normal 2 2 5 9" xfId="1124" xr:uid="{00000000-0005-0000-0000-000064040000}"/>
    <cellStyle name="Normal 2 2 6" xfId="1125" xr:uid="{00000000-0005-0000-0000-000065040000}"/>
    <cellStyle name="Normal 2 2 6 2" xfId="1126" xr:uid="{00000000-0005-0000-0000-000066040000}"/>
    <cellStyle name="Normal 2 2 6 2 2" xfId="1127" xr:uid="{00000000-0005-0000-0000-000067040000}"/>
    <cellStyle name="Normal 2 2 6 3" xfId="1128" xr:uid="{00000000-0005-0000-0000-000068040000}"/>
    <cellStyle name="Normal 2 2 6 3 2" xfId="1129" xr:uid="{00000000-0005-0000-0000-000069040000}"/>
    <cellStyle name="Normal 2 2 6 4" xfId="1130" xr:uid="{00000000-0005-0000-0000-00006A040000}"/>
    <cellStyle name="Normal 2 2 6 4 2" xfId="1131" xr:uid="{00000000-0005-0000-0000-00006B040000}"/>
    <cellStyle name="Normal 2 2 6 5" xfId="1132" xr:uid="{00000000-0005-0000-0000-00006C040000}"/>
    <cellStyle name="Normal 2 2 6 5 2" xfId="1133" xr:uid="{00000000-0005-0000-0000-00006D040000}"/>
    <cellStyle name="Normal 2 2 6 6" xfId="1134" xr:uid="{00000000-0005-0000-0000-00006E040000}"/>
    <cellStyle name="Normal 2 2 6 6 2" xfId="1135" xr:uid="{00000000-0005-0000-0000-00006F040000}"/>
    <cellStyle name="Normal 2 2 6 7" xfId="1136" xr:uid="{00000000-0005-0000-0000-000070040000}"/>
    <cellStyle name="Normal 2 2 6 7 2" xfId="1137" xr:uid="{00000000-0005-0000-0000-000071040000}"/>
    <cellStyle name="Normal 2 2 6 8" xfId="1138" xr:uid="{00000000-0005-0000-0000-000072040000}"/>
    <cellStyle name="Normal 2 2 6 8 2" xfId="1139" xr:uid="{00000000-0005-0000-0000-000073040000}"/>
    <cellStyle name="Normal 2 2 6 9" xfId="1140" xr:uid="{00000000-0005-0000-0000-000074040000}"/>
    <cellStyle name="Normal 2 2 7" xfId="1141" xr:uid="{00000000-0005-0000-0000-000075040000}"/>
    <cellStyle name="Normal 2 2 7 2" xfId="1142" xr:uid="{00000000-0005-0000-0000-000076040000}"/>
    <cellStyle name="Normal 2 2 7 2 2" xfId="1143" xr:uid="{00000000-0005-0000-0000-000077040000}"/>
    <cellStyle name="Normal 2 2 7 3" xfId="1144" xr:uid="{00000000-0005-0000-0000-000078040000}"/>
    <cellStyle name="Normal 2 2 7 3 2" xfId="1145" xr:uid="{00000000-0005-0000-0000-000079040000}"/>
    <cellStyle name="Normal 2 2 7 4" xfId="1146" xr:uid="{00000000-0005-0000-0000-00007A040000}"/>
    <cellStyle name="Normal 2 2 7 4 2" xfId="1147" xr:uid="{00000000-0005-0000-0000-00007B040000}"/>
    <cellStyle name="Normal 2 2 7 5" xfId="1148" xr:uid="{00000000-0005-0000-0000-00007C040000}"/>
    <cellStyle name="Normal 2 2 7 5 2" xfId="1149" xr:uid="{00000000-0005-0000-0000-00007D040000}"/>
    <cellStyle name="Normal 2 2 7 6" xfId="1150" xr:uid="{00000000-0005-0000-0000-00007E040000}"/>
    <cellStyle name="Normal 2 2 7 6 2" xfId="1151" xr:uid="{00000000-0005-0000-0000-00007F040000}"/>
    <cellStyle name="Normal 2 2 7 7" xfId="1152" xr:uid="{00000000-0005-0000-0000-000080040000}"/>
    <cellStyle name="Normal 2 2 7 7 2" xfId="1153" xr:uid="{00000000-0005-0000-0000-000081040000}"/>
    <cellStyle name="Normal 2 2 7 8" xfId="1154" xr:uid="{00000000-0005-0000-0000-000082040000}"/>
    <cellStyle name="Normal 2 2 7 8 2" xfId="1155" xr:uid="{00000000-0005-0000-0000-000083040000}"/>
    <cellStyle name="Normal 2 2 7 9" xfId="1156" xr:uid="{00000000-0005-0000-0000-000084040000}"/>
    <cellStyle name="Normal 2 2 8" xfId="1157" xr:uid="{00000000-0005-0000-0000-000085040000}"/>
    <cellStyle name="Normal 2 2 8 2" xfId="1158" xr:uid="{00000000-0005-0000-0000-000086040000}"/>
    <cellStyle name="Normal 2 2 8 2 2" xfId="1159" xr:uid="{00000000-0005-0000-0000-000087040000}"/>
    <cellStyle name="Normal 2 2 8 3" xfId="1160" xr:uid="{00000000-0005-0000-0000-000088040000}"/>
    <cellStyle name="Normal 2 2 8 3 2" xfId="1161" xr:uid="{00000000-0005-0000-0000-000089040000}"/>
    <cellStyle name="Normal 2 2 8 4" xfId="1162" xr:uid="{00000000-0005-0000-0000-00008A040000}"/>
    <cellStyle name="Normal 2 2 8 4 2" xfId="1163" xr:uid="{00000000-0005-0000-0000-00008B040000}"/>
    <cellStyle name="Normal 2 2 8 5" xfId="1164" xr:uid="{00000000-0005-0000-0000-00008C040000}"/>
    <cellStyle name="Normal 2 2 8 5 2" xfId="1165" xr:uid="{00000000-0005-0000-0000-00008D040000}"/>
    <cellStyle name="Normal 2 2 8 6" xfId="1166" xr:uid="{00000000-0005-0000-0000-00008E040000}"/>
    <cellStyle name="Normal 2 2 8 6 2" xfId="1167" xr:uid="{00000000-0005-0000-0000-00008F040000}"/>
    <cellStyle name="Normal 2 2 8 7" xfId="1168" xr:uid="{00000000-0005-0000-0000-000090040000}"/>
    <cellStyle name="Normal 2 2 8 7 2" xfId="1169" xr:uid="{00000000-0005-0000-0000-000091040000}"/>
    <cellStyle name="Normal 2 2 8 8" xfId="1170" xr:uid="{00000000-0005-0000-0000-000092040000}"/>
    <cellStyle name="Normal 2 2 8 8 2" xfId="1171" xr:uid="{00000000-0005-0000-0000-000093040000}"/>
    <cellStyle name="Normal 2 2 8 9" xfId="1172" xr:uid="{00000000-0005-0000-0000-000094040000}"/>
    <cellStyle name="Normal 2 2 9" xfId="1173" xr:uid="{00000000-0005-0000-0000-000095040000}"/>
    <cellStyle name="Normal 2 2 9 2" xfId="1174" xr:uid="{00000000-0005-0000-0000-000096040000}"/>
    <cellStyle name="Normal 2 20" xfId="1175" xr:uid="{00000000-0005-0000-0000-000097040000}"/>
    <cellStyle name="Normal 2 20 2" xfId="1176" xr:uid="{00000000-0005-0000-0000-000098040000}"/>
    <cellStyle name="Normal 2 20 3" xfId="1177" xr:uid="{00000000-0005-0000-0000-000099040000}"/>
    <cellStyle name="Normal 2 21" xfId="1178" xr:uid="{00000000-0005-0000-0000-00009A040000}"/>
    <cellStyle name="Normal 2 21 2" xfId="1179" xr:uid="{00000000-0005-0000-0000-00009B040000}"/>
    <cellStyle name="Normal 2 21 3" xfId="1180" xr:uid="{00000000-0005-0000-0000-00009C040000}"/>
    <cellStyle name="Normal 2 22" xfId="1181" xr:uid="{00000000-0005-0000-0000-00009D040000}"/>
    <cellStyle name="Normal 2 22 2" xfId="1182" xr:uid="{00000000-0005-0000-0000-00009E040000}"/>
    <cellStyle name="Normal 2 22 3" xfId="1183" xr:uid="{00000000-0005-0000-0000-00009F040000}"/>
    <cellStyle name="Normal 2 23" xfId="1184" xr:uid="{00000000-0005-0000-0000-0000A0040000}"/>
    <cellStyle name="Normal 2 23 2" xfId="1185" xr:uid="{00000000-0005-0000-0000-0000A1040000}"/>
    <cellStyle name="Normal 2 23 3" xfId="1186" xr:uid="{00000000-0005-0000-0000-0000A2040000}"/>
    <cellStyle name="Normal 2 24" xfId="1187" xr:uid="{00000000-0005-0000-0000-0000A3040000}"/>
    <cellStyle name="Normal 2 24 2" xfId="1188" xr:uid="{00000000-0005-0000-0000-0000A4040000}"/>
    <cellStyle name="Normal 2 24 3" xfId="1189" xr:uid="{00000000-0005-0000-0000-0000A5040000}"/>
    <cellStyle name="Normal 2 25" xfId="1190" xr:uid="{00000000-0005-0000-0000-0000A6040000}"/>
    <cellStyle name="Normal 2 25 2" xfId="1191" xr:uid="{00000000-0005-0000-0000-0000A7040000}"/>
    <cellStyle name="Normal 2 25 3" xfId="1192" xr:uid="{00000000-0005-0000-0000-0000A8040000}"/>
    <cellStyle name="Normal 2 26" xfId="1193" xr:uid="{00000000-0005-0000-0000-0000A9040000}"/>
    <cellStyle name="Normal 2 26 2" xfId="1194" xr:uid="{00000000-0005-0000-0000-0000AA040000}"/>
    <cellStyle name="Normal 2 27" xfId="1195" xr:uid="{00000000-0005-0000-0000-0000AB040000}"/>
    <cellStyle name="Normal 2 28" xfId="1196" xr:uid="{00000000-0005-0000-0000-0000AC040000}"/>
    <cellStyle name="Normal 2 29" xfId="1197" xr:uid="{00000000-0005-0000-0000-0000AD040000}"/>
    <cellStyle name="Normal 2 3" xfId="1198" xr:uid="{00000000-0005-0000-0000-0000AE040000}"/>
    <cellStyle name="Normal 2 3 10" xfId="1199" xr:uid="{00000000-0005-0000-0000-0000AF040000}"/>
    <cellStyle name="Normal 2 3 10 2" xfId="1200" xr:uid="{00000000-0005-0000-0000-0000B0040000}"/>
    <cellStyle name="Normal 2 3 11" xfId="1201" xr:uid="{00000000-0005-0000-0000-0000B1040000}"/>
    <cellStyle name="Normal 2 3 11 2" xfId="1202" xr:uid="{00000000-0005-0000-0000-0000B2040000}"/>
    <cellStyle name="Normal 2 3 12" xfId="1203" xr:uid="{00000000-0005-0000-0000-0000B3040000}"/>
    <cellStyle name="Normal 2 3 12 2" xfId="1204" xr:uid="{00000000-0005-0000-0000-0000B4040000}"/>
    <cellStyle name="Normal 2 3 13" xfId="1205" xr:uid="{00000000-0005-0000-0000-0000B5040000}"/>
    <cellStyle name="Normal 2 3 13 2" xfId="1206" xr:uid="{00000000-0005-0000-0000-0000B6040000}"/>
    <cellStyle name="Normal 2 3 14" xfId="1207" xr:uid="{00000000-0005-0000-0000-0000B7040000}"/>
    <cellStyle name="Normal 2 3 14 2" xfId="1208" xr:uid="{00000000-0005-0000-0000-0000B8040000}"/>
    <cellStyle name="Normal 2 3 15" xfId="1209" xr:uid="{00000000-0005-0000-0000-0000B9040000}"/>
    <cellStyle name="Normal 2 3 15 2" xfId="1210" xr:uid="{00000000-0005-0000-0000-0000BA040000}"/>
    <cellStyle name="Normal 2 3 16" xfId="1211" xr:uid="{00000000-0005-0000-0000-0000BB040000}"/>
    <cellStyle name="Normal 2 3 16 2" xfId="1212" xr:uid="{00000000-0005-0000-0000-0000BC040000}"/>
    <cellStyle name="Normal 2 3 17" xfId="1213" xr:uid="{00000000-0005-0000-0000-0000BD040000}"/>
    <cellStyle name="Normal 2 3 17 2" xfId="1214" xr:uid="{00000000-0005-0000-0000-0000BE040000}"/>
    <cellStyle name="Normal 2 3 18" xfId="1215" xr:uid="{00000000-0005-0000-0000-0000BF040000}"/>
    <cellStyle name="Normal 2 3 18 2" xfId="1216" xr:uid="{00000000-0005-0000-0000-0000C0040000}"/>
    <cellStyle name="Normal 2 3 19" xfId="1217" xr:uid="{00000000-0005-0000-0000-0000C1040000}"/>
    <cellStyle name="Normal 2 3 19 2" xfId="1218" xr:uid="{00000000-0005-0000-0000-0000C2040000}"/>
    <cellStyle name="Normal 2 3 2" xfId="1219" xr:uid="{00000000-0005-0000-0000-0000C3040000}"/>
    <cellStyle name="Normal 2 3 2 10" xfId="1220" xr:uid="{00000000-0005-0000-0000-0000C4040000}"/>
    <cellStyle name="Normal 2 3 2 10 2" xfId="1221" xr:uid="{00000000-0005-0000-0000-0000C5040000}"/>
    <cellStyle name="Normal 2 3 2 11" xfId="1222" xr:uid="{00000000-0005-0000-0000-0000C6040000}"/>
    <cellStyle name="Normal 2 3 2 2" xfId="1223" xr:uid="{00000000-0005-0000-0000-0000C7040000}"/>
    <cellStyle name="Normal 2 3 2 2 2" xfId="1224" xr:uid="{00000000-0005-0000-0000-0000C8040000}"/>
    <cellStyle name="Normal 2 3 2 2 2 2" xfId="1225" xr:uid="{00000000-0005-0000-0000-0000C9040000}"/>
    <cellStyle name="Normal 2 3 2 2 3" xfId="1226" xr:uid="{00000000-0005-0000-0000-0000CA040000}"/>
    <cellStyle name="Normal 2 3 2 2 3 2" xfId="1227" xr:uid="{00000000-0005-0000-0000-0000CB040000}"/>
    <cellStyle name="Normal 2 3 2 2 4" xfId="1228" xr:uid="{00000000-0005-0000-0000-0000CC040000}"/>
    <cellStyle name="Normal 2 3 2 2 4 2" xfId="1229" xr:uid="{00000000-0005-0000-0000-0000CD040000}"/>
    <cellStyle name="Normal 2 3 2 2 5" xfId="1230" xr:uid="{00000000-0005-0000-0000-0000CE040000}"/>
    <cellStyle name="Normal 2 3 2 2 5 2" xfId="1231" xr:uid="{00000000-0005-0000-0000-0000CF040000}"/>
    <cellStyle name="Normal 2 3 2 2 6" xfId="1232" xr:uid="{00000000-0005-0000-0000-0000D0040000}"/>
    <cellStyle name="Normal 2 3 2 2 6 2" xfId="1233" xr:uid="{00000000-0005-0000-0000-0000D1040000}"/>
    <cellStyle name="Normal 2 3 2 2 7" xfId="1234" xr:uid="{00000000-0005-0000-0000-0000D2040000}"/>
    <cellStyle name="Normal 2 3 2 2 7 2" xfId="1235" xr:uid="{00000000-0005-0000-0000-0000D3040000}"/>
    <cellStyle name="Normal 2 3 2 2 8" xfId="1236" xr:uid="{00000000-0005-0000-0000-0000D4040000}"/>
    <cellStyle name="Normal 2 3 2 2 8 2" xfId="1237" xr:uid="{00000000-0005-0000-0000-0000D5040000}"/>
    <cellStyle name="Normal 2 3 2 2 9" xfId="1238" xr:uid="{00000000-0005-0000-0000-0000D6040000}"/>
    <cellStyle name="Normal 2 3 2 3" xfId="1239" xr:uid="{00000000-0005-0000-0000-0000D7040000}"/>
    <cellStyle name="Normal 2 3 2 3 2" xfId="1240" xr:uid="{00000000-0005-0000-0000-0000D8040000}"/>
    <cellStyle name="Normal 2 3 2 3 2 2" xfId="1241" xr:uid="{00000000-0005-0000-0000-0000D9040000}"/>
    <cellStyle name="Normal 2 3 2 3 3" xfId="1242" xr:uid="{00000000-0005-0000-0000-0000DA040000}"/>
    <cellStyle name="Normal 2 3 2 3 3 2" xfId="1243" xr:uid="{00000000-0005-0000-0000-0000DB040000}"/>
    <cellStyle name="Normal 2 3 2 3 4" xfId="1244" xr:uid="{00000000-0005-0000-0000-0000DC040000}"/>
    <cellStyle name="Normal 2 3 2 3 4 2" xfId="1245" xr:uid="{00000000-0005-0000-0000-0000DD040000}"/>
    <cellStyle name="Normal 2 3 2 3 5" xfId="1246" xr:uid="{00000000-0005-0000-0000-0000DE040000}"/>
    <cellStyle name="Normal 2 3 2 3 5 2" xfId="1247" xr:uid="{00000000-0005-0000-0000-0000DF040000}"/>
    <cellStyle name="Normal 2 3 2 3 6" xfId="1248" xr:uid="{00000000-0005-0000-0000-0000E0040000}"/>
    <cellStyle name="Normal 2 3 2 3 6 2" xfId="1249" xr:uid="{00000000-0005-0000-0000-0000E1040000}"/>
    <cellStyle name="Normal 2 3 2 3 7" xfId="1250" xr:uid="{00000000-0005-0000-0000-0000E2040000}"/>
    <cellStyle name="Normal 2 3 2 3 7 2" xfId="1251" xr:uid="{00000000-0005-0000-0000-0000E3040000}"/>
    <cellStyle name="Normal 2 3 2 3 8" xfId="1252" xr:uid="{00000000-0005-0000-0000-0000E4040000}"/>
    <cellStyle name="Normal 2 3 2 3 8 2" xfId="1253" xr:uid="{00000000-0005-0000-0000-0000E5040000}"/>
    <cellStyle name="Normal 2 3 2 3 9" xfId="1254" xr:uid="{00000000-0005-0000-0000-0000E6040000}"/>
    <cellStyle name="Normal 2 3 2 4" xfId="1255" xr:uid="{00000000-0005-0000-0000-0000E7040000}"/>
    <cellStyle name="Normal 2 3 2 4 2" xfId="1256" xr:uid="{00000000-0005-0000-0000-0000E8040000}"/>
    <cellStyle name="Normal 2 3 2 5" xfId="1257" xr:uid="{00000000-0005-0000-0000-0000E9040000}"/>
    <cellStyle name="Normal 2 3 2 5 2" xfId="1258" xr:uid="{00000000-0005-0000-0000-0000EA040000}"/>
    <cellStyle name="Normal 2 3 2 6" xfId="1259" xr:uid="{00000000-0005-0000-0000-0000EB040000}"/>
    <cellStyle name="Normal 2 3 2 6 2" xfId="1260" xr:uid="{00000000-0005-0000-0000-0000EC040000}"/>
    <cellStyle name="Normal 2 3 2 7" xfId="1261" xr:uid="{00000000-0005-0000-0000-0000ED040000}"/>
    <cellStyle name="Normal 2 3 2 7 2" xfId="1262" xr:uid="{00000000-0005-0000-0000-0000EE040000}"/>
    <cellStyle name="Normal 2 3 2 8" xfId="1263" xr:uid="{00000000-0005-0000-0000-0000EF040000}"/>
    <cellStyle name="Normal 2 3 2 8 2" xfId="1264" xr:uid="{00000000-0005-0000-0000-0000F0040000}"/>
    <cellStyle name="Normal 2 3 2 9" xfId="1265" xr:uid="{00000000-0005-0000-0000-0000F1040000}"/>
    <cellStyle name="Normal 2 3 2 9 2" xfId="1266" xr:uid="{00000000-0005-0000-0000-0000F2040000}"/>
    <cellStyle name="Normal 2 3 20" xfId="1267" xr:uid="{00000000-0005-0000-0000-0000F3040000}"/>
    <cellStyle name="Normal 2 3 21" xfId="1268" xr:uid="{00000000-0005-0000-0000-0000F4040000}"/>
    <cellStyle name="Normal 2 3 3" xfId="1269" xr:uid="{00000000-0005-0000-0000-0000F5040000}"/>
    <cellStyle name="Normal 2 3 3 10" xfId="1270" xr:uid="{00000000-0005-0000-0000-0000F6040000}"/>
    <cellStyle name="Normal 2 3 3 10 2" xfId="1271" xr:uid="{00000000-0005-0000-0000-0000F7040000}"/>
    <cellStyle name="Normal 2 3 3 11" xfId="1272" xr:uid="{00000000-0005-0000-0000-0000F8040000}"/>
    <cellStyle name="Normal 2 3 3 2" xfId="1273" xr:uid="{00000000-0005-0000-0000-0000F9040000}"/>
    <cellStyle name="Normal 2 3 3 2 2" xfId="1274" xr:uid="{00000000-0005-0000-0000-0000FA040000}"/>
    <cellStyle name="Normal 2 3 3 2 2 2" xfId="1275" xr:uid="{00000000-0005-0000-0000-0000FB040000}"/>
    <cellStyle name="Normal 2 3 3 2 3" xfId="1276" xr:uid="{00000000-0005-0000-0000-0000FC040000}"/>
    <cellStyle name="Normal 2 3 3 2 3 2" xfId="1277" xr:uid="{00000000-0005-0000-0000-0000FD040000}"/>
    <cellStyle name="Normal 2 3 3 2 4" xfId="1278" xr:uid="{00000000-0005-0000-0000-0000FE040000}"/>
    <cellStyle name="Normal 2 3 3 2 4 2" xfId="1279" xr:uid="{00000000-0005-0000-0000-0000FF040000}"/>
    <cellStyle name="Normal 2 3 3 2 5" xfId="1280" xr:uid="{00000000-0005-0000-0000-000000050000}"/>
    <cellStyle name="Normal 2 3 3 2 5 2" xfId="1281" xr:uid="{00000000-0005-0000-0000-000001050000}"/>
    <cellStyle name="Normal 2 3 3 2 6" xfId="1282" xr:uid="{00000000-0005-0000-0000-000002050000}"/>
    <cellStyle name="Normal 2 3 3 2 6 2" xfId="1283" xr:uid="{00000000-0005-0000-0000-000003050000}"/>
    <cellStyle name="Normal 2 3 3 2 7" xfId="1284" xr:uid="{00000000-0005-0000-0000-000004050000}"/>
    <cellStyle name="Normal 2 3 3 2 7 2" xfId="1285" xr:uid="{00000000-0005-0000-0000-000005050000}"/>
    <cellStyle name="Normal 2 3 3 2 8" xfId="1286" xr:uid="{00000000-0005-0000-0000-000006050000}"/>
    <cellStyle name="Normal 2 3 3 2 8 2" xfId="1287" xr:uid="{00000000-0005-0000-0000-000007050000}"/>
    <cellStyle name="Normal 2 3 3 2 9" xfId="1288" xr:uid="{00000000-0005-0000-0000-000008050000}"/>
    <cellStyle name="Normal 2 3 3 3" xfId="1289" xr:uid="{00000000-0005-0000-0000-000009050000}"/>
    <cellStyle name="Normal 2 3 3 3 2" xfId="1290" xr:uid="{00000000-0005-0000-0000-00000A050000}"/>
    <cellStyle name="Normal 2 3 3 3 2 2" xfId="1291" xr:uid="{00000000-0005-0000-0000-00000B050000}"/>
    <cellStyle name="Normal 2 3 3 3 3" xfId="1292" xr:uid="{00000000-0005-0000-0000-00000C050000}"/>
    <cellStyle name="Normal 2 3 3 3 3 2" xfId="1293" xr:uid="{00000000-0005-0000-0000-00000D050000}"/>
    <cellStyle name="Normal 2 3 3 3 4" xfId="1294" xr:uid="{00000000-0005-0000-0000-00000E050000}"/>
    <cellStyle name="Normal 2 3 3 3 4 2" xfId="1295" xr:uid="{00000000-0005-0000-0000-00000F050000}"/>
    <cellStyle name="Normal 2 3 3 3 5" xfId="1296" xr:uid="{00000000-0005-0000-0000-000010050000}"/>
    <cellStyle name="Normal 2 3 3 3 5 2" xfId="1297" xr:uid="{00000000-0005-0000-0000-000011050000}"/>
    <cellStyle name="Normal 2 3 3 3 6" xfId="1298" xr:uid="{00000000-0005-0000-0000-000012050000}"/>
    <cellStyle name="Normal 2 3 3 3 6 2" xfId="1299" xr:uid="{00000000-0005-0000-0000-000013050000}"/>
    <cellStyle name="Normal 2 3 3 3 7" xfId="1300" xr:uid="{00000000-0005-0000-0000-000014050000}"/>
    <cellStyle name="Normal 2 3 3 3 7 2" xfId="1301" xr:uid="{00000000-0005-0000-0000-000015050000}"/>
    <cellStyle name="Normal 2 3 3 3 8" xfId="1302" xr:uid="{00000000-0005-0000-0000-000016050000}"/>
    <cellStyle name="Normal 2 3 3 3 8 2" xfId="1303" xr:uid="{00000000-0005-0000-0000-000017050000}"/>
    <cellStyle name="Normal 2 3 3 3 9" xfId="1304" xr:uid="{00000000-0005-0000-0000-000018050000}"/>
    <cellStyle name="Normal 2 3 3 4" xfId="1305" xr:uid="{00000000-0005-0000-0000-000019050000}"/>
    <cellStyle name="Normal 2 3 3 4 2" xfId="1306" xr:uid="{00000000-0005-0000-0000-00001A050000}"/>
    <cellStyle name="Normal 2 3 3 5" xfId="1307" xr:uid="{00000000-0005-0000-0000-00001B050000}"/>
    <cellStyle name="Normal 2 3 3 5 2" xfId="1308" xr:uid="{00000000-0005-0000-0000-00001C050000}"/>
    <cellStyle name="Normal 2 3 3 6" xfId="1309" xr:uid="{00000000-0005-0000-0000-00001D050000}"/>
    <cellStyle name="Normal 2 3 3 6 2" xfId="1310" xr:uid="{00000000-0005-0000-0000-00001E050000}"/>
    <cellStyle name="Normal 2 3 3 7" xfId="1311" xr:uid="{00000000-0005-0000-0000-00001F050000}"/>
    <cellStyle name="Normal 2 3 3 7 2" xfId="1312" xr:uid="{00000000-0005-0000-0000-000020050000}"/>
    <cellStyle name="Normal 2 3 3 8" xfId="1313" xr:uid="{00000000-0005-0000-0000-000021050000}"/>
    <cellStyle name="Normal 2 3 3 8 2" xfId="1314" xr:uid="{00000000-0005-0000-0000-000022050000}"/>
    <cellStyle name="Normal 2 3 3 9" xfId="1315" xr:uid="{00000000-0005-0000-0000-000023050000}"/>
    <cellStyle name="Normal 2 3 3 9 2" xfId="1316" xr:uid="{00000000-0005-0000-0000-000024050000}"/>
    <cellStyle name="Normal 2 3 4" xfId="1317" xr:uid="{00000000-0005-0000-0000-000025050000}"/>
    <cellStyle name="Normal 2 3 4 2" xfId="1318" xr:uid="{00000000-0005-0000-0000-000026050000}"/>
    <cellStyle name="Normal 2 3 4 2 2" xfId="1319" xr:uid="{00000000-0005-0000-0000-000027050000}"/>
    <cellStyle name="Normal 2 3 4 3" xfId="1320" xr:uid="{00000000-0005-0000-0000-000028050000}"/>
    <cellStyle name="Normal 2 3 4 3 2" xfId="1321" xr:uid="{00000000-0005-0000-0000-000029050000}"/>
    <cellStyle name="Normal 2 3 4 4" xfId="1322" xr:uid="{00000000-0005-0000-0000-00002A050000}"/>
    <cellStyle name="Normal 2 3 4 4 2" xfId="1323" xr:uid="{00000000-0005-0000-0000-00002B050000}"/>
    <cellStyle name="Normal 2 3 4 5" xfId="1324" xr:uid="{00000000-0005-0000-0000-00002C050000}"/>
    <cellStyle name="Normal 2 3 4 5 2" xfId="1325" xr:uid="{00000000-0005-0000-0000-00002D050000}"/>
    <cellStyle name="Normal 2 3 4 6" xfId="1326" xr:uid="{00000000-0005-0000-0000-00002E050000}"/>
    <cellStyle name="Normal 2 3 4 6 2" xfId="1327" xr:uid="{00000000-0005-0000-0000-00002F050000}"/>
    <cellStyle name="Normal 2 3 4 7" xfId="1328" xr:uid="{00000000-0005-0000-0000-000030050000}"/>
    <cellStyle name="Normal 2 3 4 7 2" xfId="1329" xr:uid="{00000000-0005-0000-0000-000031050000}"/>
    <cellStyle name="Normal 2 3 4 8" xfId="1330" xr:uid="{00000000-0005-0000-0000-000032050000}"/>
    <cellStyle name="Normal 2 3 4 8 2" xfId="1331" xr:uid="{00000000-0005-0000-0000-000033050000}"/>
    <cellStyle name="Normal 2 3 4 9" xfId="1332" xr:uid="{00000000-0005-0000-0000-000034050000}"/>
    <cellStyle name="Normal 2 3 5" xfId="1333" xr:uid="{00000000-0005-0000-0000-000035050000}"/>
    <cellStyle name="Normal 2 3 5 2" xfId="1334" xr:uid="{00000000-0005-0000-0000-000036050000}"/>
    <cellStyle name="Normal 2 3 5 2 2" xfId="1335" xr:uid="{00000000-0005-0000-0000-000037050000}"/>
    <cellStyle name="Normal 2 3 5 3" xfId="1336" xr:uid="{00000000-0005-0000-0000-000038050000}"/>
    <cellStyle name="Normal 2 3 5 3 2" xfId="1337" xr:uid="{00000000-0005-0000-0000-000039050000}"/>
    <cellStyle name="Normal 2 3 5 4" xfId="1338" xr:uid="{00000000-0005-0000-0000-00003A050000}"/>
    <cellStyle name="Normal 2 3 5 4 2" xfId="1339" xr:uid="{00000000-0005-0000-0000-00003B050000}"/>
    <cellStyle name="Normal 2 3 5 5" xfId="1340" xr:uid="{00000000-0005-0000-0000-00003C050000}"/>
    <cellStyle name="Normal 2 3 5 5 2" xfId="1341" xr:uid="{00000000-0005-0000-0000-00003D050000}"/>
    <cellStyle name="Normal 2 3 5 6" xfId="1342" xr:uid="{00000000-0005-0000-0000-00003E050000}"/>
    <cellStyle name="Normal 2 3 5 6 2" xfId="1343" xr:uid="{00000000-0005-0000-0000-00003F050000}"/>
    <cellStyle name="Normal 2 3 5 7" xfId="1344" xr:uid="{00000000-0005-0000-0000-000040050000}"/>
    <cellStyle name="Normal 2 3 5 7 2" xfId="1345" xr:uid="{00000000-0005-0000-0000-000041050000}"/>
    <cellStyle name="Normal 2 3 5 8" xfId="1346" xr:uid="{00000000-0005-0000-0000-000042050000}"/>
    <cellStyle name="Normal 2 3 5 8 2" xfId="1347" xr:uid="{00000000-0005-0000-0000-000043050000}"/>
    <cellStyle name="Normal 2 3 5 9" xfId="1348" xr:uid="{00000000-0005-0000-0000-000044050000}"/>
    <cellStyle name="Normal 2 3 6" xfId="1349" xr:uid="{00000000-0005-0000-0000-000045050000}"/>
    <cellStyle name="Normal 2 3 6 2" xfId="1350" xr:uid="{00000000-0005-0000-0000-000046050000}"/>
    <cellStyle name="Normal 2 3 6 2 2" xfId="1351" xr:uid="{00000000-0005-0000-0000-000047050000}"/>
    <cellStyle name="Normal 2 3 6 3" xfId="1352" xr:uid="{00000000-0005-0000-0000-000048050000}"/>
    <cellStyle name="Normal 2 3 6 3 2" xfId="1353" xr:uid="{00000000-0005-0000-0000-000049050000}"/>
    <cellStyle name="Normal 2 3 6 4" xfId="1354" xr:uid="{00000000-0005-0000-0000-00004A050000}"/>
    <cellStyle name="Normal 2 3 6 4 2" xfId="1355" xr:uid="{00000000-0005-0000-0000-00004B050000}"/>
    <cellStyle name="Normal 2 3 6 5" xfId="1356" xr:uid="{00000000-0005-0000-0000-00004C050000}"/>
    <cellStyle name="Normal 2 3 6 5 2" xfId="1357" xr:uid="{00000000-0005-0000-0000-00004D050000}"/>
    <cellStyle name="Normal 2 3 6 6" xfId="1358" xr:uid="{00000000-0005-0000-0000-00004E050000}"/>
    <cellStyle name="Normal 2 3 6 6 2" xfId="1359" xr:uid="{00000000-0005-0000-0000-00004F050000}"/>
    <cellStyle name="Normal 2 3 6 7" xfId="1360" xr:uid="{00000000-0005-0000-0000-000050050000}"/>
    <cellStyle name="Normal 2 3 6 7 2" xfId="1361" xr:uid="{00000000-0005-0000-0000-000051050000}"/>
    <cellStyle name="Normal 2 3 6 8" xfId="1362" xr:uid="{00000000-0005-0000-0000-000052050000}"/>
    <cellStyle name="Normal 2 3 6 8 2" xfId="1363" xr:uid="{00000000-0005-0000-0000-000053050000}"/>
    <cellStyle name="Normal 2 3 6 9" xfId="1364" xr:uid="{00000000-0005-0000-0000-000054050000}"/>
    <cellStyle name="Normal 2 3 7" xfId="1365" xr:uid="{00000000-0005-0000-0000-000055050000}"/>
    <cellStyle name="Normal 2 3 7 2" xfId="1366" xr:uid="{00000000-0005-0000-0000-000056050000}"/>
    <cellStyle name="Normal 2 3 7 2 2" xfId="1367" xr:uid="{00000000-0005-0000-0000-000057050000}"/>
    <cellStyle name="Normal 2 3 7 3" xfId="1368" xr:uid="{00000000-0005-0000-0000-000058050000}"/>
    <cellStyle name="Normal 2 3 7 3 2" xfId="1369" xr:uid="{00000000-0005-0000-0000-000059050000}"/>
    <cellStyle name="Normal 2 3 7 4" xfId="1370" xr:uid="{00000000-0005-0000-0000-00005A050000}"/>
    <cellStyle name="Normal 2 3 7 4 2" xfId="1371" xr:uid="{00000000-0005-0000-0000-00005B050000}"/>
    <cellStyle name="Normal 2 3 7 5" xfId="1372" xr:uid="{00000000-0005-0000-0000-00005C050000}"/>
    <cellStyle name="Normal 2 3 7 5 2" xfId="1373" xr:uid="{00000000-0005-0000-0000-00005D050000}"/>
    <cellStyle name="Normal 2 3 7 6" xfId="1374" xr:uid="{00000000-0005-0000-0000-00005E050000}"/>
    <cellStyle name="Normal 2 3 7 6 2" xfId="1375" xr:uid="{00000000-0005-0000-0000-00005F050000}"/>
    <cellStyle name="Normal 2 3 7 7" xfId="1376" xr:uid="{00000000-0005-0000-0000-000060050000}"/>
    <cellStyle name="Normal 2 3 7 7 2" xfId="1377" xr:uid="{00000000-0005-0000-0000-000061050000}"/>
    <cellStyle name="Normal 2 3 7 8" xfId="1378" xr:uid="{00000000-0005-0000-0000-000062050000}"/>
    <cellStyle name="Normal 2 3 7 8 2" xfId="1379" xr:uid="{00000000-0005-0000-0000-000063050000}"/>
    <cellStyle name="Normal 2 3 7 9" xfId="1380" xr:uid="{00000000-0005-0000-0000-000064050000}"/>
    <cellStyle name="Normal 2 3 8" xfId="1381" xr:uid="{00000000-0005-0000-0000-000065050000}"/>
    <cellStyle name="Normal 2 3 8 2" xfId="1382" xr:uid="{00000000-0005-0000-0000-000066050000}"/>
    <cellStyle name="Normal 2 3 8 2 2" xfId="1383" xr:uid="{00000000-0005-0000-0000-000067050000}"/>
    <cellStyle name="Normal 2 3 8 3" xfId="1384" xr:uid="{00000000-0005-0000-0000-000068050000}"/>
    <cellStyle name="Normal 2 3 8 3 2" xfId="1385" xr:uid="{00000000-0005-0000-0000-000069050000}"/>
    <cellStyle name="Normal 2 3 8 4" xfId="1386" xr:uid="{00000000-0005-0000-0000-00006A050000}"/>
    <cellStyle name="Normal 2 3 8 4 2" xfId="1387" xr:uid="{00000000-0005-0000-0000-00006B050000}"/>
    <cellStyle name="Normal 2 3 8 5" xfId="1388" xr:uid="{00000000-0005-0000-0000-00006C050000}"/>
    <cellStyle name="Normal 2 3 8 5 2" xfId="1389" xr:uid="{00000000-0005-0000-0000-00006D050000}"/>
    <cellStyle name="Normal 2 3 8 6" xfId="1390" xr:uid="{00000000-0005-0000-0000-00006E050000}"/>
    <cellStyle name="Normal 2 3 8 6 2" xfId="1391" xr:uid="{00000000-0005-0000-0000-00006F050000}"/>
    <cellStyle name="Normal 2 3 8 7" xfId="1392" xr:uid="{00000000-0005-0000-0000-000070050000}"/>
    <cellStyle name="Normal 2 3 8 7 2" xfId="1393" xr:uid="{00000000-0005-0000-0000-000071050000}"/>
    <cellStyle name="Normal 2 3 8 8" xfId="1394" xr:uid="{00000000-0005-0000-0000-000072050000}"/>
    <cellStyle name="Normal 2 3 8 8 2" xfId="1395" xr:uid="{00000000-0005-0000-0000-000073050000}"/>
    <cellStyle name="Normal 2 3 8 9" xfId="1396" xr:uid="{00000000-0005-0000-0000-000074050000}"/>
    <cellStyle name="Normal 2 3 9" xfId="1397" xr:uid="{00000000-0005-0000-0000-000075050000}"/>
    <cellStyle name="Normal 2 3 9 2" xfId="1398" xr:uid="{00000000-0005-0000-0000-000076050000}"/>
    <cellStyle name="Normal 2 30" xfId="1399" xr:uid="{00000000-0005-0000-0000-000077050000}"/>
    <cellStyle name="Normal 2 31" xfId="1400" xr:uid="{00000000-0005-0000-0000-000078050000}"/>
    <cellStyle name="Normal 2 32" xfId="1401" xr:uid="{00000000-0005-0000-0000-000079050000}"/>
    <cellStyle name="Normal 2 33" xfId="1402" xr:uid="{00000000-0005-0000-0000-00007A050000}"/>
    <cellStyle name="Normal 2 4" xfId="1403" xr:uid="{00000000-0005-0000-0000-00007B050000}"/>
    <cellStyle name="Normal 2 4 10" xfId="1404" xr:uid="{00000000-0005-0000-0000-00007C050000}"/>
    <cellStyle name="Normal 2 4 10 2" xfId="1405" xr:uid="{00000000-0005-0000-0000-00007D050000}"/>
    <cellStyle name="Normal 2 4 11" xfId="1406" xr:uid="{00000000-0005-0000-0000-00007E050000}"/>
    <cellStyle name="Normal 2 4 11 2" xfId="1407" xr:uid="{00000000-0005-0000-0000-00007F050000}"/>
    <cellStyle name="Normal 2 4 12" xfId="1408" xr:uid="{00000000-0005-0000-0000-000080050000}"/>
    <cellStyle name="Normal 2 4 12 2" xfId="1409" xr:uid="{00000000-0005-0000-0000-000081050000}"/>
    <cellStyle name="Normal 2 4 13" xfId="1410" xr:uid="{00000000-0005-0000-0000-000082050000}"/>
    <cellStyle name="Normal 2 4 13 2" xfId="1411" xr:uid="{00000000-0005-0000-0000-000083050000}"/>
    <cellStyle name="Normal 2 4 14" xfId="1412" xr:uid="{00000000-0005-0000-0000-000084050000}"/>
    <cellStyle name="Normal 2 4 14 2" xfId="1413" xr:uid="{00000000-0005-0000-0000-000085050000}"/>
    <cellStyle name="Normal 2 4 15" xfId="1414" xr:uid="{00000000-0005-0000-0000-000086050000}"/>
    <cellStyle name="Normal 2 4 15 2" xfId="1415" xr:uid="{00000000-0005-0000-0000-000087050000}"/>
    <cellStyle name="Normal 2 4 16" xfId="1416" xr:uid="{00000000-0005-0000-0000-000088050000}"/>
    <cellStyle name="Normal 2 4 16 2" xfId="1417" xr:uid="{00000000-0005-0000-0000-000089050000}"/>
    <cellStyle name="Normal 2 4 17" xfId="1418" xr:uid="{00000000-0005-0000-0000-00008A050000}"/>
    <cellStyle name="Normal 2 4 17 2" xfId="1419" xr:uid="{00000000-0005-0000-0000-00008B050000}"/>
    <cellStyle name="Normal 2 4 18" xfId="1420" xr:uid="{00000000-0005-0000-0000-00008C050000}"/>
    <cellStyle name="Normal 2 4 18 2" xfId="1421" xr:uid="{00000000-0005-0000-0000-00008D050000}"/>
    <cellStyle name="Normal 2 4 19" xfId="1422" xr:uid="{00000000-0005-0000-0000-00008E050000}"/>
    <cellStyle name="Normal 2 4 19 2" xfId="1423" xr:uid="{00000000-0005-0000-0000-00008F050000}"/>
    <cellStyle name="Normal 2 4 2" xfId="1424" xr:uid="{00000000-0005-0000-0000-000090050000}"/>
    <cellStyle name="Normal 2 4 2 10" xfId="1425" xr:uid="{00000000-0005-0000-0000-000091050000}"/>
    <cellStyle name="Normal 2 4 2 10 2" xfId="1426" xr:uid="{00000000-0005-0000-0000-000092050000}"/>
    <cellStyle name="Normal 2 4 2 11" xfId="1427" xr:uid="{00000000-0005-0000-0000-000093050000}"/>
    <cellStyle name="Normal 2 4 2 2" xfId="1428" xr:uid="{00000000-0005-0000-0000-000094050000}"/>
    <cellStyle name="Normal 2 4 2 2 2" xfId="1429" xr:uid="{00000000-0005-0000-0000-000095050000}"/>
    <cellStyle name="Normal 2 4 2 2 2 2" xfId="1430" xr:uid="{00000000-0005-0000-0000-000096050000}"/>
    <cellStyle name="Normal 2 4 2 2 3" xfId="1431" xr:uid="{00000000-0005-0000-0000-000097050000}"/>
    <cellStyle name="Normal 2 4 2 2 3 2" xfId="1432" xr:uid="{00000000-0005-0000-0000-000098050000}"/>
    <cellStyle name="Normal 2 4 2 2 4" xfId="1433" xr:uid="{00000000-0005-0000-0000-000099050000}"/>
    <cellStyle name="Normal 2 4 2 2 4 2" xfId="1434" xr:uid="{00000000-0005-0000-0000-00009A050000}"/>
    <cellStyle name="Normal 2 4 2 2 5" xfId="1435" xr:uid="{00000000-0005-0000-0000-00009B050000}"/>
    <cellStyle name="Normal 2 4 2 2 5 2" xfId="1436" xr:uid="{00000000-0005-0000-0000-00009C050000}"/>
    <cellStyle name="Normal 2 4 2 2 6" xfId="1437" xr:uid="{00000000-0005-0000-0000-00009D050000}"/>
    <cellStyle name="Normal 2 4 2 2 6 2" xfId="1438" xr:uid="{00000000-0005-0000-0000-00009E050000}"/>
    <cellStyle name="Normal 2 4 2 2 7" xfId="1439" xr:uid="{00000000-0005-0000-0000-00009F050000}"/>
    <cellStyle name="Normal 2 4 2 2 7 2" xfId="1440" xr:uid="{00000000-0005-0000-0000-0000A0050000}"/>
    <cellStyle name="Normal 2 4 2 2 8" xfId="1441" xr:uid="{00000000-0005-0000-0000-0000A1050000}"/>
    <cellStyle name="Normal 2 4 2 2 8 2" xfId="1442" xr:uid="{00000000-0005-0000-0000-0000A2050000}"/>
    <cellStyle name="Normal 2 4 2 2 9" xfId="1443" xr:uid="{00000000-0005-0000-0000-0000A3050000}"/>
    <cellStyle name="Normal 2 4 2 3" xfId="1444" xr:uid="{00000000-0005-0000-0000-0000A4050000}"/>
    <cellStyle name="Normal 2 4 2 3 2" xfId="1445" xr:uid="{00000000-0005-0000-0000-0000A5050000}"/>
    <cellStyle name="Normal 2 4 2 3 2 2" xfId="1446" xr:uid="{00000000-0005-0000-0000-0000A6050000}"/>
    <cellStyle name="Normal 2 4 2 3 3" xfId="1447" xr:uid="{00000000-0005-0000-0000-0000A7050000}"/>
    <cellStyle name="Normal 2 4 2 3 3 2" xfId="1448" xr:uid="{00000000-0005-0000-0000-0000A8050000}"/>
    <cellStyle name="Normal 2 4 2 3 4" xfId="1449" xr:uid="{00000000-0005-0000-0000-0000A9050000}"/>
    <cellStyle name="Normal 2 4 2 3 4 2" xfId="1450" xr:uid="{00000000-0005-0000-0000-0000AA050000}"/>
    <cellStyle name="Normal 2 4 2 3 5" xfId="1451" xr:uid="{00000000-0005-0000-0000-0000AB050000}"/>
    <cellStyle name="Normal 2 4 2 3 5 2" xfId="1452" xr:uid="{00000000-0005-0000-0000-0000AC050000}"/>
    <cellStyle name="Normal 2 4 2 3 6" xfId="1453" xr:uid="{00000000-0005-0000-0000-0000AD050000}"/>
    <cellStyle name="Normal 2 4 2 3 6 2" xfId="1454" xr:uid="{00000000-0005-0000-0000-0000AE050000}"/>
    <cellStyle name="Normal 2 4 2 3 7" xfId="1455" xr:uid="{00000000-0005-0000-0000-0000AF050000}"/>
    <cellStyle name="Normal 2 4 2 3 7 2" xfId="1456" xr:uid="{00000000-0005-0000-0000-0000B0050000}"/>
    <cellStyle name="Normal 2 4 2 3 8" xfId="1457" xr:uid="{00000000-0005-0000-0000-0000B1050000}"/>
    <cellStyle name="Normal 2 4 2 3 8 2" xfId="1458" xr:uid="{00000000-0005-0000-0000-0000B2050000}"/>
    <cellStyle name="Normal 2 4 2 3 9" xfId="1459" xr:uid="{00000000-0005-0000-0000-0000B3050000}"/>
    <cellStyle name="Normal 2 4 2 4" xfId="1460" xr:uid="{00000000-0005-0000-0000-0000B4050000}"/>
    <cellStyle name="Normal 2 4 2 4 2" xfId="1461" xr:uid="{00000000-0005-0000-0000-0000B5050000}"/>
    <cellStyle name="Normal 2 4 2 5" xfId="1462" xr:uid="{00000000-0005-0000-0000-0000B6050000}"/>
    <cellStyle name="Normal 2 4 2 5 2" xfId="1463" xr:uid="{00000000-0005-0000-0000-0000B7050000}"/>
    <cellStyle name="Normal 2 4 2 6" xfId="1464" xr:uid="{00000000-0005-0000-0000-0000B8050000}"/>
    <cellStyle name="Normal 2 4 2 6 2" xfId="1465" xr:uid="{00000000-0005-0000-0000-0000B9050000}"/>
    <cellStyle name="Normal 2 4 2 7" xfId="1466" xr:uid="{00000000-0005-0000-0000-0000BA050000}"/>
    <cellStyle name="Normal 2 4 2 7 2" xfId="1467" xr:uid="{00000000-0005-0000-0000-0000BB050000}"/>
    <cellStyle name="Normal 2 4 2 8" xfId="1468" xr:uid="{00000000-0005-0000-0000-0000BC050000}"/>
    <cellStyle name="Normal 2 4 2 8 2" xfId="1469" xr:uid="{00000000-0005-0000-0000-0000BD050000}"/>
    <cellStyle name="Normal 2 4 2 9" xfId="1470" xr:uid="{00000000-0005-0000-0000-0000BE050000}"/>
    <cellStyle name="Normal 2 4 2 9 2" xfId="1471" xr:uid="{00000000-0005-0000-0000-0000BF050000}"/>
    <cellStyle name="Normal 2 4 20" xfId="1472" xr:uid="{00000000-0005-0000-0000-0000C0050000}"/>
    <cellStyle name="Normal 2 4 21" xfId="1473" xr:uid="{00000000-0005-0000-0000-0000C1050000}"/>
    <cellStyle name="Normal 2 4 3" xfId="1474" xr:uid="{00000000-0005-0000-0000-0000C2050000}"/>
    <cellStyle name="Normal 2 4 3 10" xfId="1475" xr:uid="{00000000-0005-0000-0000-0000C3050000}"/>
    <cellStyle name="Normal 2 4 3 10 2" xfId="1476" xr:uid="{00000000-0005-0000-0000-0000C4050000}"/>
    <cellStyle name="Normal 2 4 3 11" xfId="1477" xr:uid="{00000000-0005-0000-0000-0000C5050000}"/>
    <cellStyle name="Normal 2 4 3 2" xfId="1478" xr:uid="{00000000-0005-0000-0000-0000C6050000}"/>
    <cellStyle name="Normal 2 4 3 2 2" xfId="1479" xr:uid="{00000000-0005-0000-0000-0000C7050000}"/>
    <cellStyle name="Normal 2 4 3 2 2 2" xfId="1480" xr:uid="{00000000-0005-0000-0000-0000C8050000}"/>
    <cellStyle name="Normal 2 4 3 2 3" xfId="1481" xr:uid="{00000000-0005-0000-0000-0000C9050000}"/>
    <cellStyle name="Normal 2 4 3 2 3 2" xfId="1482" xr:uid="{00000000-0005-0000-0000-0000CA050000}"/>
    <cellStyle name="Normal 2 4 3 2 4" xfId="1483" xr:uid="{00000000-0005-0000-0000-0000CB050000}"/>
    <cellStyle name="Normal 2 4 3 2 4 2" xfId="1484" xr:uid="{00000000-0005-0000-0000-0000CC050000}"/>
    <cellStyle name="Normal 2 4 3 2 5" xfId="1485" xr:uid="{00000000-0005-0000-0000-0000CD050000}"/>
    <cellStyle name="Normal 2 4 3 2 5 2" xfId="1486" xr:uid="{00000000-0005-0000-0000-0000CE050000}"/>
    <cellStyle name="Normal 2 4 3 2 6" xfId="1487" xr:uid="{00000000-0005-0000-0000-0000CF050000}"/>
    <cellStyle name="Normal 2 4 3 2 6 2" xfId="1488" xr:uid="{00000000-0005-0000-0000-0000D0050000}"/>
    <cellStyle name="Normal 2 4 3 2 7" xfId="1489" xr:uid="{00000000-0005-0000-0000-0000D1050000}"/>
    <cellStyle name="Normal 2 4 3 2 7 2" xfId="1490" xr:uid="{00000000-0005-0000-0000-0000D2050000}"/>
    <cellStyle name="Normal 2 4 3 2 8" xfId="1491" xr:uid="{00000000-0005-0000-0000-0000D3050000}"/>
    <cellStyle name="Normal 2 4 3 2 8 2" xfId="1492" xr:uid="{00000000-0005-0000-0000-0000D4050000}"/>
    <cellStyle name="Normal 2 4 3 2 9" xfId="1493" xr:uid="{00000000-0005-0000-0000-0000D5050000}"/>
    <cellStyle name="Normal 2 4 3 3" xfId="1494" xr:uid="{00000000-0005-0000-0000-0000D6050000}"/>
    <cellStyle name="Normal 2 4 3 3 2" xfId="1495" xr:uid="{00000000-0005-0000-0000-0000D7050000}"/>
    <cellStyle name="Normal 2 4 3 3 2 2" xfId="1496" xr:uid="{00000000-0005-0000-0000-0000D8050000}"/>
    <cellStyle name="Normal 2 4 3 3 3" xfId="1497" xr:uid="{00000000-0005-0000-0000-0000D9050000}"/>
    <cellStyle name="Normal 2 4 3 3 3 2" xfId="1498" xr:uid="{00000000-0005-0000-0000-0000DA050000}"/>
    <cellStyle name="Normal 2 4 3 3 4" xfId="1499" xr:uid="{00000000-0005-0000-0000-0000DB050000}"/>
    <cellStyle name="Normal 2 4 3 3 4 2" xfId="1500" xr:uid="{00000000-0005-0000-0000-0000DC050000}"/>
    <cellStyle name="Normal 2 4 3 3 5" xfId="1501" xr:uid="{00000000-0005-0000-0000-0000DD050000}"/>
    <cellStyle name="Normal 2 4 3 3 5 2" xfId="1502" xr:uid="{00000000-0005-0000-0000-0000DE050000}"/>
    <cellStyle name="Normal 2 4 3 3 6" xfId="1503" xr:uid="{00000000-0005-0000-0000-0000DF050000}"/>
    <cellStyle name="Normal 2 4 3 3 6 2" xfId="1504" xr:uid="{00000000-0005-0000-0000-0000E0050000}"/>
    <cellStyle name="Normal 2 4 3 3 7" xfId="1505" xr:uid="{00000000-0005-0000-0000-0000E1050000}"/>
    <cellStyle name="Normal 2 4 3 3 7 2" xfId="1506" xr:uid="{00000000-0005-0000-0000-0000E2050000}"/>
    <cellStyle name="Normal 2 4 3 3 8" xfId="1507" xr:uid="{00000000-0005-0000-0000-0000E3050000}"/>
    <cellStyle name="Normal 2 4 3 3 8 2" xfId="1508" xr:uid="{00000000-0005-0000-0000-0000E4050000}"/>
    <cellStyle name="Normal 2 4 3 3 9" xfId="1509" xr:uid="{00000000-0005-0000-0000-0000E5050000}"/>
    <cellStyle name="Normal 2 4 3 4" xfId="1510" xr:uid="{00000000-0005-0000-0000-0000E6050000}"/>
    <cellStyle name="Normal 2 4 3 4 2" xfId="1511" xr:uid="{00000000-0005-0000-0000-0000E7050000}"/>
    <cellStyle name="Normal 2 4 3 5" xfId="1512" xr:uid="{00000000-0005-0000-0000-0000E8050000}"/>
    <cellStyle name="Normal 2 4 3 5 2" xfId="1513" xr:uid="{00000000-0005-0000-0000-0000E9050000}"/>
    <cellStyle name="Normal 2 4 3 6" xfId="1514" xr:uid="{00000000-0005-0000-0000-0000EA050000}"/>
    <cellStyle name="Normal 2 4 3 6 2" xfId="1515" xr:uid="{00000000-0005-0000-0000-0000EB050000}"/>
    <cellStyle name="Normal 2 4 3 7" xfId="1516" xr:uid="{00000000-0005-0000-0000-0000EC050000}"/>
    <cellStyle name="Normal 2 4 3 7 2" xfId="1517" xr:uid="{00000000-0005-0000-0000-0000ED050000}"/>
    <cellStyle name="Normal 2 4 3 8" xfId="1518" xr:uid="{00000000-0005-0000-0000-0000EE050000}"/>
    <cellStyle name="Normal 2 4 3 8 2" xfId="1519" xr:uid="{00000000-0005-0000-0000-0000EF050000}"/>
    <cellStyle name="Normal 2 4 3 9" xfId="1520" xr:uid="{00000000-0005-0000-0000-0000F0050000}"/>
    <cellStyle name="Normal 2 4 3 9 2" xfId="1521" xr:uid="{00000000-0005-0000-0000-0000F1050000}"/>
    <cellStyle name="Normal 2 4 4" xfId="1522" xr:uid="{00000000-0005-0000-0000-0000F2050000}"/>
    <cellStyle name="Normal 2 4 4 2" xfId="1523" xr:uid="{00000000-0005-0000-0000-0000F3050000}"/>
    <cellStyle name="Normal 2 4 4 2 2" xfId="1524" xr:uid="{00000000-0005-0000-0000-0000F4050000}"/>
    <cellStyle name="Normal 2 4 4 3" xfId="1525" xr:uid="{00000000-0005-0000-0000-0000F5050000}"/>
    <cellStyle name="Normal 2 4 4 3 2" xfId="1526" xr:uid="{00000000-0005-0000-0000-0000F6050000}"/>
    <cellStyle name="Normal 2 4 4 4" xfId="1527" xr:uid="{00000000-0005-0000-0000-0000F7050000}"/>
    <cellStyle name="Normal 2 4 4 4 2" xfId="1528" xr:uid="{00000000-0005-0000-0000-0000F8050000}"/>
    <cellStyle name="Normal 2 4 4 5" xfId="1529" xr:uid="{00000000-0005-0000-0000-0000F9050000}"/>
    <cellStyle name="Normal 2 4 4 5 2" xfId="1530" xr:uid="{00000000-0005-0000-0000-0000FA050000}"/>
    <cellStyle name="Normal 2 4 4 6" xfId="1531" xr:uid="{00000000-0005-0000-0000-0000FB050000}"/>
    <cellStyle name="Normal 2 4 4 6 2" xfId="1532" xr:uid="{00000000-0005-0000-0000-0000FC050000}"/>
    <cellStyle name="Normal 2 4 4 7" xfId="1533" xr:uid="{00000000-0005-0000-0000-0000FD050000}"/>
    <cellStyle name="Normal 2 4 4 7 2" xfId="1534" xr:uid="{00000000-0005-0000-0000-0000FE050000}"/>
    <cellStyle name="Normal 2 4 4 8" xfId="1535" xr:uid="{00000000-0005-0000-0000-0000FF050000}"/>
    <cellStyle name="Normal 2 4 4 8 2" xfId="1536" xr:uid="{00000000-0005-0000-0000-000000060000}"/>
    <cellStyle name="Normal 2 4 4 9" xfId="1537" xr:uid="{00000000-0005-0000-0000-000001060000}"/>
    <cellStyle name="Normal 2 4 5" xfId="1538" xr:uid="{00000000-0005-0000-0000-000002060000}"/>
    <cellStyle name="Normal 2 4 5 2" xfId="1539" xr:uid="{00000000-0005-0000-0000-000003060000}"/>
    <cellStyle name="Normal 2 4 5 2 2" xfId="1540" xr:uid="{00000000-0005-0000-0000-000004060000}"/>
    <cellStyle name="Normal 2 4 5 3" xfId="1541" xr:uid="{00000000-0005-0000-0000-000005060000}"/>
    <cellStyle name="Normal 2 4 5 3 2" xfId="1542" xr:uid="{00000000-0005-0000-0000-000006060000}"/>
    <cellStyle name="Normal 2 4 5 4" xfId="1543" xr:uid="{00000000-0005-0000-0000-000007060000}"/>
    <cellStyle name="Normal 2 4 5 4 2" xfId="1544" xr:uid="{00000000-0005-0000-0000-000008060000}"/>
    <cellStyle name="Normal 2 4 5 5" xfId="1545" xr:uid="{00000000-0005-0000-0000-000009060000}"/>
    <cellStyle name="Normal 2 4 5 5 2" xfId="1546" xr:uid="{00000000-0005-0000-0000-00000A060000}"/>
    <cellStyle name="Normal 2 4 5 6" xfId="1547" xr:uid="{00000000-0005-0000-0000-00000B060000}"/>
    <cellStyle name="Normal 2 4 5 6 2" xfId="1548" xr:uid="{00000000-0005-0000-0000-00000C060000}"/>
    <cellStyle name="Normal 2 4 5 7" xfId="1549" xr:uid="{00000000-0005-0000-0000-00000D060000}"/>
    <cellStyle name="Normal 2 4 5 7 2" xfId="1550" xr:uid="{00000000-0005-0000-0000-00000E060000}"/>
    <cellStyle name="Normal 2 4 5 8" xfId="1551" xr:uid="{00000000-0005-0000-0000-00000F060000}"/>
    <cellStyle name="Normal 2 4 5 8 2" xfId="1552" xr:uid="{00000000-0005-0000-0000-000010060000}"/>
    <cellStyle name="Normal 2 4 5 9" xfId="1553" xr:uid="{00000000-0005-0000-0000-000011060000}"/>
    <cellStyle name="Normal 2 4 6" xfId="1554" xr:uid="{00000000-0005-0000-0000-000012060000}"/>
    <cellStyle name="Normal 2 4 6 2" xfId="1555" xr:uid="{00000000-0005-0000-0000-000013060000}"/>
    <cellStyle name="Normal 2 4 6 2 2" xfId="1556" xr:uid="{00000000-0005-0000-0000-000014060000}"/>
    <cellStyle name="Normal 2 4 6 3" xfId="1557" xr:uid="{00000000-0005-0000-0000-000015060000}"/>
    <cellStyle name="Normal 2 4 6 3 2" xfId="1558" xr:uid="{00000000-0005-0000-0000-000016060000}"/>
    <cellStyle name="Normal 2 4 6 4" xfId="1559" xr:uid="{00000000-0005-0000-0000-000017060000}"/>
    <cellStyle name="Normal 2 4 6 4 2" xfId="1560" xr:uid="{00000000-0005-0000-0000-000018060000}"/>
    <cellStyle name="Normal 2 4 6 5" xfId="1561" xr:uid="{00000000-0005-0000-0000-000019060000}"/>
    <cellStyle name="Normal 2 4 6 5 2" xfId="1562" xr:uid="{00000000-0005-0000-0000-00001A060000}"/>
    <cellStyle name="Normal 2 4 6 6" xfId="1563" xr:uid="{00000000-0005-0000-0000-00001B060000}"/>
    <cellStyle name="Normal 2 4 6 6 2" xfId="1564" xr:uid="{00000000-0005-0000-0000-00001C060000}"/>
    <cellStyle name="Normal 2 4 6 7" xfId="1565" xr:uid="{00000000-0005-0000-0000-00001D060000}"/>
    <cellStyle name="Normal 2 4 6 7 2" xfId="1566" xr:uid="{00000000-0005-0000-0000-00001E060000}"/>
    <cellStyle name="Normal 2 4 6 8" xfId="1567" xr:uid="{00000000-0005-0000-0000-00001F060000}"/>
    <cellStyle name="Normal 2 4 6 8 2" xfId="1568" xr:uid="{00000000-0005-0000-0000-000020060000}"/>
    <cellStyle name="Normal 2 4 6 9" xfId="1569" xr:uid="{00000000-0005-0000-0000-000021060000}"/>
    <cellStyle name="Normal 2 4 7" xfId="1570" xr:uid="{00000000-0005-0000-0000-000022060000}"/>
    <cellStyle name="Normal 2 4 7 2" xfId="1571" xr:uid="{00000000-0005-0000-0000-000023060000}"/>
    <cellStyle name="Normal 2 4 7 2 2" xfId="1572" xr:uid="{00000000-0005-0000-0000-000024060000}"/>
    <cellStyle name="Normal 2 4 7 3" xfId="1573" xr:uid="{00000000-0005-0000-0000-000025060000}"/>
    <cellStyle name="Normal 2 4 7 3 2" xfId="1574" xr:uid="{00000000-0005-0000-0000-000026060000}"/>
    <cellStyle name="Normal 2 4 7 4" xfId="1575" xr:uid="{00000000-0005-0000-0000-000027060000}"/>
    <cellStyle name="Normal 2 4 7 4 2" xfId="1576" xr:uid="{00000000-0005-0000-0000-000028060000}"/>
    <cellStyle name="Normal 2 4 7 5" xfId="1577" xr:uid="{00000000-0005-0000-0000-000029060000}"/>
    <cellStyle name="Normal 2 4 7 5 2" xfId="1578" xr:uid="{00000000-0005-0000-0000-00002A060000}"/>
    <cellStyle name="Normal 2 4 7 6" xfId="1579" xr:uid="{00000000-0005-0000-0000-00002B060000}"/>
    <cellStyle name="Normal 2 4 7 6 2" xfId="1580" xr:uid="{00000000-0005-0000-0000-00002C060000}"/>
    <cellStyle name="Normal 2 4 7 7" xfId="1581" xr:uid="{00000000-0005-0000-0000-00002D060000}"/>
    <cellStyle name="Normal 2 4 7 7 2" xfId="1582" xr:uid="{00000000-0005-0000-0000-00002E060000}"/>
    <cellStyle name="Normal 2 4 7 8" xfId="1583" xr:uid="{00000000-0005-0000-0000-00002F060000}"/>
    <cellStyle name="Normal 2 4 7 8 2" xfId="1584" xr:uid="{00000000-0005-0000-0000-000030060000}"/>
    <cellStyle name="Normal 2 4 7 9" xfId="1585" xr:uid="{00000000-0005-0000-0000-000031060000}"/>
    <cellStyle name="Normal 2 4 8" xfId="1586" xr:uid="{00000000-0005-0000-0000-000032060000}"/>
    <cellStyle name="Normal 2 4 8 2" xfId="1587" xr:uid="{00000000-0005-0000-0000-000033060000}"/>
    <cellStyle name="Normal 2 4 8 2 2" xfId="1588" xr:uid="{00000000-0005-0000-0000-000034060000}"/>
    <cellStyle name="Normal 2 4 8 3" xfId="1589" xr:uid="{00000000-0005-0000-0000-000035060000}"/>
    <cellStyle name="Normal 2 4 8 3 2" xfId="1590" xr:uid="{00000000-0005-0000-0000-000036060000}"/>
    <cellStyle name="Normal 2 4 8 4" xfId="1591" xr:uid="{00000000-0005-0000-0000-000037060000}"/>
    <cellStyle name="Normal 2 4 8 4 2" xfId="1592" xr:uid="{00000000-0005-0000-0000-000038060000}"/>
    <cellStyle name="Normal 2 4 8 5" xfId="1593" xr:uid="{00000000-0005-0000-0000-000039060000}"/>
    <cellStyle name="Normal 2 4 8 5 2" xfId="1594" xr:uid="{00000000-0005-0000-0000-00003A060000}"/>
    <cellStyle name="Normal 2 4 8 6" xfId="1595" xr:uid="{00000000-0005-0000-0000-00003B060000}"/>
    <cellStyle name="Normal 2 4 8 6 2" xfId="1596" xr:uid="{00000000-0005-0000-0000-00003C060000}"/>
    <cellStyle name="Normal 2 4 8 7" xfId="1597" xr:uid="{00000000-0005-0000-0000-00003D060000}"/>
    <cellStyle name="Normal 2 4 8 7 2" xfId="1598" xr:uid="{00000000-0005-0000-0000-00003E060000}"/>
    <cellStyle name="Normal 2 4 8 8" xfId="1599" xr:uid="{00000000-0005-0000-0000-00003F060000}"/>
    <cellStyle name="Normal 2 4 8 8 2" xfId="1600" xr:uid="{00000000-0005-0000-0000-000040060000}"/>
    <cellStyle name="Normal 2 4 8 9" xfId="1601" xr:uid="{00000000-0005-0000-0000-000041060000}"/>
    <cellStyle name="Normal 2 4 9" xfId="1602" xr:uid="{00000000-0005-0000-0000-000042060000}"/>
    <cellStyle name="Normal 2 4 9 2" xfId="1603" xr:uid="{00000000-0005-0000-0000-000043060000}"/>
    <cellStyle name="Normal 2 5" xfId="1604" xr:uid="{00000000-0005-0000-0000-000044060000}"/>
    <cellStyle name="Normal 2 5 10" xfId="1605" xr:uid="{00000000-0005-0000-0000-000045060000}"/>
    <cellStyle name="Normal 2 5 10 2" xfId="1606" xr:uid="{00000000-0005-0000-0000-000046060000}"/>
    <cellStyle name="Normal 2 5 11" xfId="1607" xr:uid="{00000000-0005-0000-0000-000047060000}"/>
    <cellStyle name="Normal 2 5 11 2" xfId="1608" xr:uid="{00000000-0005-0000-0000-000048060000}"/>
    <cellStyle name="Normal 2 5 12" xfId="1609" xr:uid="{00000000-0005-0000-0000-000049060000}"/>
    <cellStyle name="Normal 2 5 12 2" xfId="1610" xr:uid="{00000000-0005-0000-0000-00004A060000}"/>
    <cellStyle name="Normal 2 5 13" xfId="1611" xr:uid="{00000000-0005-0000-0000-00004B060000}"/>
    <cellStyle name="Normal 2 5 13 2" xfId="1612" xr:uid="{00000000-0005-0000-0000-00004C060000}"/>
    <cellStyle name="Normal 2 5 14" xfId="1613" xr:uid="{00000000-0005-0000-0000-00004D060000}"/>
    <cellStyle name="Normal 2 5 14 2" xfId="1614" xr:uid="{00000000-0005-0000-0000-00004E060000}"/>
    <cellStyle name="Normal 2 5 15" xfId="1615" xr:uid="{00000000-0005-0000-0000-00004F060000}"/>
    <cellStyle name="Normal 2 5 15 2" xfId="1616" xr:uid="{00000000-0005-0000-0000-000050060000}"/>
    <cellStyle name="Normal 2 5 16" xfId="1617" xr:uid="{00000000-0005-0000-0000-000051060000}"/>
    <cellStyle name="Normal 2 5 16 2" xfId="1618" xr:uid="{00000000-0005-0000-0000-000052060000}"/>
    <cellStyle name="Normal 2 5 17" xfId="1619" xr:uid="{00000000-0005-0000-0000-000053060000}"/>
    <cellStyle name="Normal 2 5 17 2" xfId="1620" xr:uid="{00000000-0005-0000-0000-000054060000}"/>
    <cellStyle name="Normal 2 5 18" xfId="1621" xr:uid="{00000000-0005-0000-0000-000055060000}"/>
    <cellStyle name="Normal 2 5 18 2" xfId="1622" xr:uid="{00000000-0005-0000-0000-000056060000}"/>
    <cellStyle name="Normal 2 5 19" xfId="1623" xr:uid="{00000000-0005-0000-0000-000057060000}"/>
    <cellStyle name="Normal 2 5 19 2" xfId="1624" xr:uid="{00000000-0005-0000-0000-000058060000}"/>
    <cellStyle name="Normal 2 5 2" xfId="1625" xr:uid="{00000000-0005-0000-0000-000059060000}"/>
    <cellStyle name="Normal 2 5 2 10" xfId="1626" xr:uid="{00000000-0005-0000-0000-00005A060000}"/>
    <cellStyle name="Normal 2 5 2 10 2" xfId="1627" xr:uid="{00000000-0005-0000-0000-00005B060000}"/>
    <cellStyle name="Normal 2 5 2 11" xfId="1628" xr:uid="{00000000-0005-0000-0000-00005C060000}"/>
    <cellStyle name="Normal 2 5 2 2" xfId="1629" xr:uid="{00000000-0005-0000-0000-00005D060000}"/>
    <cellStyle name="Normal 2 5 2 2 2" xfId="1630" xr:uid="{00000000-0005-0000-0000-00005E060000}"/>
    <cellStyle name="Normal 2 5 2 2 2 2" xfId="1631" xr:uid="{00000000-0005-0000-0000-00005F060000}"/>
    <cellStyle name="Normal 2 5 2 2 3" xfId="1632" xr:uid="{00000000-0005-0000-0000-000060060000}"/>
    <cellStyle name="Normal 2 5 2 2 3 2" xfId="1633" xr:uid="{00000000-0005-0000-0000-000061060000}"/>
    <cellStyle name="Normal 2 5 2 2 4" xfId="1634" xr:uid="{00000000-0005-0000-0000-000062060000}"/>
    <cellStyle name="Normal 2 5 2 2 4 2" xfId="1635" xr:uid="{00000000-0005-0000-0000-000063060000}"/>
    <cellStyle name="Normal 2 5 2 2 5" xfId="1636" xr:uid="{00000000-0005-0000-0000-000064060000}"/>
    <cellStyle name="Normal 2 5 2 2 5 2" xfId="1637" xr:uid="{00000000-0005-0000-0000-000065060000}"/>
    <cellStyle name="Normal 2 5 2 2 6" xfId="1638" xr:uid="{00000000-0005-0000-0000-000066060000}"/>
    <cellStyle name="Normal 2 5 2 2 6 2" xfId="1639" xr:uid="{00000000-0005-0000-0000-000067060000}"/>
    <cellStyle name="Normal 2 5 2 2 7" xfId="1640" xr:uid="{00000000-0005-0000-0000-000068060000}"/>
    <cellStyle name="Normal 2 5 2 2 7 2" xfId="1641" xr:uid="{00000000-0005-0000-0000-000069060000}"/>
    <cellStyle name="Normal 2 5 2 2 8" xfId="1642" xr:uid="{00000000-0005-0000-0000-00006A060000}"/>
    <cellStyle name="Normal 2 5 2 2 8 2" xfId="1643" xr:uid="{00000000-0005-0000-0000-00006B060000}"/>
    <cellStyle name="Normal 2 5 2 2 9" xfId="1644" xr:uid="{00000000-0005-0000-0000-00006C060000}"/>
    <cellStyle name="Normal 2 5 2 3" xfId="1645" xr:uid="{00000000-0005-0000-0000-00006D060000}"/>
    <cellStyle name="Normal 2 5 2 3 2" xfId="1646" xr:uid="{00000000-0005-0000-0000-00006E060000}"/>
    <cellStyle name="Normal 2 5 2 3 2 2" xfId="1647" xr:uid="{00000000-0005-0000-0000-00006F060000}"/>
    <cellStyle name="Normal 2 5 2 3 3" xfId="1648" xr:uid="{00000000-0005-0000-0000-000070060000}"/>
    <cellStyle name="Normal 2 5 2 3 3 2" xfId="1649" xr:uid="{00000000-0005-0000-0000-000071060000}"/>
    <cellStyle name="Normal 2 5 2 3 4" xfId="1650" xr:uid="{00000000-0005-0000-0000-000072060000}"/>
    <cellStyle name="Normal 2 5 2 3 4 2" xfId="1651" xr:uid="{00000000-0005-0000-0000-000073060000}"/>
    <cellStyle name="Normal 2 5 2 3 5" xfId="1652" xr:uid="{00000000-0005-0000-0000-000074060000}"/>
    <cellStyle name="Normal 2 5 2 3 5 2" xfId="1653" xr:uid="{00000000-0005-0000-0000-000075060000}"/>
    <cellStyle name="Normal 2 5 2 3 6" xfId="1654" xr:uid="{00000000-0005-0000-0000-000076060000}"/>
    <cellStyle name="Normal 2 5 2 3 6 2" xfId="1655" xr:uid="{00000000-0005-0000-0000-000077060000}"/>
    <cellStyle name="Normal 2 5 2 3 7" xfId="1656" xr:uid="{00000000-0005-0000-0000-000078060000}"/>
    <cellStyle name="Normal 2 5 2 3 7 2" xfId="1657" xr:uid="{00000000-0005-0000-0000-000079060000}"/>
    <cellStyle name="Normal 2 5 2 3 8" xfId="1658" xr:uid="{00000000-0005-0000-0000-00007A060000}"/>
    <cellStyle name="Normal 2 5 2 3 8 2" xfId="1659" xr:uid="{00000000-0005-0000-0000-00007B060000}"/>
    <cellStyle name="Normal 2 5 2 3 9" xfId="1660" xr:uid="{00000000-0005-0000-0000-00007C060000}"/>
    <cellStyle name="Normal 2 5 2 4" xfId="1661" xr:uid="{00000000-0005-0000-0000-00007D060000}"/>
    <cellStyle name="Normal 2 5 2 4 2" xfId="1662" xr:uid="{00000000-0005-0000-0000-00007E060000}"/>
    <cellStyle name="Normal 2 5 2 5" xfId="1663" xr:uid="{00000000-0005-0000-0000-00007F060000}"/>
    <cellStyle name="Normal 2 5 2 5 2" xfId="1664" xr:uid="{00000000-0005-0000-0000-000080060000}"/>
    <cellStyle name="Normal 2 5 2 6" xfId="1665" xr:uid="{00000000-0005-0000-0000-000081060000}"/>
    <cellStyle name="Normal 2 5 2 6 2" xfId="1666" xr:uid="{00000000-0005-0000-0000-000082060000}"/>
    <cellStyle name="Normal 2 5 2 7" xfId="1667" xr:uid="{00000000-0005-0000-0000-000083060000}"/>
    <cellStyle name="Normal 2 5 2 7 2" xfId="1668" xr:uid="{00000000-0005-0000-0000-000084060000}"/>
    <cellStyle name="Normal 2 5 2 8" xfId="1669" xr:uid="{00000000-0005-0000-0000-000085060000}"/>
    <cellStyle name="Normal 2 5 2 8 2" xfId="1670" xr:uid="{00000000-0005-0000-0000-000086060000}"/>
    <cellStyle name="Normal 2 5 2 9" xfId="1671" xr:uid="{00000000-0005-0000-0000-000087060000}"/>
    <cellStyle name="Normal 2 5 2 9 2" xfId="1672" xr:uid="{00000000-0005-0000-0000-000088060000}"/>
    <cellStyle name="Normal 2 5 20" xfId="1673" xr:uid="{00000000-0005-0000-0000-000089060000}"/>
    <cellStyle name="Normal 2 5 21" xfId="1674" xr:uid="{00000000-0005-0000-0000-00008A060000}"/>
    <cellStyle name="Normal 2 5 3" xfId="1675" xr:uid="{00000000-0005-0000-0000-00008B060000}"/>
    <cellStyle name="Normal 2 5 3 10" xfId="1676" xr:uid="{00000000-0005-0000-0000-00008C060000}"/>
    <cellStyle name="Normal 2 5 3 10 2" xfId="1677" xr:uid="{00000000-0005-0000-0000-00008D060000}"/>
    <cellStyle name="Normal 2 5 3 11" xfId="1678" xr:uid="{00000000-0005-0000-0000-00008E060000}"/>
    <cellStyle name="Normal 2 5 3 2" xfId="1679" xr:uid="{00000000-0005-0000-0000-00008F060000}"/>
    <cellStyle name="Normal 2 5 3 2 2" xfId="1680" xr:uid="{00000000-0005-0000-0000-000090060000}"/>
    <cellStyle name="Normal 2 5 3 2 2 2" xfId="1681" xr:uid="{00000000-0005-0000-0000-000091060000}"/>
    <cellStyle name="Normal 2 5 3 2 3" xfId="1682" xr:uid="{00000000-0005-0000-0000-000092060000}"/>
    <cellStyle name="Normal 2 5 3 2 3 2" xfId="1683" xr:uid="{00000000-0005-0000-0000-000093060000}"/>
    <cellStyle name="Normal 2 5 3 2 4" xfId="1684" xr:uid="{00000000-0005-0000-0000-000094060000}"/>
    <cellStyle name="Normal 2 5 3 2 4 2" xfId="1685" xr:uid="{00000000-0005-0000-0000-000095060000}"/>
    <cellStyle name="Normal 2 5 3 2 5" xfId="1686" xr:uid="{00000000-0005-0000-0000-000096060000}"/>
    <cellStyle name="Normal 2 5 3 2 5 2" xfId="1687" xr:uid="{00000000-0005-0000-0000-000097060000}"/>
    <cellStyle name="Normal 2 5 3 2 6" xfId="1688" xr:uid="{00000000-0005-0000-0000-000098060000}"/>
    <cellStyle name="Normal 2 5 3 2 6 2" xfId="1689" xr:uid="{00000000-0005-0000-0000-000099060000}"/>
    <cellStyle name="Normal 2 5 3 2 7" xfId="1690" xr:uid="{00000000-0005-0000-0000-00009A060000}"/>
    <cellStyle name="Normal 2 5 3 2 7 2" xfId="1691" xr:uid="{00000000-0005-0000-0000-00009B060000}"/>
    <cellStyle name="Normal 2 5 3 2 8" xfId="1692" xr:uid="{00000000-0005-0000-0000-00009C060000}"/>
    <cellStyle name="Normal 2 5 3 2 8 2" xfId="1693" xr:uid="{00000000-0005-0000-0000-00009D060000}"/>
    <cellStyle name="Normal 2 5 3 2 9" xfId="1694" xr:uid="{00000000-0005-0000-0000-00009E060000}"/>
    <cellStyle name="Normal 2 5 3 3" xfId="1695" xr:uid="{00000000-0005-0000-0000-00009F060000}"/>
    <cellStyle name="Normal 2 5 3 3 2" xfId="1696" xr:uid="{00000000-0005-0000-0000-0000A0060000}"/>
    <cellStyle name="Normal 2 5 3 3 2 2" xfId="1697" xr:uid="{00000000-0005-0000-0000-0000A1060000}"/>
    <cellStyle name="Normal 2 5 3 3 3" xfId="1698" xr:uid="{00000000-0005-0000-0000-0000A2060000}"/>
    <cellStyle name="Normal 2 5 3 3 3 2" xfId="1699" xr:uid="{00000000-0005-0000-0000-0000A3060000}"/>
    <cellStyle name="Normal 2 5 3 3 4" xfId="1700" xr:uid="{00000000-0005-0000-0000-0000A4060000}"/>
    <cellStyle name="Normal 2 5 3 3 4 2" xfId="1701" xr:uid="{00000000-0005-0000-0000-0000A5060000}"/>
    <cellStyle name="Normal 2 5 3 3 5" xfId="1702" xr:uid="{00000000-0005-0000-0000-0000A6060000}"/>
    <cellStyle name="Normal 2 5 3 3 5 2" xfId="1703" xr:uid="{00000000-0005-0000-0000-0000A7060000}"/>
    <cellStyle name="Normal 2 5 3 3 6" xfId="1704" xr:uid="{00000000-0005-0000-0000-0000A8060000}"/>
    <cellStyle name="Normal 2 5 3 3 6 2" xfId="1705" xr:uid="{00000000-0005-0000-0000-0000A9060000}"/>
    <cellStyle name="Normal 2 5 3 3 7" xfId="1706" xr:uid="{00000000-0005-0000-0000-0000AA060000}"/>
    <cellStyle name="Normal 2 5 3 3 7 2" xfId="1707" xr:uid="{00000000-0005-0000-0000-0000AB060000}"/>
    <cellStyle name="Normal 2 5 3 3 8" xfId="1708" xr:uid="{00000000-0005-0000-0000-0000AC060000}"/>
    <cellStyle name="Normal 2 5 3 3 8 2" xfId="1709" xr:uid="{00000000-0005-0000-0000-0000AD060000}"/>
    <cellStyle name="Normal 2 5 3 3 9" xfId="1710" xr:uid="{00000000-0005-0000-0000-0000AE060000}"/>
    <cellStyle name="Normal 2 5 3 4" xfId="1711" xr:uid="{00000000-0005-0000-0000-0000AF060000}"/>
    <cellStyle name="Normal 2 5 3 4 2" xfId="1712" xr:uid="{00000000-0005-0000-0000-0000B0060000}"/>
    <cellStyle name="Normal 2 5 3 5" xfId="1713" xr:uid="{00000000-0005-0000-0000-0000B1060000}"/>
    <cellStyle name="Normal 2 5 3 5 2" xfId="1714" xr:uid="{00000000-0005-0000-0000-0000B2060000}"/>
    <cellStyle name="Normal 2 5 3 6" xfId="1715" xr:uid="{00000000-0005-0000-0000-0000B3060000}"/>
    <cellStyle name="Normal 2 5 3 6 2" xfId="1716" xr:uid="{00000000-0005-0000-0000-0000B4060000}"/>
    <cellStyle name="Normal 2 5 3 7" xfId="1717" xr:uid="{00000000-0005-0000-0000-0000B5060000}"/>
    <cellStyle name="Normal 2 5 3 7 2" xfId="1718" xr:uid="{00000000-0005-0000-0000-0000B6060000}"/>
    <cellStyle name="Normal 2 5 3 8" xfId="1719" xr:uid="{00000000-0005-0000-0000-0000B7060000}"/>
    <cellStyle name="Normal 2 5 3 8 2" xfId="1720" xr:uid="{00000000-0005-0000-0000-0000B8060000}"/>
    <cellStyle name="Normal 2 5 3 9" xfId="1721" xr:uid="{00000000-0005-0000-0000-0000B9060000}"/>
    <cellStyle name="Normal 2 5 3 9 2" xfId="1722" xr:uid="{00000000-0005-0000-0000-0000BA060000}"/>
    <cellStyle name="Normal 2 5 4" xfId="1723" xr:uid="{00000000-0005-0000-0000-0000BB060000}"/>
    <cellStyle name="Normal 2 5 4 2" xfId="1724" xr:uid="{00000000-0005-0000-0000-0000BC060000}"/>
    <cellStyle name="Normal 2 5 4 2 2" xfId="1725" xr:uid="{00000000-0005-0000-0000-0000BD060000}"/>
    <cellStyle name="Normal 2 5 4 3" xfId="1726" xr:uid="{00000000-0005-0000-0000-0000BE060000}"/>
    <cellStyle name="Normal 2 5 4 3 2" xfId="1727" xr:uid="{00000000-0005-0000-0000-0000BF060000}"/>
    <cellStyle name="Normal 2 5 4 4" xfId="1728" xr:uid="{00000000-0005-0000-0000-0000C0060000}"/>
    <cellStyle name="Normal 2 5 4 4 2" xfId="1729" xr:uid="{00000000-0005-0000-0000-0000C1060000}"/>
    <cellStyle name="Normal 2 5 4 5" xfId="1730" xr:uid="{00000000-0005-0000-0000-0000C2060000}"/>
    <cellStyle name="Normal 2 5 4 5 2" xfId="1731" xr:uid="{00000000-0005-0000-0000-0000C3060000}"/>
    <cellStyle name="Normal 2 5 4 6" xfId="1732" xr:uid="{00000000-0005-0000-0000-0000C4060000}"/>
    <cellStyle name="Normal 2 5 4 6 2" xfId="1733" xr:uid="{00000000-0005-0000-0000-0000C5060000}"/>
    <cellStyle name="Normal 2 5 4 7" xfId="1734" xr:uid="{00000000-0005-0000-0000-0000C6060000}"/>
    <cellStyle name="Normal 2 5 4 7 2" xfId="1735" xr:uid="{00000000-0005-0000-0000-0000C7060000}"/>
    <cellStyle name="Normal 2 5 4 8" xfId="1736" xr:uid="{00000000-0005-0000-0000-0000C8060000}"/>
    <cellStyle name="Normal 2 5 4 8 2" xfId="1737" xr:uid="{00000000-0005-0000-0000-0000C9060000}"/>
    <cellStyle name="Normal 2 5 4 9" xfId="1738" xr:uid="{00000000-0005-0000-0000-0000CA060000}"/>
    <cellStyle name="Normal 2 5 5" xfId="1739" xr:uid="{00000000-0005-0000-0000-0000CB060000}"/>
    <cellStyle name="Normal 2 5 5 2" xfId="1740" xr:uid="{00000000-0005-0000-0000-0000CC060000}"/>
    <cellStyle name="Normal 2 5 5 2 2" xfId="1741" xr:uid="{00000000-0005-0000-0000-0000CD060000}"/>
    <cellStyle name="Normal 2 5 5 3" xfId="1742" xr:uid="{00000000-0005-0000-0000-0000CE060000}"/>
    <cellStyle name="Normal 2 5 5 3 2" xfId="1743" xr:uid="{00000000-0005-0000-0000-0000CF060000}"/>
    <cellStyle name="Normal 2 5 5 4" xfId="1744" xr:uid="{00000000-0005-0000-0000-0000D0060000}"/>
    <cellStyle name="Normal 2 5 5 4 2" xfId="1745" xr:uid="{00000000-0005-0000-0000-0000D1060000}"/>
    <cellStyle name="Normal 2 5 5 5" xfId="1746" xr:uid="{00000000-0005-0000-0000-0000D2060000}"/>
    <cellStyle name="Normal 2 5 5 5 2" xfId="1747" xr:uid="{00000000-0005-0000-0000-0000D3060000}"/>
    <cellStyle name="Normal 2 5 5 6" xfId="1748" xr:uid="{00000000-0005-0000-0000-0000D4060000}"/>
    <cellStyle name="Normal 2 5 5 6 2" xfId="1749" xr:uid="{00000000-0005-0000-0000-0000D5060000}"/>
    <cellStyle name="Normal 2 5 5 7" xfId="1750" xr:uid="{00000000-0005-0000-0000-0000D6060000}"/>
    <cellStyle name="Normal 2 5 5 7 2" xfId="1751" xr:uid="{00000000-0005-0000-0000-0000D7060000}"/>
    <cellStyle name="Normal 2 5 5 8" xfId="1752" xr:uid="{00000000-0005-0000-0000-0000D8060000}"/>
    <cellStyle name="Normal 2 5 5 8 2" xfId="1753" xr:uid="{00000000-0005-0000-0000-0000D9060000}"/>
    <cellStyle name="Normal 2 5 5 9" xfId="1754" xr:uid="{00000000-0005-0000-0000-0000DA060000}"/>
    <cellStyle name="Normal 2 5 6" xfId="1755" xr:uid="{00000000-0005-0000-0000-0000DB060000}"/>
    <cellStyle name="Normal 2 5 6 2" xfId="1756" xr:uid="{00000000-0005-0000-0000-0000DC060000}"/>
    <cellStyle name="Normal 2 5 6 2 2" xfId="1757" xr:uid="{00000000-0005-0000-0000-0000DD060000}"/>
    <cellStyle name="Normal 2 5 6 3" xfId="1758" xr:uid="{00000000-0005-0000-0000-0000DE060000}"/>
    <cellStyle name="Normal 2 5 6 3 2" xfId="1759" xr:uid="{00000000-0005-0000-0000-0000DF060000}"/>
    <cellStyle name="Normal 2 5 6 4" xfId="1760" xr:uid="{00000000-0005-0000-0000-0000E0060000}"/>
    <cellStyle name="Normal 2 5 6 4 2" xfId="1761" xr:uid="{00000000-0005-0000-0000-0000E1060000}"/>
    <cellStyle name="Normal 2 5 6 5" xfId="1762" xr:uid="{00000000-0005-0000-0000-0000E2060000}"/>
    <cellStyle name="Normal 2 5 6 5 2" xfId="1763" xr:uid="{00000000-0005-0000-0000-0000E3060000}"/>
    <cellStyle name="Normal 2 5 6 6" xfId="1764" xr:uid="{00000000-0005-0000-0000-0000E4060000}"/>
    <cellStyle name="Normal 2 5 6 6 2" xfId="1765" xr:uid="{00000000-0005-0000-0000-0000E5060000}"/>
    <cellStyle name="Normal 2 5 6 7" xfId="1766" xr:uid="{00000000-0005-0000-0000-0000E6060000}"/>
    <cellStyle name="Normal 2 5 6 7 2" xfId="1767" xr:uid="{00000000-0005-0000-0000-0000E7060000}"/>
    <cellStyle name="Normal 2 5 6 8" xfId="1768" xr:uid="{00000000-0005-0000-0000-0000E8060000}"/>
    <cellStyle name="Normal 2 5 6 8 2" xfId="1769" xr:uid="{00000000-0005-0000-0000-0000E9060000}"/>
    <cellStyle name="Normal 2 5 6 9" xfId="1770" xr:uid="{00000000-0005-0000-0000-0000EA060000}"/>
    <cellStyle name="Normal 2 5 7" xfId="1771" xr:uid="{00000000-0005-0000-0000-0000EB060000}"/>
    <cellStyle name="Normal 2 5 7 2" xfId="1772" xr:uid="{00000000-0005-0000-0000-0000EC060000}"/>
    <cellStyle name="Normal 2 5 7 2 2" xfId="1773" xr:uid="{00000000-0005-0000-0000-0000ED060000}"/>
    <cellStyle name="Normal 2 5 7 3" xfId="1774" xr:uid="{00000000-0005-0000-0000-0000EE060000}"/>
    <cellStyle name="Normal 2 5 7 3 2" xfId="1775" xr:uid="{00000000-0005-0000-0000-0000EF060000}"/>
    <cellStyle name="Normal 2 5 7 4" xfId="1776" xr:uid="{00000000-0005-0000-0000-0000F0060000}"/>
    <cellStyle name="Normal 2 5 7 4 2" xfId="1777" xr:uid="{00000000-0005-0000-0000-0000F1060000}"/>
    <cellStyle name="Normal 2 5 7 5" xfId="1778" xr:uid="{00000000-0005-0000-0000-0000F2060000}"/>
    <cellStyle name="Normal 2 5 7 5 2" xfId="1779" xr:uid="{00000000-0005-0000-0000-0000F3060000}"/>
    <cellStyle name="Normal 2 5 7 6" xfId="1780" xr:uid="{00000000-0005-0000-0000-0000F4060000}"/>
    <cellStyle name="Normal 2 5 7 6 2" xfId="1781" xr:uid="{00000000-0005-0000-0000-0000F5060000}"/>
    <cellStyle name="Normal 2 5 7 7" xfId="1782" xr:uid="{00000000-0005-0000-0000-0000F6060000}"/>
    <cellStyle name="Normal 2 5 7 7 2" xfId="1783" xr:uid="{00000000-0005-0000-0000-0000F7060000}"/>
    <cellStyle name="Normal 2 5 7 8" xfId="1784" xr:uid="{00000000-0005-0000-0000-0000F8060000}"/>
    <cellStyle name="Normal 2 5 7 8 2" xfId="1785" xr:uid="{00000000-0005-0000-0000-0000F9060000}"/>
    <cellStyle name="Normal 2 5 7 9" xfId="1786" xr:uid="{00000000-0005-0000-0000-0000FA060000}"/>
    <cellStyle name="Normal 2 5 8" xfId="1787" xr:uid="{00000000-0005-0000-0000-0000FB060000}"/>
    <cellStyle name="Normal 2 5 8 2" xfId="1788" xr:uid="{00000000-0005-0000-0000-0000FC060000}"/>
    <cellStyle name="Normal 2 5 8 2 2" xfId="1789" xr:uid="{00000000-0005-0000-0000-0000FD060000}"/>
    <cellStyle name="Normal 2 5 8 3" xfId="1790" xr:uid="{00000000-0005-0000-0000-0000FE060000}"/>
    <cellStyle name="Normal 2 5 8 3 2" xfId="1791" xr:uid="{00000000-0005-0000-0000-0000FF060000}"/>
    <cellStyle name="Normal 2 5 8 4" xfId="1792" xr:uid="{00000000-0005-0000-0000-000000070000}"/>
    <cellStyle name="Normal 2 5 8 4 2" xfId="1793" xr:uid="{00000000-0005-0000-0000-000001070000}"/>
    <cellStyle name="Normal 2 5 8 5" xfId="1794" xr:uid="{00000000-0005-0000-0000-000002070000}"/>
    <cellStyle name="Normal 2 5 8 5 2" xfId="1795" xr:uid="{00000000-0005-0000-0000-000003070000}"/>
    <cellStyle name="Normal 2 5 8 6" xfId="1796" xr:uid="{00000000-0005-0000-0000-000004070000}"/>
    <cellStyle name="Normal 2 5 8 6 2" xfId="1797" xr:uid="{00000000-0005-0000-0000-000005070000}"/>
    <cellStyle name="Normal 2 5 8 7" xfId="1798" xr:uid="{00000000-0005-0000-0000-000006070000}"/>
    <cellStyle name="Normal 2 5 8 7 2" xfId="1799" xr:uid="{00000000-0005-0000-0000-000007070000}"/>
    <cellStyle name="Normal 2 5 8 8" xfId="1800" xr:uid="{00000000-0005-0000-0000-000008070000}"/>
    <cellStyle name="Normal 2 5 8 8 2" xfId="1801" xr:uid="{00000000-0005-0000-0000-000009070000}"/>
    <cellStyle name="Normal 2 5 8 9" xfId="1802" xr:uid="{00000000-0005-0000-0000-00000A070000}"/>
    <cellStyle name="Normal 2 5 9" xfId="1803" xr:uid="{00000000-0005-0000-0000-00000B070000}"/>
    <cellStyle name="Normal 2 5 9 2" xfId="1804" xr:uid="{00000000-0005-0000-0000-00000C070000}"/>
    <cellStyle name="Normal 2 6" xfId="1805" xr:uid="{00000000-0005-0000-0000-00000D070000}"/>
    <cellStyle name="Normal 2 6 10" xfId="1806" xr:uid="{00000000-0005-0000-0000-00000E070000}"/>
    <cellStyle name="Normal 2 6 10 2" xfId="1807" xr:uid="{00000000-0005-0000-0000-00000F070000}"/>
    <cellStyle name="Normal 2 6 11" xfId="1808" xr:uid="{00000000-0005-0000-0000-000010070000}"/>
    <cellStyle name="Normal 2 6 11 2" xfId="1809" xr:uid="{00000000-0005-0000-0000-000011070000}"/>
    <cellStyle name="Normal 2 6 12" xfId="1810" xr:uid="{00000000-0005-0000-0000-000012070000}"/>
    <cellStyle name="Normal 2 6 12 2" xfId="1811" xr:uid="{00000000-0005-0000-0000-000013070000}"/>
    <cellStyle name="Normal 2 6 13" xfId="1812" xr:uid="{00000000-0005-0000-0000-000014070000}"/>
    <cellStyle name="Normal 2 6 13 2" xfId="1813" xr:uid="{00000000-0005-0000-0000-000015070000}"/>
    <cellStyle name="Normal 2 6 14" xfId="1814" xr:uid="{00000000-0005-0000-0000-000016070000}"/>
    <cellStyle name="Normal 2 6 14 2" xfId="1815" xr:uid="{00000000-0005-0000-0000-000017070000}"/>
    <cellStyle name="Normal 2 6 15" xfId="1816" xr:uid="{00000000-0005-0000-0000-000018070000}"/>
    <cellStyle name="Normal 2 6 15 2" xfId="1817" xr:uid="{00000000-0005-0000-0000-000019070000}"/>
    <cellStyle name="Normal 2 6 16" xfId="1818" xr:uid="{00000000-0005-0000-0000-00001A070000}"/>
    <cellStyle name="Normal 2 6 16 2" xfId="1819" xr:uid="{00000000-0005-0000-0000-00001B070000}"/>
    <cellStyle name="Normal 2 6 17" xfId="1820" xr:uid="{00000000-0005-0000-0000-00001C070000}"/>
    <cellStyle name="Normal 2 6 17 2" xfId="1821" xr:uid="{00000000-0005-0000-0000-00001D070000}"/>
    <cellStyle name="Normal 2 6 18" xfId="1822" xr:uid="{00000000-0005-0000-0000-00001E070000}"/>
    <cellStyle name="Normal 2 6 18 2" xfId="1823" xr:uid="{00000000-0005-0000-0000-00001F070000}"/>
    <cellStyle name="Normal 2 6 19" xfId="1824" xr:uid="{00000000-0005-0000-0000-000020070000}"/>
    <cellStyle name="Normal 2 6 19 2" xfId="1825" xr:uid="{00000000-0005-0000-0000-000021070000}"/>
    <cellStyle name="Normal 2 6 2" xfId="1826" xr:uid="{00000000-0005-0000-0000-000022070000}"/>
    <cellStyle name="Normal 2 6 2 10" xfId="1827" xr:uid="{00000000-0005-0000-0000-000023070000}"/>
    <cellStyle name="Normal 2 6 2 10 2" xfId="1828" xr:uid="{00000000-0005-0000-0000-000024070000}"/>
    <cellStyle name="Normal 2 6 2 11" xfId="1829" xr:uid="{00000000-0005-0000-0000-000025070000}"/>
    <cellStyle name="Normal 2 6 2 2" xfId="1830" xr:uid="{00000000-0005-0000-0000-000026070000}"/>
    <cellStyle name="Normal 2 6 2 2 2" xfId="1831" xr:uid="{00000000-0005-0000-0000-000027070000}"/>
    <cellStyle name="Normal 2 6 2 2 2 2" xfId="1832" xr:uid="{00000000-0005-0000-0000-000028070000}"/>
    <cellStyle name="Normal 2 6 2 2 3" xfId="1833" xr:uid="{00000000-0005-0000-0000-000029070000}"/>
    <cellStyle name="Normal 2 6 2 2 3 2" xfId="1834" xr:uid="{00000000-0005-0000-0000-00002A070000}"/>
    <cellStyle name="Normal 2 6 2 2 4" xfId="1835" xr:uid="{00000000-0005-0000-0000-00002B070000}"/>
    <cellStyle name="Normal 2 6 2 2 4 2" xfId="1836" xr:uid="{00000000-0005-0000-0000-00002C070000}"/>
    <cellStyle name="Normal 2 6 2 2 5" xfId="1837" xr:uid="{00000000-0005-0000-0000-00002D070000}"/>
    <cellStyle name="Normal 2 6 2 2 5 2" xfId="1838" xr:uid="{00000000-0005-0000-0000-00002E070000}"/>
    <cellStyle name="Normal 2 6 2 2 6" xfId="1839" xr:uid="{00000000-0005-0000-0000-00002F070000}"/>
    <cellStyle name="Normal 2 6 2 2 6 2" xfId="1840" xr:uid="{00000000-0005-0000-0000-000030070000}"/>
    <cellStyle name="Normal 2 6 2 2 7" xfId="1841" xr:uid="{00000000-0005-0000-0000-000031070000}"/>
    <cellStyle name="Normal 2 6 2 2 7 2" xfId="1842" xr:uid="{00000000-0005-0000-0000-000032070000}"/>
    <cellStyle name="Normal 2 6 2 2 8" xfId="1843" xr:uid="{00000000-0005-0000-0000-000033070000}"/>
    <cellStyle name="Normal 2 6 2 2 8 2" xfId="1844" xr:uid="{00000000-0005-0000-0000-000034070000}"/>
    <cellStyle name="Normal 2 6 2 2 9" xfId="1845" xr:uid="{00000000-0005-0000-0000-000035070000}"/>
    <cellStyle name="Normal 2 6 2 3" xfId="1846" xr:uid="{00000000-0005-0000-0000-000036070000}"/>
    <cellStyle name="Normal 2 6 2 3 2" xfId="1847" xr:uid="{00000000-0005-0000-0000-000037070000}"/>
    <cellStyle name="Normal 2 6 2 3 2 2" xfId="1848" xr:uid="{00000000-0005-0000-0000-000038070000}"/>
    <cellStyle name="Normal 2 6 2 3 3" xfId="1849" xr:uid="{00000000-0005-0000-0000-000039070000}"/>
    <cellStyle name="Normal 2 6 2 3 3 2" xfId="1850" xr:uid="{00000000-0005-0000-0000-00003A070000}"/>
    <cellStyle name="Normal 2 6 2 3 4" xfId="1851" xr:uid="{00000000-0005-0000-0000-00003B070000}"/>
    <cellStyle name="Normal 2 6 2 3 4 2" xfId="1852" xr:uid="{00000000-0005-0000-0000-00003C070000}"/>
    <cellStyle name="Normal 2 6 2 3 5" xfId="1853" xr:uid="{00000000-0005-0000-0000-00003D070000}"/>
    <cellStyle name="Normal 2 6 2 3 5 2" xfId="1854" xr:uid="{00000000-0005-0000-0000-00003E070000}"/>
    <cellStyle name="Normal 2 6 2 3 6" xfId="1855" xr:uid="{00000000-0005-0000-0000-00003F070000}"/>
    <cellStyle name="Normal 2 6 2 3 6 2" xfId="1856" xr:uid="{00000000-0005-0000-0000-000040070000}"/>
    <cellStyle name="Normal 2 6 2 3 7" xfId="1857" xr:uid="{00000000-0005-0000-0000-000041070000}"/>
    <cellStyle name="Normal 2 6 2 3 7 2" xfId="1858" xr:uid="{00000000-0005-0000-0000-000042070000}"/>
    <cellStyle name="Normal 2 6 2 3 8" xfId="1859" xr:uid="{00000000-0005-0000-0000-000043070000}"/>
    <cellStyle name="Normal 2 6 2 3 8 2" xfId="1860" xr:uid="{00000000-0005-0000-0000-000044070000}"/>
    <cellStyle name="Normal 2 6 2 3 9" xfId="1861" xr:uid="{00000000-0005-0000-0000-000045070000}"/>
    <cellStyle name="Normal 2 6 2 4" xfId="1862" xr:uid="{00000000-0005-0000-0000-000046070000}"/>
    <cellStyle name="Normal 2 6 2 4 2" xfId="1863" xr:uid="{00000000-0005-0000-0000-000047070000}"/>
    <cellStyle name="Normal 2 6 2 5" xfId="1864" xr:uid="{00000000-0005-0000-0000-000048070000}"/>
    <cellStyle name="Normal 2 6 2 5 2" xfId="1865" xr:uid="{00000000-0005-0000-0000-000049070000}"/>
    <cellStyle name="Normal 2 6 2 6" xfId="1866" xr:uid="{00000000-0005-0000-0000-00004A070000}"/>
    <cellStyle name="Normal 2 6 2 6 2" xfId="1867" xr:uid="{00000000-0005-0000-0000-00004B070000}"/>
    <cellStyle name="Normal 2 6 2 7" xfId="1868" xr:uid="{00000000-0005-0000-0000-00004C070000}"/>
    <cellStyle name="Normal 2 6 2 7 2" xfId="1869" xr:uid="{00000000-0005-0000-0000-00004D070000}"/>
    <cellStyle name="Normal 2 6 2 8" xfId="1870" xr:uid="{00000000-0005-0000-0000-00004E070000}"/>
    <cellStyle name="Normal 2 6 2 8 2" xfId="1871" xr:uid="{00000000-0005-0000-0000-00004F070000}"/>
    <cellStyle name="Normal 2 6 2 9" xfId="1872" xr:uid="{00000000-0005-0000-0000-000050070000}"/>
    <cellStyle name="Normal 2 6 2 9 2" xfId="1873" xr:uid="{00000000-0005-0000-0000-000051070000}"/>
    <cellStyle name="Normal 2 6 20" xfId="1874" xr:uid="{00000000-0005-0000-0000-000052070000}"/>
    <cellStyle name="Normal 2 6 21" xfId="1875" xr:uid="{00000000-0005-0000-0000-000053070000}"/>
    <cellStyle name="Normal 2 6 3" xfId="1876" xr:uid="{00000000-0005-0000-0000-000054070000}"/>
    <cellStyle name="Normal 2 6 3 10" xfId="1877" xr:uid="{00000000-0005-0000-0000-000055070000}"/>
    <cellStyle name="Normal 2 6 3 10 2" xfId="1878" xr:uid="{00000000-0005-0000-0000-000056070000}"/>
    <cellStyle name="Normal 2 6 3 11" xfId="1879" xr:uid="{00000000-0005-0000-0000-000057070000}"/>
    <cellStyle name="Normal 2 6 3 2" xfId="1880" xr:uid="{00000000-0005-0000-0000-000058070000}"/>
    <cellStyle name="Normal 2 6 3 2 2" xfId="1881" xr:uid="{00000000-0005-0000-0000-000059070000}"/>
    <cellStyle name="Normal 2 6 3 2 2 2" xfId="1882" xr:uid="{00000000-0005-0000-0000-00005A070000}"/>
    <cellStyle name="Normal 2 6 3 2 3" xfId="1883" xr:uid="{00000000-0005-0000-0000-00005B070000}"/>
    <cellStyle name="Normal 2 6 3 2 3 2" xfId="1884" xr:uid="{00000000-0005-0000-0000-00005C070000}"/>
    <cellStyle name="Normal 2 6 3 2 4" xfId="1885" xr:uid="{00000000-0005-0000-0000-00005D070000}"/>
    <cellStyle name="Normal 2 6 3 2 4 2" xfId="1886" xr:uid="{00000000-0005-0000-0000-00005E070000}"/>
    <cellStyle name="Normal 2 6 3 2 5" xfId="1887" xr:uid="{00000000-0005-0000-0000-00005F070000}"/>
    <cellStyle name="Normal 2 6 3 2 5 2" xfId="1888" xr:uid="{00000000-0005-0000-0000-000060070000}"/>
    <cellStyle name="Normal 2 6 3 2 6" xfId="1889" xr:uid="{00000000-0005-0000-0000-000061070000}"/>
    <cellStyle name="Normal 2 6 3 2 6 2" xfId="1890" xr:uid="{00000000-0005-0000-0000-000062070000}"/>
    <cellStyle name="Normal 2 6 3 2 7" xfId="1891" xr:uid="{00000000-0005-0000-0000-000063070000}"/>
    <cellStyle name="Normal 2 6 3 2 7 2" xfId="1892" xr:uid="{00000000-0005-0000-0000-000064070000}"/>
    <cellStyle name="Normal 2 6 3 2 8" xfId="1893" xr:uid="{00000000-0005-0000-0000-000065070000}"/>
    <cellStyle name="Normal 2 6 3 2 8 2" xfId="1894" xr:uid="{00000000-0005-0000-0000-000066070000}"/>
    <cellStyle name="Normal 2 6 3 2 9" xfId="1895" xr:uid="{00000000-0005-0000-0000-000067070000}"/>
    <cellStyle name="Normal 2 6 3 3" xfId="1896" xr:uid="{00000000-0005-0000-0000-000068070000}"/>
    <cellStyle name="Normal 2 6 3 3 2" xfId="1897" xr:uid="{00000000-0005-0000-0000-000069070000}"/>
    <cellStyle name="Normal 2 6 3 3 2 2" xfId="1898" xr:uid="{00000000-0005-0000-0000-00006A070000}"/>
    <cellStyle name="Normal 2 6 3 3 3" xfId="1899" xr:uid="{00000000-0005-0000-0000-00006B070000}"/>
    <cellStyle name="Normal 2 6 3 3 3 2" xfId="1900" xr:uid="{00000000-0005-0000-0000-00006C070000}"/>
    <cellStyle name="Normal 2 6 3 3 4" xfId="1901" xr:uid="{00000000-0005-0000-0000-00006D070000}"/>
    <cellStyle name="Normal 2 6 3 3 4 2" xfId="1902" xr:uid="{00000000-0005-0000-0000-00006E070000}"/>
    <cellStyle name="Normal 2 6 3 3 5" xfId="1903" xr:uid="{00000000-0005-0000-0000-00006F070000}"/>
    <cellStyle name="Normal 2 6 3 3 5 2" xfId="1904" xr:uid="{00000000-0005-0000-0000-000070070000}"/>
    <cellStyle name="Normal 2 6 3 3 6" xfId="1905" xr:uid="{00000000-0005-0000-0000-000071070000}"/>
    <cellStyle name="Normal 2 6 3 3 6 2" xfId="1906" xr:uid="{00000000-0005-0000-0000-000072070000}"/>
    <cellStyle name="Normal 2 6 3 3 7" xfId="1907" xr:uid="{00000000-0005-0000-0000-000073070000}"/>
    <cellStyle name="Normal 2 6 3 3 7 2" xfId="1908" xr:uid="{00000000-0005-0000-0000-000074070000}"/>
    <cellStyle name="Normal 2 6 3 3 8" xfId="1909" xr:uid="{00000000-0005-0000-0000-000075070000}"/>
    <cellStyle name="Normal 2 6 3 3 8 2" xfId="1910" xr:uid="{00000000-0005-0000-0000-000076070000}"/>
    <cellStyle name="Normal 2 6 3 3 9" xfId="1911" xr:uid="{00000000-0005-0000-0000-000077070000}"/>
    <cellStyle name="Normal 2 6 3 4" xfId="1912" xr:uid="{00000000-0005-0000-0000-000078070000}"/>
    <cellStyle name="Normal 2 6 3 4 2" xfId="1913" xr:uid="{00000000-0005-0000-0000-000079070000}"/>
    <cellStyle name="Normal 2 6 3 5" xfId="1914" xr:uid="{00000000-0005-0000-0000-00007A070000}"/>
    <cellStyle name="Normal 2 6 3 5 2" xfId="1915" xr:uid="{00000000-0005-0000-0000-00007B070000}"/>
    <cellStyle name="Normal 2 6 3 6" xfId="1916" xr:uid="{00000000-0005-0000-0000-00007C070000}"/>
    <cellStyle name="Normal 2 6 3 6 2" xfId="1917" xr:uid="{00000000-0005-0000-0000-00007D070000}"/>
    <cellStyle name="Normal 2 6 3 7" xfId="1918" xr:uid="{00000000-0005-0000-0000-00007E070000}"/>
    <cellStyle name="Normal 2 6 3 7 2" xfId="1919" xr:uid="{00000000-0005-0000-0000-00007F070000}"/>
    <cellStyle name="Normal 2 6 3 8" xfId="1920" xr:uid="{00000000-0005-0000-0000-000080070000}"/>
    <cellStyle name="Normal 2 6 3 8 2" xfId="1921" xr:uid="{00000000-0005-0000-0000-000081070000}"/>
    <cellStyle name="Normal 2 6 3 9" xfId="1922" xr:uid="{00000000-0005-0000-0000-000082070000}"/>
    <cellStyle name="Normal 2 6 3 9 2" xfId="1923" xr:uid="{00000000-0005-0000-0000-000083070000}"/>
    <cellStyle name="Normal 2 6 4" xfId="1924" xr:uid="{00000000-0005-0000-0000-000084070000}"/>
    <cellStyle name="Normal 2 6 4 2" xfId="1925" xr:uid="{00000000-0005-0000-0000-000085070000}"/>
    <cellStyle name="Normal 2 6 4 2 2" xfId="1926" xr:uid="{00000000-0005-0000-0000-000086070000}"/>
    <cellStyle name="Normal 2 6 4 3" xfId="1927" xr:uid="{00000000-0005-0000-0000-000087070000}"/>
    <cellStyle name="Normal 2 6 4 3 2" xfId="1928" xr:uid="{00000000-0005-0000-0000-000088070000}"/>
    <cellStyle name="Normal 2 6 4 4" xfId="1929" xr:uid="{00000000-0005-0000-0000-000089070000}"/>
    <cellStyle name="Normal 2 6 4 4 2" xfId="1930" xr:uid="{00000000-0005-0000-0000-00008A070000}"/>
    <cellStyle name="Normal 2 6 4 5" xfId="1931" xr:uid="{00000000-0005-0000-0000-00008B070000}"/>
    <cellStyle name="Normal 2 6 4 5 2" xfId="1932" xr:uid="{00000000-0005-0000-0000-00008C070000}"/>
    <cellStyle name="Normal 2 6 4 6" xfId="1933" xr:uid="{00000000-0005-0000-0000-00008D070000}"/>
    <cellStyle name="Normal 2 6 4 6 2" xfId="1934" xr:uid="{00000000-0005-0000-0000-00008E070000}"/>
    <cellStyle name="Normal 2 6 4 7" xfId="1935" xr:uid="{00000000-0005-0000-0000-00008F070000}"/>
    <cellStyle name="Normal 2 6 4 7 2" xfId="1936" xr:uid="{00000000-0005-0000-0000-000090070000}"/>
    <cellStyle name="Normal 2 6 4 8" xfId="1937" xr:uid="{00000000-0005-0000-0000-000091070000}"/>
    <cellStyle name="Normal 2 6 4 8 2" xfId="1938" xr:uid="{00000000-0005-0000-0000-000092070000}"/>
    <cellStyle name="Normal 2 6 4 9" xfId="1939" xr:uid="{00000000-0005-0000-0000-000093070000}"/>
    <cellStyle name="Normal 2 6 5" xfId="1940" xr:uid="{00000000-0005-0000-0000-000094070000}"/>
    <cellStyle name="Normal 2 6 5 2" xfId="1941" xr:uid="{00000000-0005-0000-0000-000095070000}"/>
    <cellStyle name="Normal 2 6 5 2 2" xfId="1942" xr:uid="{00000000-0005-0000-0000-000096070000}"/>
    <cellStyle name="Normal 2 6 5 3" xfId="1943" xr:uid="{00000000-0005-0000-0000-000097070000}"/>
    <cellStyle name="Normal 2 6 5 3 2" xfId="1944" xr:uid="{00000000-0005-0000-0000-000098070000}"/>
    <cellStyle name="Normal 2 6 5 4" xfId="1945" xr:uid="{00000000-0005-0000-0000-000099070000}"/>
    <cellStyle name="Normal 2 6 5 4 2" xfId="1946" xr:uid="{00000000-0005-0000-0000-00009A070000}"/>
    <cellStyle name="Normal 2 6 5 5" xfId="1947" xr:uid="{00000000-0005-0000-0000-00009B070000}"/>
    <cellStyle name="Normal 2 6 5 5 2" xfId="1948" xr:uid="{00000000-0005-0000-0000-00009C070000}"/>
    <cellStyle name="Normal 2 6 5 6" xfId="1949" xr:uid="{00000000-0005-0000-0000-00009D070000}"/>
    <cellStyle name="Normal 2 6 5 6 2" xfId="1950" xr:uid="{00000000-0005-0000-0000-00009E070000}"/>
    <cellStyle name="Normal 2 6 5 7" xfId="1951" xr:uid="{00000000-0005-0000-0000-00009F070000}"/>
    <cellStyle name="Normal 2 6 5 7 2" xfId="1952" xr:uid="{00000000-0005-0000-0000-0000A0070000}"/>
    <cellStyle name="Normal 2 6 5 8" xfId="1953" xr:uid="{00000000-0005-0000-0000-0000A1070000}"/>
    <cellStyle name="Normal 2 6 5 8 2" xfId="1954" xr:uid="{00000000-0005-0000-0000-0000A2070000}"/>
    <cellStyle name="Normal 2 6 5 9" xfId="1955" xr:uid="{00000000-0005-0000-0000-0000A3070000}"/>
    <cellStyle name="Normal 2 6 6" xfId="1956" xr:uid="{00000000-0005-0000-0000-0000A4070000}"/>
    <cellStyle name="Normal 2 6 6 2" xfId="1957" xr:uid="{00000000-0005-0000-0000-0000A5070000}"/>
    <cellStyle name="Normal 2 6 6 2 2" xfId="1958" xr:uid="{00000000-0005-0000-0000-0000A6070000}"/>
    <cellStyle name="Normal 2 6 6 3" xfId="1959" xr:uid="{00000000-0005-0000-0000-0000A7070000}"/>
    <cellStyle name="Normal 2 6 6 3 2" xfId="1960" xr:uid="{00000000-0005-0000-0000-0000A8070000}"/>
    <cellStyle name="Normal 2 6 6 4" xfId="1961" xr:uid="{00000000-0005-0000-0000-0000A9070000}"/>
    <cellStyle name="Normal 2 6 6 4 2" xfId="1962" xr:uid="{00000000-0005-0000-0000-0000AA070000}"/>
    <cellStyle name="Normal 2 6 6 5" xfId="1963" xr:uid="{00000000-0005-0000-0000-0000AB070000}"/>
    <cellStyle name="Normal 2 6 6 5 2" xfId="1964" xr:uid="{00000000-0005-0000-0000-0000AC070000}"/>
    <cellStyle name="Normal 2 6 6 6" xfId="1965" xr:uid="{00000000-0005-0000-0000-0000AD070000}"/>
    <cellStyle name="Normal 2 6 6 6 2" xfId="1966" xr:uid="{00000000-0005-0000-0000-0000AE070000}"/>
    <cellStyle name="Normal 2 6 6 7" xfId="1967" xr:uid="{00000000-0005-0000-0000-0000AF070000}"/>
    <cellStyle name="Normal 2 6 6 7 2" xfId="1968" xr:uid="{00000000-0005-0000-0000-0000B0070000}"/>
    <cellStyle name="Normal 2 6 6 8" xfId="1969" xr:uid="{00000000-0005-0000-0000-0000B1070000}"/>
    <cellStyle name="Normal 2 6 6 8 2" xfId="1970" xr:uid="{00000000-0005-0000-0000-0000B2070000}"/>
    <cellStyle name="Normal 2 6 6 9" xfId="1971" xr:uid="{00000000-0005-0000-0000-0000B3070000}"/>
    <cellStyle name="Normal 2 6 7" xfId="1972" xr:uid="{00000000-0005-0000-0000-0000B4070000}"/>
    <cellStyle name="Normal 2 6 7 2" xfId="1973" xr:uid="{00000000-0005-0000-0000-0000B5070000}"/>
    <cellStyle name="Normal 2 6 7 2 2" xfId="1974" xr:uid="{00000000-0005-0000-0000-0000B6070000}"/>
    <cellStyle name="Normal 2 6 7 3" xfId="1975" xr:uid="{00000000-0005-0000-0000-0000B7070000}"/>
    <cellStyle name="Normal 2 6 7 3 2" xfId="1976" xr:uid="{00000000-0005-0000-0000-0000B8070000}"/>
    <cellStyle name="Normal 2 6 7 4" xfId="1977" xr:uid="{00000000-0005-0000-0000-0000B9070000}"/>
    <cellStyle name="Normal 2 6 7 4 2" xfId="1978" xr:uid="{00000000-0005-0000-0000-0000BA070000}"/>
    <cellStyle name="Normal 2 6 7 5" xfId="1979" xr:uid="{00000000-0005-0000-0000-0000BB070000}"/>
    <cellStyle name="Normal 2 6 7 5 2" xfId="1980" xr:uid="{00000000-0005-0000-0000-0000BC070000}"/>
    <cellStyle name="Normal 2 6 7 6" xfId="1981" xr:uid="{00000000-0005-0000-0000-0000BD070000}"/>
    <cellStyle name="Normal 2 6 7 6 2" xfId="1982" xr:uid="{00000000-0005-0000-0000-0000BE070000}"/>
    <cellStyle name="Normal 2 6 7 7" xfId="1983" xr:uid="{00000000-0005-0000-0000-0000BF070000}"/>
    <cellStyle name="Normal 2 6 7 7 2" xfId="1984" xr:uid="{00000000-0005-0000-0000-0000C0070000}"/>
    <cellStyle name="Normal 2 6 7 8" xfId="1985" xr:uid="{00000000-0005-0000-0000-0000C1070000}"/>
    <cellStyle name="Normal 2 6 7 8 2" xfId="1986" xr:uid="{00000000-0005-0000-0000-0000C2070000}"/>
    <cellStyle name="Normal 2 6 7 9" xfId="1987" xr:uid="{00000000-0005-0000-0000-0000C3070000}"/>
    <cellStyle name="Normal 2 6 8" xfId="1988" xr:uid="{00000000-0005-0000-0000-0000C4070000}"/>
    <cellStyle name="Normal 2 6 8 2" xfId="1989" xr:uid="{00000000-0005-0000-0000-0000C5070000}"/>
    <cellStyle name="Normal 2 6 8 2 2" xfId="1990" xr:uid="{00000000-0005-0000-0000-0000C6070000}"/>
    <cellStyle name="Normal 2 6 8 3" xfId="1991" xr:uid="{00000000-0005-0000-0000-0000C7070000}"/>
    <cellStyle name="Normal 2 6 8 3 2" xfId="1992" xr:uid="{00000000-0005-0000-0000-0000C8070000}"/>
    <cellStyle name="Normal 2 6 8 4" xfId="1993" xr:uid="{00000000-0005-0000-0000-0000C9070000}"/>
    <cellStyle name="Normal 2 6 8 4 2" xfId="1994" xr:uid="{00000000-0005-0000-0000-0000CA070000}"/>
    <cellStyle name="Normal 2 6 8 5" xfId="1995" xr:uid="{00000000-0005-0000-0000-0000CB070000}"/>
    <cellStyle name="Normal 2 6 8 5 2" xfId="1996" xr:uid="{00000000-0005-0000-0000-0000CC070000}"/>
    <cellStyle name="Normal 2 6 8 6" xfId="1997" xr:uid="{00000000-0005-0000-0000-0000CD070000}"/>
    <cellStyle name="Normal 2 6 8 6 2" xfId="1998" xr:uid="{00000000-0005-0000-0000-0000CE070000}"/>
    <cellStyle name="Normal 2 6 8 7" xfId="1999" xr:uid="{00000000-0005-0000-0000-0000CF070000}"/>
    <cellStyle name="Normal 2 6 8 7 2" xfId="2000" xr:uid="{00000000-0005-0000-0000-0000D0070000}"/>
    <cellStyle name="Normal 2 6 8 8" xfId="2001" xr:uid="{00000000-0005-0000-0000-0000D1070000}"/>
    <cellStyle name="Normal 2 6 8 8 2" xfId="2002" xr:uid="{00000000-0005-0000-0000-0000D2070000}"/>
    <cellStyle name="Normal 2 6 8 9" xfId="2003" xr:uid="{00000000-0005-0000-0000-0000D3070000}"/>
    <cellStyle name="Normal 2 6 9" xfId="2004" xr:uid="{00000000-0005-0000-0000-0000D4070000}"/>
    <cellStyle name="Normal 2 6 9 2" xfId="2005" xr:uid="{00000000-0005-0000-0000-0000D5070000}"/>
    <cellStyle name="Normal 2 7" xfId="2006" xr:uid="{00000000-0005-0000-0000-0000D6070000}"/>
    <cellStyle name="Normal 2 7 10" xfId="2007" xr:uid="{00000000-0005-0000-0000-0000D7070000}"/>
    <cellStyle name="Normal 2 7 10 2" xfId="2008" xr:uid="{00000000-0005-0000-0000-0000D8070000}"/>
    <cellStyle name="Normal 2 7 11" xfId="2009" xr:uid="{00000000-0005-0000-0000-0000D9070000}"/>
    <cellStyle name="Normal 2 7 11 2" xfId="2010" xr:uid="{00000000-0005-0000-0000-0000DA070000}"/>
    <cellStyle name="Normal 2 7 12" xfId="2011" xr:uid="{00000000-0005-0000-0000-0000DB070000}"/>
    <cellStyle name="Normal 2 7 12 2" xfId="2012" xr:uid="{00000000-0005-0000-0000-0000DC070000}"/>
    <cellStyle name="Normal 2 7 13" xfId="2013" xr:uid="{00000000-0005-0000-0000-0000DD070000}"/>
    <cellStyle name="Normal 2 7 13 2" xfId="2014" xr:uid="{00000000-0005-0000-0000-0000DE070000}"/>
    <cellStyle name="Normal 2 7 14" xfId="2015" xr:uid="{00000000-0005-0000-0000-0000DF070000}"/>
    <cellStyle name="Normal 2 7 14 2" xfId="2016" xr:uid="{00000000-0005-0000-0000-0000E0070000}"/>
    <cellStyle name="Normal 2 7 15" xfId="2017" xr:uid="{00000000-0005-0000-0000-0000E1070000}"/>
    <cellStyle name="Normal 2 7 15 2" xfId="2018" xr:uid="{00000000-0005-0000-0000-0000E2070000}"/>
    <cellStyle name="Normal 2 7 16" xfId="2019" xr:uid="{00000000-0005-0000-0000-0000E3070000}"/>
    <cellStyle name="Normal 2 7 16 2" xfId="2020" xr:uid="{00000000-0005-0000-0000-0000E4070000}"/>
    <cellStyle name="Normal 2 7 17" xfId="2021" xr:uid="{00000000-0005-0000-0000-0000E5070000}"/>
    <cellStyle name="Normal 2 7 17 2" xfId="2022" xr:uid="{00000000-0005-0000-0000-0000E6070000}"/>
    <cellStyle name="Normal 2 7 18" xfId="2023" xr:uid="{00000000-0005-0000-0000-0000E7070000}"/>
    <cellStyle name="Normal 2 7 19" xfId="2024" xr:uid="{00000000-0005-0000-0000-0000E8070000}"/>
    <cellStyle name="Normal 2 7 2" xfId="2025" xr:uid="{00000000-0005-0000-0000-0000E9070000}"/>
    <cellStyle name="Normal 2 7 2 2" xfId="2026" xr:uid="{00000000-0005-0000-0000-0000EA070000}"/>
    <cellStyle name="Normal 2 7 2 2 2" xfId="2027" xr:uid="{00000000-0005-0000-0000-0000EB070000}"/>
    <cellStyle name="Normal 2 7 2 3" xfId="2028" xr:uid="{00000000-0005-0000-0000-0000EC070000}"/>
    <cellStyle name="Normal 2 7 2 3 2" xfId="2029" xr:uid="{00000000-0005-0000-0000-0000ED070000}"/>
    <cellStyle name="Normal 2 7 2 4" xfId="2030" xr:uid="{00000000-0005-0000-0000-0000EE070000}"/>
    <cellStyle name="Normal 2 7 2 4 2" xfId="2031" xr:uid="{00000000-0005-0000-0000-0000EF070000}"/>
    <cellStyle name="Normal 2 7 2 5" xfId="2032" xr:uid="{00000000-0005-0000-0000-0000F0070000}"/>
    <cellStyle name="Normal 2 7 2 5 2" xfId="2033" xr:uid="{00000000-0005-0000-0000-0000F1070000}"/>
    <cellStyle name="Normal 2 7 2 6" xfId="2034" xr:uid="{00000000-0005-0000-0000-0000F2070000}"/>
    <cellStyle name="Normal 2 7 2 6 2" xfId="2035" xr:uid="{00000000-0005-0000-0000-0000F3070000}"/>
    <cellStyle name="Normal 2 7 2 7" xfId="2036" xr:uid="{00000000-0005-0000-0000-0000F4070000}"/>
    <cellStyle name="Normal 2 7 2 7 2" xfId="2037" xr:uid="{00000000-0005-0000-0000-0000F5070000}"/>
    <cellStyle name="Normal 2 7 2 8" xfId="2038" xr:uid="{00000000-0005-0000-0000-0000F6070000}"/>
    <cellStyle name="Normal 2 7 2 8 2" xfId="2039" xr:uid="{00000000-0005-0000-0000-0000F7070000}"/>
    <cellStyle name="Normal 2 7 2 9" xfId="2040" xr:uid="{00000000-0005-0000-0000-0000F8070000}"/>
    <cellStyle name="Normal 2 7 3" xfId="2041" xr:uid="{00000000-0005-0000-0000-0000F9070000}"/>
    <cellStyle name="Normal 2 7 3 2" xfId="2042" xr:uid="{00000000-0005-0000-0000-0000FA070000}"/>
    <cellStyle name="Normal 2 7 3 2 2" xfId="2043" xr:uid="{00000000-0005-0000-0000-0000FB070000}"/>
    <cellStyle name="Normal 2 7 3 3" xfId="2044" xr:uid="{00000000-0005-0000-0000-0000FC070000}"/>
    <cellStyle name="Normal 2 7 3 3 2" xfId="2045" xr:uid="{00000000-0005-0000-0000-0000FD070000}"/>
    <cellStyle name="Normal 2 7 3 4" xfId="2046" xr:uid="{00000000-0005-0000-0000-0000FE070000}"/>
    <cellStyle name="Normal 2 7 3 4 2" xfId="2047" xr:uid="{00000000-0005-0000-0000-0000FF070000}"/>
    <cellStyle name="Normal 2 7 3 5" xfId="2048" xr:uid="{00000000-0005-0000-0000-000000080000}"/>
    <cellStyle name="Normal 2 7 3 5 2" xfId="2049" xr:uid="{00000000-0005-0000-0000-000001080000}"/>
    <cellStyle name="Normal 2 7 3 6" xfId="2050" xr:uid="{00000000-0005-0000-0000-000002080000}"/>
    <cellStyle name="Normal 2 7 3 6 2" xfId="2051" xr:uid="{00000000-0005-0000-0000-000003080000}"/>
    <cellStyle name="Normal 2 7 3 7" xfId="2052" xr:uid="{00000000-0005-0000-0000-000004080000}"/>
    <cellStyle name="Normal 2 7 3 7 2" xfId="2053" xr:uid="{00000000-0005-0000-0000-000005080000}"/>
    <cellStyle name="Normal 2 7 3 8" xfId="2054" xr:uid="{00000000-0005-0000-0000-000006080000}"/>
    <cellStyle name="Normal 2 7 3 8 2" xfId="2055" xr:uid="{00000000-0005-0000-0000-000007080000}"/>
    <cellStyle name="Normal 2 7 3 9" xfId="2056" xr:uid="{00000000-0005-0000-0000-000008080000}"/>
    <cellStyle name="Normal 2 7 4" xfId="2057" xr:uid="{00000000-0005-0000-0000-000009080000}"/>
    <cellStyle name="Normal 2 7 4 2" xfId="2058" xr:uid="{00000000-0005-0000-0000-00000A080000}"/>
    <cellStyle name="Normal 2 7 4 2 2" xfId="2059" xr:uid="{00000000-0005-0000-0000-00000B080000}"/>
    <cellStyle name="Normal 2 7 4 3" xfId="2060" xr:uid="{00000000-0005-0000-0000-00000C080000}"/>
    <cellStyle name="Normal 2 7 4 3 2" xfId="2061" xr:uid="{00000000-0005-0000-0000-00000D080000}"/>
    <cellStyle name="Normal 2 7 4 4" xfId="2062" xr:uid="{00000000-0005-0000-0000-00000E080000}"/>
    <cellStyle name="Normal 2 7 4 4 2" xfId="2063" xr:uid="{00000000-0005-0000-0000-00000F080000}"/>
    <cellStyle name="Normal 2 7 4 5" xfId="2064" xr:uid="{00000000-0005-0000-0000-000010080000}"/>
    <cellStyle name="Normal 2 7 4 5 2" xfId="2065" xr:uid="{00000000-0005-0000-0000-000011080000}"/>
    <cellStyle name="Normal 2 7 4 6" xfId="2066" xr:uid="{00000000-0005-0000-0000-000012080000}"/>
    <cellStyle name="Normal 2 7 4 6 2" xfId="2067" xr:uid="{00000000-0005-0000-0000-000013080000}"/>
    <cellStyle name="Normal 2 7 4 7" xfId="2068" xr:uid="{00000000-0005-0000-0000-000014080000}"/>
    <cellStyle name="Normal 2 7 4 7 2" xfId="2069" xr:uid="{00000000-0005-0000-0000-000015080000}"/>
    <cellStyle name="Normal 2 7 4 8" xfId="2070" xr:uid="{00000000-0005-0000-0000-000016080000}"/>
    <cellStyle name="Normal 2 7 4 8 2" xfId="2071" xr:uid="{00000000-0005-0000-0000-000017080000}"/>
    <cellStyle name="Normal 2 7 4 9" xfId="2072" xr:uid="{00000000-0005-0000-0000-000018080000}"/>
    <cellStyle name="Normal 2 7 5" xfId="2073" xr:uid="{00000000-0005-0000-0000-000019080000}"/>
    <cellStyle name="Normal 2 7 5 2" xfId="2074" xr:uid="{00000000-0005-0000-0000-00001A080000}"/>
    <cellStyle name="Normal 2 7 5 2 2" xfId="2075" xr:uid="{00000000-0005-0000-0000-00001B080000}"/>
    <cellStyle name="Normal 2 7 5 3" xfId="2076" xr:uid="{00000000-0005-0000-0000-00001C080000}"/>
    <cellStyle name="Normal 2 7 5 3 2" xfId="2077" xr:uid="{00000000-0005-0000-0000-00001D080000}"/>
    <cellStyle name="Normal 2 7 5 4" xfId="2078" xr:uid="{00000000-0005-0000-0000-00001E080000}"/>
    <cellStyle name="Normal 2 7 5 4 2" xfId="2079" xr:uid="{00000000-0005-0000-0000-00001F080000}"/>
    <cellStyle name="Normal 2 7 5 5" xfId="2080" xr:uid="{00000000-0005-0000-0000-000020080000}"/>
    <cellStyle name="Normal 2 7 5 5 2" xfId="2081" xr:uid="{00000000-0005-0000-0000-000021080000}"/>
    <cellStyle name="Normal 2 7 5 6" xfId="2082" xr:uid="{00000000-0005-0000-0000-000022080000}"/>
    <cellStyle name="Normal 2 7 5 6 2" xfId="2083" xr:uid="{00000000-0005-0000-0000-000023080000}"/>
    <cellStyle name="Normal 2 7 5 7" xfId="2084" xr:uid="{00000000-0005-0000-0000-000024080000}"/>
    <cellStyle name="Normal 2 7 5 7 2" xfId="2085" xr:uid="{00000000-0005-0000-0000-000025080000}"/>
    <cellStyle name="Normal 2 7 5 8" xfId="2086" xr:uid="{00000000-0005-0000-0000-000026080000}"/>
    <cellStyle name="Normal 2 7 5 8 2" xfId="2087" xr:uid="{00000000-0005-0000-0000-000027080000}"/>
    <cellStyle name="Normal 2 7 5 9" xfId="2088" xr:uid="{00000000-0005-0000-0000-000028080000}"/>
    <cellStyle name="Normal 2 7 6" xfId="2089" xr:uid="{00000000-0005-0000-0000-000029080000}"/>
    <cellStyle name="Normal 2 7 6 2" xfId="2090" xr:uid="{00000000-0005-0000-0000-00002A080000}"/>
    <cellStyle name="Normal 2 7 6 2 2" xfId="2091" xr:uid="{00000000-0005-0000-0000-00002B080000}"/>
    <cellStyle name="Normal 2 7 6 3" xfId="2092" xr:uid="{00000000-0005-0000-0000-00002C080000}"/>
    <cellStyle name="Normal 2 7 6 3 2" xfId="2093" xr:uid="{00000000-0005-0000-0000-00002D080000}"/>
    <cellStyle name="Normal 2 7 6 4" xfId="2094" xr:uid="{00000000-0005-0000-0000-00002E080000}"/>
    <cellStyle name="Normal 2 7 6 4 2" xfId="2095" xr:uid="{00000000-0005-0000-0000-00002F080000}"/>
    <cellStyle name="Normal 2 7 6 5" xfId="2096" xr:uid="{00000000-0005-0000-0000-000030080000}"/>
    <cellStyle name="Normal 2 7 6 5 2" xfId="2097" xr:uid="{00000000-0005-0000-0000-000031080000}"/>
    <cellStyle name="Normal 2 7 6 6" xfId="2098" xr:uid="{00000000-0005-0000-0000-000032080000}"/>
    <cellStyle name="Normal 2 7 6 6 2" xfId="2099" xr:uid="{00000000-0005-0000-0000-000033080000}"/>
    <cellStyle name="Normal 2 7 6 7" xfId="2100" xr:uid="{00000000-0005-0000-0000-000034080000}"/>
    <cellStyle name="Normal 2 7 6 7 2" xfId="2101" xr:uid="{00000000-0005-0000-0000-000035080000}"/>
    <cellStyle name="Normal 2 7 6 8" xfId="2102" xr:uid="{00000000-0005-0000-0000-000036080000}"/>
    <cellStyle name="Normal 2 7 6 8 2" xfId="2103" xr:uid="{00000000-0005-0000-0000-000037080000}"/>
    <cellStyle name="Normal 2 7 6 9" xfId="2104" xr:uid="{00000000-0005-0000-0000-000038080000}"/>
    <cellStyle name="Normal 2 7 7" xfId="2105" xr:uid="{00000000-0005-0000-0000-000039080000}"/>
    <cellStyle name="Normal 2 7 7 2" xfId="2106" xr:uid="{00000000-0005-0000-0000-00003A080000}"/>
    <cellStyle name="Normal 2 7 8" xfId="2107" xr:uid="{00000000-0005-0000-0000-00003B080000}"/>
    <cellStyle name="Normal 2 7 8 2" xfId="2108" xr:uid="{00000000-0005-0000-0000-00003C080000}"/>
    <cellStyle name="Normal 2 7 9" xfId="2109" xr:uid="{00000000-0005-0000-0000-00003D080000}"/>
    <cellStyle name="Normal 2 7 9 2" xfId="2110" xr:uid="{00000000-0005-0000-0000-00003E080000}"/>
    <cellStyle name="Normal 2 8" xfId="2111" xr:uid="{00000000-0005-0000-0000-00003F080000}"/>
    <cellStyle name="Normal 2 8 10" xfId="2112" xr:uid="{00000000-0005-0000-0000-000040080000}"/>
    <cellStyle name="Normal 2 8 10 2" xfId="2113" xr:uid="{00000000-0005-0000-0000-000041080000}"/>
    <cellStyle name="Normal 2 8 11" xfId="2114" xr:uid="{00000000-0005-0000-0000-000042080000}"/>
    <cellStyle name="Normal 2 8 11 2" xfId="2115" xr:uid="{00000000-0005-0000-0000-000043080000}"/>
    <cellStyle name="Normal 2 8 12" xfId="2116" xr:uid="{00000000-0005-0000-0000-000044080000}"/>
    <cellStyle name="Normal 2 8 12 2" xfId="2117" xr:uid="{00000000-0005-0000-0000-000045080000}"/>
    <cellStyle name="Normal 2 8 13" xfId="2118" xr:uid="{00000000-0005-0000-0000-000046080000}"/>
    <cellStyle name="Normal 2 8 13 2" xfId="2119" xr:uid="{00000000-0005-0000-0000-000047080000}"/>
    <cellStyle name="Normal 2 8 14" xfId="2120" xr:uid="{00000000-0005-0000-0000-000048080000}"/>
    <cellStyle name="Normal 2 8 14 2" xfId="2121" xr:uid="{00000000-0005-0000-0000-000049080000}"/>
    <cellStyle name="Normal 2 8 15" xfId="2122" xr:uid="{00000000-0005-0000-0000-00004A080000}"/>
    <cellStyle name="Normal 2 8 15 2" xfId="2123" xr:uid="{00000000-0005-0000-0000-00004B080000}"/>
    <cellStyle name="Normal 2 8 16" xfId="2124" xr:uid="{00000000-0005-0000-0000-00004C080000}"/>
    <cellStyle name="Normal 2 8 16 2" xfId="2125" xr:uid="{00000000-0005-0000-0000-00004D080000}"/>
    <cellStyle name="Normal 2 8 17" xfId="2126" xr:uid="{00000000-0005-0000-0000-00004E080000}"/>
    <cellStyle name="Normal 2 8 17 2" xfId="2127" xr:uid="{00000000-0005-0000-0000-00004F080000}"/>
    <cellStyle name="Normal 2 8 18" xfId="2128" xr:uid="{00000000-0005-0000-0000-000050080000}"/>
    <cellStyle name="Normal 2 8 19" xfId="2129" xr:uid="{00000000-0005-0000-0000-000051080000}"/>
    <cellStyle name="Normal 2 8 2" xfId="2130" xr:uid="{00000000-0005-0000-0000-000052080000}"/>
    <cellStyle name="Normal 2 8 2 2" xfId="2131" xr:uid="{00000000-0005-0000-0000-000053080000}"/>
    <cellStyle name="Normal 2 8 2 2 2" xfId="2132" xr:uid="{00000000-0005-0000-0000-000054080000}"/>
    <cellStyle name="Normal 2 8 2 3" xfId="2133" xr:uid="{00000000-0005-0000-0000-000055080000}"/>
    <cellStyle name="Normal 2 8 2 3 2" xfId="2134" xr:uid="{00000000-0005-0000-0000-000056080000}"/>
    <cellStyle name="Normal 2 8 2 4" xfId="2135" xr:uid="{00000000-0005-0000-0000-000057080000}"/>
    <cellStyle name="Normal 2 8 2 4 2" xfId="2136" xr:uid="{00000000-0005-0000-0000-000058080000}"/>
    <cellStyle name="Normal 2 8 2 5" xfId="2137" xr:uid="{00000000-0005-0000-0000-000059080000}"/>
    <cellStyle name="Normal 2 8 2 5 2" xfId="2138" xr:uid="{00000000-0005-0000-0000-00005A080000}"/>
    <cellStyle name="Normal 2 8 2 6" xfId="2139" xr:uid="{00000000-0005-0000-0000-00005B080000}"/>
    <cellStyle name="Normal 2 8 2 6 2" xfId="2140" xr:uid="{00000000-0005-0000-0000-00005C080000}"/>
    <cellStyle name="Normal 2 8 2 7" xfId="2141" xr:uid="{00000000-0005-0000-0000-00005D080000}"/>
    <cellStyle name="Normal 2 8 2 7 2" xfId="2142" xr:uid="{00000000-0005-0000-0000-00005E080000}"/>
    <cellStyle name="Normal 2 8 2 8" xfId="2143" xr:uid="{00000000-0005-0000-0000-00005F080000}"/>
    <cellStyle name="Normal 2 8 2 8 2" xfId="2144" xr:uid="{00000000-0005-0000-0000-000060080000}"/>
    <cellStyle name="Normal 2 8 2 9" xfId="2145" xr:uid="{00000000-0005-0000-0000-000061080000}"/>
    <cellStyle name="Normal 2 8 3" xfId="2146" xr:uid="{00000000-0005-0000-0000-000062080000}"/>
    <cellStyle name="Normal 2 8 3 2" xfId="2147" xr:uid="{00000000-0005-0000-0000-000063080000}"/>
    <cellStyle name="Normal 2 8 3 2 2" xfId="2148" xr:uid="{00000000-0005-0000-0000-000064080000}"/>
    <cellStyle name="Normal 2 8 3 3" xfId="2149" xr:uid="{00000000-0005-0000-0000-000065080000}"/>
    <cellStyle name="Normal 2 8 3 3 2" xfId="2150" xr:uid="{00000000-0005-0000-0000-000066080000}"/>
    <cellStyle name="Normal 2 8 3 4" xfId="2151" xr:uid="{00000000-0005-0000-0000-000067080000}"/>
    <cellStyle name="Normal 2 8 3 4 2" xfId="2152" xr:uid="{00000000-0005-0000-0000-000068080000}"/>
    <cellStyle name="Normal 2 8 3 5" xfId="2153" xr:uid="{00000000-0005-0000-0000-000069080000}"/>
    <cellStyle name="Normal 2 8 3 5 2" xfId="2154" xr:uid="{00000000-0005-0000-0000-00006A080000}"/>
    <cellStyle name="Normal 2 8 3 6" xfId="2155" xr:uid="{00000000-0005-0000-0000-00006B080000}"/>
    <cellStyle name="Normal 2 8 3 6 2" xfId="2156" xr:uid="{00000000-0005-0000-0000-00006C080000}"/>
    <cellStyle name="Normal 2 8 3 7" xfId="2157" xr:uid="{00000000-0005-0000-0000-00006D080000}"/>
    <cellStyle name="Normal 2 8 3 7 2" xfId="2158" xr:uid="{00000000-0005-0000-0000-00006E080000}"/>
    <cellStyle name="Normal 2 8 3 8" xfId="2159" xr:uid="{00000000-0005-0000-0000-00006F080000}"/>
    <cellStyle name="Normal 2 8 3 8 2" xfId="2160" xr:uid="{00000000-0005-0000-0000-000070080000}"/>
    <cellStyle name="Normal 2 8 3 9" xfId="2161" xr:uid="{00000000-0005-0000-0000-000071080000}"/>
    <cellStyle name="Normal 2 8 4" xfId="2162" xr:uid="{00000000-0005-0000-0000-000072080000}"/>
    <cellStyle name="Normal 2 8 4 2" xfId="2163" xr:uid="{00000000-0005-0000-0000-000073080000}"/>
    <cellStyle name="Normal 2 8 4 2 2" xfId="2164" xr:uid="{00000000-0005-0000-0000-000074080000}"/>
    <cellStyle name="Normal 2 8 4 3" xfId="2165" xr:uid="{00000000-0005-0000-0000-000075080000}"/>
    <cellStyle name="Normal 2 8 4 3 2" xfId="2166" xr:uid="{00000000-0005-0000-0000-000076080000}"/>
    <cellStyle name="Normal 2 8 4 4" xfId="2167" xr:uid="{00000000-0005-0000-0000-000077080000}"/>
    <cellStyle name="Normal 2 8 4 4 2" xfId="2168" xr:uid="{00000000-0005-0000-0000-000078080000}"/>
    <cellStyle name="Normal 2 8 4 5" xfId="2169" xr:uid="{00000000-0005-0000-0000-000079080000}"/>
    <cellStyle name="Normal 2 8 4 5 2" xfId="2170" xr:uid="{00000000-0005-0000-0000-00007A080000}"/>
    <cellStyle name="Normal 2 8 4 6" xfId="2171" xr:uid="{00000000-0005-0000-0000-00007B080000}"/>
    <cellStyle name="Normal 2 8 4 6 2" xfId="2172" xr:uid="{00000000-0005-0000-0000-00007C080000}"/>
    <cellStyle name="Normal 2 8 4 7" xfId="2173" xr:uid="{00000000-0005-0000-0000-00007D080000}"/>
    <cellStyle name="Normal 2 8 4 7 2" xfId="2174" xr:uid="{00000000-0005-0000-0000-00007E080000}"/>
    <cellStyle name="Normal 2 8 4 8" xfId="2175" xr:uid="{00000000-0005-0000-0000-00007F080000}"/>
    <cellStyle name="Normal 2 8 4 8 2" xfId="2176" xr:uid="{00000000-0005-0000-0000-000080080000}"/>
    <cellStyle name="Normal 2 8 4 9" xfId="2177" xr:uid="{00000000-0005-0000-0000-000081080000}"/>
    <cellStyle name="Normal 2 8 5" xfId="2178" xr:uid="{00000000-0005-0000-0000-000082080000}"/>
    <cellStyle name="Normal 2 8 5 2" xfId="2179" xr:uid="{00000000-0005-0000-0000-000083080000}"/>
    <cellStyle name="Normal 2 8 5 2 2" xfId="2180" xr:uid="{00000000-0005-0000-0000-000084080000}"/>
    <cellStyle name="Normal 2 8 5 3" xfId="2181" xr:uid="{00000000-0005-0000-0000-000085080000}"/>
    <cellStyle name="Normal 2 8 5 3 2" xfId="2182" xr:uid="{00000000-0005-0000-0000-000086080000}"/>
    <cellStyle name="Normal 2 8 5 4" xfId="2183" xr:uid="{00000000-0005-0000-0000-000087080000}"/>
    <cellStyle name="Normal 2 8 5 4 2" xfId="2184" xr:uid="{00000000-0005-0000-0000-000088080000}"/>
    <cellStyle name="Normal 2 8 5 5" xfId="2185" xr:uid="{00000000-0005-0000-0000-000089080000}"/>
    <cellStyle name="Normal 2 8 5 5 2" xfId="2186" xr:uid="{00000000-0005-0000-0000-00008A080000}"/>
    <cellStyle name="Normal 2 8 5 6" xfId="2187" xr:uid="{00000000-0005-0000-0000-00008B080000}"/>
    <cellStyle name="Normal 2 8 5 6 2" xfId="2188" xr:uid="{00000000-0005-0000-0000-00008C080000}"/>
    <cellStyle name="Normal 2 8 5 7" xfId="2189" xr:uid="{00000000-0005-0000-0000-00008D080000}"/>
    <cellStyle name="Normal 2 8 5 7 2" xfId="2190" xr:uid="{00000000-0005-0000-0000-00008E080000}"/>
    <cellStyle name="Normal 2 8 5 8" xfId="2191" xr:uid="{00000000-0005-0000-0000-00008F080000}"/>
    <cellStyle name="Normal 2 8 5 8 2" xfId="2192" xr:uid="{00000000-0005-0000-0000-000090080000}"/>
    <cellStyle name="Normal 2 8 5 9" xfId="2193" xr:uid="{00000000-0005-0000-0000-000091080000}"/>
    <cellStyle name="Normal 2 8 6" xfId="2194" xr:uid="{00000000-0005-0000-0000-000092080000}"/>
    <cellStyle name="Normal 2 8 6 2" xfId="2195" xr:uid="{00000000-0005-0000-0000-000093080000}"/>
    <cellStyle name="Normal 2 8 6 2 2" xfId="2196" xr:uid="{00000000-0005-0000-0000-000094080000}"/>
    <cellStyle name="Normal 2 8 6 3" xfId="2197" xr:uid="{00000000-0005-0000-0000-000095080000}"/>
    <cellStyle name="Normal 2 8 6 3 2" xfId="2198" xr:uid="{00000000-0005-0000-0000-000096080000}"/>
    <cellStyle name="Normal 2 8 6 4" xfId="2199" xr:uid="{00000000-0005-0000-0000-000097080000}"/>
    <cellStyle name="Normal 2 8 6 4 2" xfId="2200" xr:uid="{00000000-0005-0000-0000-000098080000}"/>
    <cellStyle name="Normal 2 8 6 5" xfId="2201" xr:uid="{00000000-0005-0000-0000-000099080000}"/>
    <cellStyle name="Normal 2 8 6 5 2" xfId="2202" xr:uid="{00000000-0005-0000-0000-00009A080000}"/>
    <cellStyle name="Normal 2 8 6 6" xfId="2203" xr:uid="{00000000-0005-0000-0000-00009B080000}"/>
    <cellStyle name="Normal 2 8 6 6 2" xfId="2204" xr:uid="{00000000-0005-0000-0000-00009C080000}"/>
    <cellStyle name="Normal 2 8 6 7" xfId="2205" xr:uid="{00000000-0005-0000-0000-00009D080000}"/>
    <cellStyle name="Normal 2 8 6 7 2" xfId="2206" xr:uid="{00000000-0005-0000-0000-00009E080000}"/>
    <cellStyle name="Normal 2 8 6 8" xfId="2207" xr:uid="{00000000-0005-0000-0000-00009F080000}"/>
    <cellStyle name="Normal 2 8 6 8 2" xfId="2208" xr:uid="{00000000-0005-0000-0000-0000A0080000}"/>
    <cellStyle name="Normal 2 8 6 9" xfId="2209" xr:uid="{00000000-0005-0000-0000-0000A1080000}"/>
    <cellStyle name="Normal 2 8 7" xfId="2210" xr:uid="{00000000-0005-0000-0000-0000A2080000}"/>
    <cellStyle name="Normal 2 8 7 2" xfId="2211" xr:uid="{00000000-0005-0000-0000-0000A3080000}"/>
    <cellStyle name="Normal 2 8 8" xfId="2212" xr:uid="{00000000-0005-0000-0000-0000A4080000}"/>
    <cellStyle name="Normal 2 8 8 2" xfId="2213" xr:uid="{00000000-0005-0000-0000-0000A5080000}"/>
    <cellStyle name="Normal 2 8 9" xfId="2214" xr:uid="{00000000-0005-0000-0000-0000A6080000}"/>
    <cellStyle name="Normal 2 8 9 2" xfId="2215" xr:uid="{00000000-0005-0000-0000-0000A7080000}"/>
    <cellStyle name="Normal 2 9" xfId="2216" xr:uid="{00000000-0005-0000-0000-0000A8080000}"/>
    <cellStyle name="Normal 2 9 10" xfId="2217" xr:uid="{00000000-0005-0000-0000-0000A9080000}"/>
    <cellStyle name="Normal 2 9 10 2" xfId="2218" xr:uid="{00000000-0005-0000-0000-0000AA080000}"/>
    <cellStyle name="Normal 2 9 11" xfId="2219" xr:uid="{00000000-0005-0000-0000-0000AB080000}"/>
    <cellStyle name="Normal 2 9 12" xfId="2220" xr:uid="{00000000-0005-0000-0000-0000AC080000}"/>
    <cellStyle name="Normal 2 9 2" xfId="2221" xr:uid="{00000000-0005-0000-0000-0000AD080000}"/>
    <cellStyle name="Normal 2 9 2 2" xfId="2222" xr:uid="{00000000-0005-0000-0000-0000AE080000}"/>
    <cellStyle name="Normal 2 9 2 2 2" xfId="2223" xr:uid="{00000000-0005-0000-0000-0000AF080000}"/>
    <cellStyle name="Normal 2 9 2 3" xfId="2224" xr:uid="{00000000-0005-0000-0000-0000B0080000}"/>
    <cellStyle name="Normal 2 9 2 3 2" xfId="2225" xr:uid="{00000000-0005-0000-0000-0000B1080000}"/>
    <cellStyle name="Normal 2 9 2 4" xfId="2226" xr:uid="{00000000-0005-0000-0000-0000B2080000}"/>
    <cellStyle name="Normal 2 9 2 4 2" xfId="2227" xr:uid="{00000000-0005-0000-0000-0000B3080000}"/>
    <cellStyle name="Normal 2 9 2 5" xfId="2228" xr:uid="{00000000-0005-0000-0000-0000B4080000}"/>
    <cellStyle name="Normal 2 9 2 5 2" xfId="2229" xr:uid="{00000000-0005-0000-0000-0000B5080000}"/>
    <cellStyle name="Normal 2 9 2 6" xfId="2230" xr:uid="{00000000-0005-0000-0000-0000B6080000}"/>
    <cellStyle name="Normal 2 9 2 6 2" xfId="2231" xr:uid="{00000000-0005-0000-0000-0000B7080000}"/>
    <cellStyle name="Normal 2 9 2 7" xfId="2232" xr:uid="{00000000-0005-0000-0000-0000B8080000}"/>
    <cellStyle name="Normal 2 9 2 7 2" xfId="2233" xr:uid="{00000000-0005-0000-0000-0000B9080000}"/>
    <cellStyle name="Normal 2 9 2 8" xfId="2234" xr:uid="{00000000-0005-0000-0000-0000BA080000}"/>
    <cellStyle name="Normal 2 9 2 8 2" xfId="2235" xr:uid="{00000000-0005-0000-0000-0000BB080000}"/>
    <cellStyle name="Normal 2 9 2 9" xfId="2236" xr:uid="{00000000-0005-0000-0000-0000BC080000}"/>
    <cellStyle name="Normal 2 9 3" xfId="2237" xr:uid="{00000000-0005-0000-0000-0000BD080000}"/>
    <cellStyle name="Normal 2 9 3 2" xfId="2238" xr:uid="{00000000-0005-0000-0000-0000BE080000}"/>
    <cellStyle name="Normal 2 9 3 2 2" xfId="2239" xr:uid="{00000000-0005-0000-0000-0000BF080000}"/>
    <cellStyle name="Normal 2 9 3 3" xfId="2240" xr:uid="{00000000-0005-0000-0000-0000C0080000}"/>
    <cellStyle name="Normal 2 9 3 3 2" xfId="2241" xr:uid="{00000000-0005-0000-0000-0000C1080000}"/>
    <cellStyle name="Normal 2 9 3 4" xfId="2242" xr:uid="{00000000-0005-0000-0000-0000C2080000}"/>
    <cellStyle name="Normal 2 9 3 4 2" xfId="2243" xr:uid="{00000000-0005-0000-0000-0000C3080000}"/>
    <cellStyle name="Normal 2 9 3 5" xfId="2244" xr:uid="{00000000-0005-0000-0000-0000C4080000}"/>
    <cellStyle name="Normal 2 9 3 5 2" xfId="2245" xr:uid="{00000000-0005-0000-0000-0000C5080000}"/>
    <cellStyle name="Normal 2 9 3 6" xfId="2246" xr:uid="{00000000-0005-0000-0000-0000C6080000}"/>
    <cellStyle name="Normal 2 9 3 6 2" xfId="2247" xr:uid="{00000000-0005-0000-0000-0000C7080000}"/>
    <cellStyle name="Normal 2 9 3 7" xfId="2248" xr:uid="{00000000-0005-0000-0000-0000C8080000}"/>
    <cellStyle name="Normal 2 9 3 7 2" xfId="2249" xr:uid="{00000000-0005-0000-0000-0000C9080000}"/>
    <cellStyle name="Normal 2 9 3 8" xfId="2250" xr:uid="{00000000-0005-0000-0000-0000CA080000}"/>
    <cellStyle name="Normal 2 9 3 8 2" xfId="2251" xr:uid="{00000000-0005-0000-0000-0000CB080000}"/>
    <cellStyle name="Normal 2 9 3 9" xfId="2252" xr:uid="{00000000-0005-0000-0000-0000CC080000}"/>
    <cellStyle name="Normal 2 9 4" xfId="2253" xr:uid="{00000000-0005-0000-0000-0000CD080000}"/>
    <cellStyle name="Normal 2 9 4 2" xfId="2254" xr:uid="{00000000-0005-0000-0000-0000CE080000}"/>
    <cellStyle name="Normal 2 9 5" xfId="2255" xr:uid="{00000000-0005-0000-0000-0000CF080000}"/>
    <cellStyle name="Normal 2 9 5 2" xfId="2256" xr:uid="{00000000-0005-0000-0000-0000D0080000}"/>
    <cellStyle name="Normal 2 9 6" xfId="2257" xr:uid="{00000000-0005-0000-0000-0000D1080000}"/>
    <cellStyle name="Normal 2 9 6 2" xfId="2258" xr:uid="{00000000-0005-0000-0000-0000D2080000}"/>
    <cellStyle name="Normal 2 9 7" xfId="2259" xr:uid="{00000000-0005-0000-0000-0000D3080000}"/>
    <cellStyle name="Normal 2 9 7 2" xfId="2260" xr:uid="{00000000-0005-0000-0000-0000D4080000}"/>
    <cellStyle name="Normal 2 9 8" xfId="2261" xr:uid="{00000000-0005-0000-0000-0000D5080000}"/>
    <cellStyle name="Normal 2 9 8 2" xfId="2262" xr:uid="{00000000-0005-0000-0000-0000D6080000}"/>
    <cellStyle name="Normal 2 9 9" xfId="2263" xr:uid="{00000000-0005-0000-0000-0000D7080000}"/>
    <cellStyle name="Normal 2 9 9 2" xfId="2264" xr:uid="{00000000-0005-0000-0000-0000D8080000}"/>
    <cellStyle name="Normal 20" xfId="2265" xr:uid="{00000000-0005-0000-0000-0000D9080000}"/>
    <cellStyle name="Normal 21" xfId="2266" xr:uid="{00000000-0005-0000-0000-0000DA080000}"/>
    <cellStyle name="Normal 22" xfId="2267" xr:uid="{00000000-0005-0000-0000-0000DB080000}"/>
    <cellStyle name="Normal 22 2" xfId="2268" xr:uid="{00000000-0005-0000-0000-0000DC080000}"/>
    <cellStyle name="Normal 23" xfId="2269" xr:uid="{00000000-0005-0000-0000-0000DD080000}"/>
    <cellStyle name="Normal 24" xfId="2270" xr:uid="{00000000-0005-0000-0000-0000DE080000}"/>
    <cellStyle name="Normal 3" xfId="2271" xr:uid="{00000000-0005-0000-0000-0000DF080000}"/>
    <cellStyle name="Normal 3 10" xfId="2272" xr:uid="{00000000-0005-0000-0000-0000E0080000}"/>
    <cellStyle name="Normal 3 10 2" xfId="2273" xr:uid="{00000000-0005-0000-0000-0000E1080000}"/>
    <cellStyle name="Normal 3 10 2 2" xfId="2274" xr:uid="{00000000-0005-0000-0000-0000E2080000}"/>
    <cellStyle name="Normal 3 10 3" xfId="2275" xr:uid="{00000000-0005-0000-0000-0000E3080000}"/>
    <cellStyle name="Normal 3 10 3 2" xfId="2276" xr:uid="{00000000-0005-0000-0000-0000E4080000}"/>
    <cellStyle name="Normal 3 10 4" xfId="2277" xr:uid="{00000000-0005-0000-0000-0000E5080000}"/>
    <cellStyle name="Normal 3 10 4 2" xfId="2278" xr:uid="{00000000-0005-0000-0000-0000E6080000}"/>
    <cellStyle name="Normal 3 10 5" xfId="2279" xr:uid="{00000000-0005-0000-0000-0000E7080000}"/>
    <cellStyle name="Normal 3 10 5 2" xfId="2280" xr:uid="{00000000-0005-0000-0000-0000E8080000}"/>
    <cellStyle name="Normal 3 10 6" xfId="2281" xr:uid="{00000000-0005-0000-0000-0000E9080000}"/>
    <cellStyle name="Normal 3 10 6 2" xfId="2282" xr:uid="{00000000-0005-0000-0000-0000EA080000}"/>
    <cellStyle name="Normal 3 10 7" xfId="2283" xr:uid="{00000000-0005-0000-0000-0000EB080000}"/>
    <cellStyle name="Normal 3 10 7 2" xfId="2284" xr:uid="{00000000-0005-0000-0000-0000EC080000}"/>
    <cellStyle name="Normal 3 10 8" xfId="2285" xr:uid="{00000000-0005-0000-0000-0000ED080000}"/>
    <cellStyle name="Normal 3 10 8 2" xfId="2286" xr:uid="{00000000-0005-0000-0000-0000EE080000}"/>
    <cellStyle name="Normal 3 10 9" xfId="2287" xr:uid="{00000000-0005-0000-0000-0000EF080000}"/>
    <cellStyle name="Normal 3 11" xfId="2288" xr:uid="{00000000-0005-0000-0000-0000F0080000}"/>
    <cellStyle name="Normal 3 11 2" xfId="2289" xr:uid="{00000000-0005-0000-0000-0000F1080000}"/>
    <cellStyle name="Normal 3 11 2 2" xfId="2290" xr:uid="{00000000-0005-0000-0000-0000F2080000}"/>
    <cellStyle name="Normal 3 11 3" xfId="2291" xr:uid="{00000000-0005-0000-0000-0000F3080000}"/>
    <cellStyle name="Normal 3 11 3 2" xfId="2292" xr:uid="{00000000-0005-0000-0000-0000F4080000}"/>
    <cellStyle name="Normal 3 11 4" xfId="2293" xr:uid="{00000000-0005-0000-0000-0000F5080000}"/>
    <cellStyle name="Normal 3 11 4 2" xfId="2294" xr:uid="{00000000-0005-0000-0000-0000F6080000}"/>
    <cellStyle name="Normal 3 11 5" xfId="2295" xr:uid="{00000000-0005-0000-0000-0000F7080000}"/>
    <cellStyle name="Normal 3 11 5 2" xfId="2296" xr:uid="{00000000-0005-0000-0000-0000F8080000}"/>
    <cellStyle name="Normal 3 11 6" xfId="2297" xr:uid="{00000000-0005-0000-0000-0000F9080000}"/>
    <cellStyle name="Normal 3 11 6 2" xfId="2298" xr:uid="{00000000-0005-0000-0000-0000FA080000}"/>
    <cellStyle name="Normal 3 11 7" xfId="2299" xr:uid="{00000000-0005-0000-0000-0000FB080000}"/>
    <cellStyle name="Normal 3 11 7 2" xfId="2300" xr:uid="{00000000-0005-0000-0000-0000FC080000}"/>
    <cellStyle name="Normal 3 11 8" xfId="2301" xr:uid="{00000000-0005-0000-0000-0000FD080000}"/>
    <cellStyle name="Normal 3 11 8 2" xfId="2302" xr:uid="{00000000-0005-0000-0000-0000FE080000}"/>
    <cellStyle name="Normal 3 11 9" xfId="2303" xr:uid="{00000000-0005-0000-0000-0000FF080000}"/>
    <cellStyle name="Normal 3 12" xfId="2304" xr:uid="{00000000-0005-0000-0000-000000090000}"/>
    <cellStyle name="Normal 3 12 2" xfId="2305" xr:uid="{00000000-0005-0000-0000-000001090000}"/>
    <cellStyle name="Normal 3 13" xfId="2306" xr:uid="{00000000-0005-0000-0000-000002090000}"/>
    <cellStyle name="Normal 3 13 2" xfId="2307" xr:uid="{00000000-0005-0000-0000-000003090000}"/>
    <cellStyle name="Normal 3 14" xfId="2308" xr:uid="{00000000-0005-0000-0000-000004090000}"/>
    <cellStyle name="Normal 3 14 2" xfId="2309" xr:uid="{00000000-0005-0000-0000-000005090000}"/>
    <cellStyle name="Normal 3 15" xfId="2310" xr:uid="{00000000-0005-0000-0000-000006090000}"/>
    <cellStyle name="Normal 3 15 2" xfId="2311" xr:uid="{00000000-0005-0000-0000-000007090000}"/>
    <cellStyle name="Normal 3 16" xfId="2312" xr:uid="{00000000-0005-0000-0000-000008090000}"/>
    <cellStyle name="Normal 3 16 2" xfId="2313" xr:uid="{00000000-0005-0000-0000-000009090000}"/>
    <cellStyle name="Normal 3 17" xfId="2314" xr:uid="{00000000-0005-0000-0000-00000A090000}"/>
    <cellStyle name="Normal 3 17 2" xfId="2315" xr:uid="{00000000-0005-0000-0000-00000B090000}"/>
    <cellStyle name="Normal 3 18" xfId="2316" xr:uid="{00000000-0005-0000-0000-00000C090000}"/>
    <cellStyle name="Normal 3 18 2" xfId="2317" xr:uid="{00000000-0005-0000-0000-00000D090000}"/>
    <cellStyle name="Normal 3 19" xfId="2318" xr:uid="{00000000-0005-0000-0000-00000E090000}"/>
    <cellStyle name="Normal 3 19 2" xfId="2319" xr:uid="{00000000-0005-0000-0000-00000F090000}"/>
    <cellStyle name="Normal 3 2" xfId="2320" xr:uid="{00000000-0005-0000-0000-000010090000}"/>
    <cellStyle name="Normal 3 2 10" xfId="2321" xr:uid="{00000000-0005-0000-0000-000011090000}"/>
    <cellStyle name="Normal 3 2 10 2" xfId="2322" xr:uid="{00000000-0005-0000-0000-000012090000}"/>
    <cellStyle name="Normal 3 2 11" xfId="2323" xr:uid="{00000000-0005-0000-0000-000013090000}"/>
    <cellStyle name="Normal 3 2 11 2" xfId="2324" xr:uid="{00000000-0005-0000-0000-000014090000}"/>
    <cellStyle name="Normal 3 2 12" xfId="2325" xr:uid="{00000000-0005-0000-0000-000015090000}"/>
    <cellStyle name="Normal 3 2 12 2" xfId="2326" xr:uid="{00000000-0005-0000-0000-000016090000}"/>
    <cellStyle name="Normal 3 2 13" xfId="2327" xr:uid="{00000000-0005-0000-0000-000017090000}"/>
    <cellStyle name="Normal 3 2 13 2" xfId="2328" xr:uid="{00000000-0005-0000-0000-000018090000}"/>
    <cellStyle name="Normal 3 2 14" xfId="2329" xr:uid="{00000000-0005-0000-0000-000019090000}"/>
    <cellStyle name="Normal 3 2 14 2" xfId="2330" xr:uid="{00000000-0005-0000-0000-00001A090000}"/>
    <cellStyle name="Normal 3 2 15" xfId="2331" xr:uid="{00000000-0005-0000-0000-00001B090000}"/>
    <cellStyle name="Normal 3 2 15 2" xfId="2332" xr:uid="{00000000-0005-0000-0000-00001C090000}"/>
    <cellStyle name="Normal 3 2 16" xfId="2333" xr:uid="{00000000-0005-0000-0000-00001D090000}"/>
    <cellStyle name="Normal 3 2 16 2" xfId="2334" xr:uid="{00000000-0005-0000-0000-00001E090000}"/>
    <cellStyle name="Normal 3 2 17" xfId="2335" xr:uid="{00000000-0005-0000-0000-00001F090000}"/>
    <cellStyle name="Normal 3 2 17 2" xfId="2336" xr:uid="{00000000-0005-0000-0000-000020090000}"/>
    <cellStyle name="Normal 3 2 18" xfId="2337" xr:uid="{00000000-0005-0000-0000-000021090000}"/>
    <cellStyle name="Normal 3 2 18 2" xfId="2338" xr:uid="{00000000-0005-0000-0000-000022090000}"/>
    <cellStyle name="Normal 3 2 19" xfId="2339" xr:uid="{00000000-0005-0000-0000-000023090000}"/>
    <cellStyle name="Normal 3 2 19 2" xfId="2340" xr:uid="{00000000-0005-0000-0000-000024090000}"/>
    <cellStyle name="Normal 3 2 2" xfId="2341" xr:uid="{00000000-0005-0000-0000-000025090000}"/>
    <cellStyle name="Normal 3 2 2 10" xfId="2342" xr:uid="{00000000-0005-0000-0000-000026090000}"/>
    <cellStyle name="Normal 3 2 2 10 2" xfId="2343" xr:uid="{00000000-0005-0000-0000-000027090000}"/>
    <cellStyle name="Normal 3 2 2 11" xfId="2344" xr:uid="{00000000-0005-0000-0000-000028090000}"/>
    <cellStyle name="Normal 3 2 2 2" xfId="2345" xr:uid="{00000000-0005-0000-0000-000029090000}"/>
    <cellStyle name="Normal 3 2 2 2 2" xfId="2346" xr:uid="{00000000-0005-0000-0000-00002A090000}"/>
    <cellStyle name="Normal 3 2 2 2 2 2" xfId="2347" xr:uid="{00000000-0005-0000-0000-00002B090000}"/>
    <cellStyle name="Normal 3 2 2 2 3" xfId="2348" xr:uid="{00000000-0005-0000-0000-00002C090000}"/>
    <cellStyle name="Normal 3 2 2 2 3 2" xfId="2349" xr:uid="{00000000-0005-0000-0000-00002D090000}"/>
    <cellStyle name="Normal 3 2 2 2 4" xfId="2350" xr:uid="{00000000-0005-0000-0000-00002E090000}"/>
    <cellStyle name="Normal 3 2 2 2 4 2" xfId="2351" xr:uid="{00000000-0005-0000-0000-00002F090000}"/>
    <cellStyle name="Normal 3 2 2 2 5" xfId="2352" xr:uid="{00000000-0005-0000-0000-000030090000}"/>
    <cellStyle name="Normal 3 2 2 2 5 2" xfId="2353" xr:uid="{00000000-0005-0000-0000-000031090000}"/>
    <cellStyle name="Normal 3 2 2 2 6" xfId="2354" xr:uid="{00000000-0005-0000-0000-000032090000}"/>
    <cellStyle name="Normal 3 2 2 2 6 2" xfId="2355" xr:uid="{00000000-0005-0000-0000-000033090000}"/>
    <cellStyle name="Normal 3 2 2 2 7" xfId="2356" xr:uid="{00000000-0005-0000-0000-000034090000}"/>
    <cellStyle name="Normal 3 2 2 2 7 2" xfId="2357" xr:uid="{00000000-0005-0000-0000-000035090000}"/>
    <cellStyle name="Normal 3 2 2 2 8" xfId="2358" xr:uid="{00000000-0005-0000-0000-000036090000}"/>
    <cellStyle name="Normal 3 2 2 2 8 2" xfId="2359" xr:uid="{00000000-0005-0000-0000-000037090000}"/>
    <cellStyle name="Normal 3 2 2 2 9" xfId="2360" xr:uid="{00000000-0005-0000-0000-000038090000}"/>
    <cellStyle name="Normal 3 2 2 3" xfId="2361" xr:uid="{00000000-0005-0000-0000-000039090000}"/>
    <cellStyle name="Normal 3 2 2 3 2" xfId="2362" xr:uid="{00000000-0005-0000-0000-00003A090000}"/>
    <cellStyle name="Normal 3 2 2 3 2 2" xfId="2363" xr:uid="{00000000-0005-0000-0000-00003B090000}"/>
    <cellStyle name="Normal 3 2 2 3 3" xfId="2364" xr:uid="{00000000-0005-0000-0000-00003C090000}"/>
    <cellStyle name="Normal 3 2 2 3 3 2" xfId="2365" xr:uid="{00000000-0005-0000-0000-00003D090000}"/>
    <cellStyle name="Normal 3 2 2 3 4" xfId="2366" xr:uid="{00000000-0005-0000-0000-00003E090000}"/>
    <cellStyle name="Normal 3 2 2 3 4 2" xfId="2367" xr:uid="{00000000-0005-0000-0000-00003F090000}"/>
    <cellStyle name="Normal 3 2 2 3 5" xfId="2368" xr:uid="{00000000-0005-0000-0000-000040090000}"/>
    <cellStyle name="Normal 3 2 2 3 5 2" xfId="2369" xr:uid="{00000000-0005-0000-0000-000041090000}"/>
    <cellStyle name="Normal 3 2 2 3 6" xfId="2370" xr:uid="{00000000-0005-0000-0000-000042090000}"/>
    <cellStyle name="Normal 3 2 2 3 6 2" xfId="2371" xr:uid="{00000000-0005-0000-0000-000043090000}"/>
    <cellStyle name="Normal 3 2 2 3 7" xfId="2372" xr:uid="{00000000-0005-0000-0000-000044090000}"/>
    <cellStyle name="Normal 3 2 2 3 7 2" xfId="2373" xr:uid="{00000000-0005-0000-0000-000045090000}"/>
    <cellStyle name="Normal 3 2 2 3 8" xfId="2374" xr:uid="{00000000-0005-0000-0000-000046090000}"/>
    <cellStyle name="Normal 3 2 2 3 8 2" xfId="2375" xr:uid="{00000000-0005-0000-0000-000047090000}"/>
    <cellStyle name="Normal 3 2 2 3 9" xfId="2376" xr:uid="{00000000-0005-0000-0000-000048090000}"/>
    <cellStyle name="Normal 3 2 2 4" xfId="2377" xr:uid="{00000000-0005-0000-0000-000049090000}"/>
    <cellStyle name="Normal 3 2 2 4 2" xfId="2378" xr:uid="{00000000-0005-0000-0000-00004A090000}"/>
    <cellStyle name="Normal 3 2 2 5" xfId="2379" xr:uid="{00000000-0005-0000-0000-00004B090000}"/>
    <cellStyle name="Normal 3 2 2 5 2" xfId="2380" xr:uid="{00000000-0005-0000-0000-00004C090000}"/>
    <cellStyle name="Normal 3 2 2 6" xfId="2381" xr:uid="{00000000-0005-0000-0000-00004D090000}"/>
    <cellStyle name="Normal 3 2 2 6 2" xfId="2382" xr:uid="{00000000-0005-0000-0000-00004E090000}"/>
    <cellStyle name="Normal 3 2 2 7" xfId="2383" xr:uid="{00000000-0005-0000-0000-00004F090000}"/>
    <cellStyle name="Normal 3 2 2 7 2" xfId="2384" xr:uid="{00000000-0005-0000-0000-000050090000}"/>
    <cellStyle name="Normal 3 2 2 8" xfId="2385" xr:uid="{00000000-0005-0000-0000-000051090000}"/>
    <cellStyle name="Normal 3 2 2 8 2" xfId="2386" xr:uid="{00000000-0005-0000-0000-000052090000}"/>
    <cellStyle name="Normal 3 2 2 9" xfId="2387" xr:uid="{00000000-0005-0000-0000-000053090000}"/>
    <cellStyle name="Normal 3 2 2 9 2" xfId="2388" xr:uid="{00000000-0005-0000-0000-000054090000}"/>
    <cellStyle name="Normal 3 2 20" xfId="2389" xr:uid="{00000000-0005-0000-0000-000055090000}"/>
    <cellStyle name="Normal 3 2 3" xfId="2390" xr:uid="{00000000-0005-0000-0000-000056090000}"/>
    <cellStyle name="Normal 3 2 3 10" xfId="2391" xr:uid="{00000000-0005-0000-0000-000057090000}"/>
    <cellStyle name="Normal 3 2 3 10 2" xfId="2392" xr:uid="{00000000-0005-0000-0000-000058090000}"/>
    <cellStyle name="Normal 3 2 3 11" xfId="2393" xr:uid="{00000000-0005-0000-0000-000059090000}"/>
    <cellStyle name="Normal 3 2 3 2" xfId="2394" xr:uid="{00000000-0005-0000-0000-00005A090000}"/>
    <cellStyle name="Normal 3 2 3 2 2" xfId="2395" xr:uid="{00000000-0005-0000-0000-00005B090000}"/>
    <cellStyle name="Normal 3 2 3 2 2 2" xfId="2396" xr:uid="{00000000-0005-0000-0000-00005C090000}"/>
    <cellStyle name="Normal 3 2 3 2 3" xfId="2397" xr:uid="{00000000-0005-0000-0000-00005D090000}"/>
    <cellStyle name="Normal 3 2 3 2 3 2" xfId="2398" xr:uid="{00000000-0005-0000-0000-00005E090000}"/>
    <cellStyle name="Normal 3 2 3 2 4" xfId="2399" xr:uid="{00000000-0005-0000-0000-00005F090000}"/>
    <cellStyle name="Normal 3 2 3 2 4 2" xfId="2400" xr:uid="{00000000-0005-0000-0000-000060090000}"/>
    <cellStyle name="Normal 3 2 3 2 5" xfId="2401" xr:uid="{00000000-0005-0000-0000-000061090000}"/>
    <cellStyle name="Normal 3 2 3 2 5 2" xfId="2402" xr:uid="{00000000-0005-0000-0000-000062090000}"/>
    <cellStyle name="Normal 3 2 3 2 6" xfId="2403" xr:uid="{00000000-0005-0000-0000-000063090000}"/>
    <cellStyle name="Normal 3 2 3 2 6 2" xfId="2404" xr:uid="{00000000-0005-0000-0000-000064090000}"/>
    <cellStyle name="Normal 3 2 3 2 7" xfId="2405" xr:uid="{00000000-0005-0000-0000-000065090000}"/>
    <cellStyle name="Normal 3 2 3 2 7 2" xfId="2406" xr:uid="{00000000-0005-0000-0000-000066090000}"/>
    <cellStyle name="Normal 3 2 3 2 8" xfId="2407" xr:uid="{00000000-0005-0000-0000-000067090000}"/>
    <cellStyle name="Normal 3 2 3 2 8 2" xfId="2408" xr:uid="{00000000-0005-0000-0000-000068090000}"/>
    <cellStyle name="Normal 3 2 3 2 9" xfId="2409" xr:uid="{00000000-0005-0000-0000-000069090000}"/>
    <cellStyle name="Normal 3 2 3 3" xfId="2410" xr:uid="{00000000-0005-0000-0000-00006A090000}"/>
    <cellStyle name="Normal 3 2 3 3 2" xfId="2411" xr:uid="{00000000-0005-0000-0000-00006B090000}"/>
    <cellStyle name="Normal 3 2 3 3 2 2" xfId="2412" xr:uid="{00000000-0005-0000-0000-00006C090000}"/>
    <cellStyle name="Normal 3 2 3 3 3" xfId="2413" xr:uid="{00000000-0005-0000-0000-00006D090000}"/>
    <cellStyle name="Normal 3 2 3 3 3 2" xfId="2414" xr:uid="{00000000-0005-0000-0000-00006E090000}"/>
    <cellStyle name="Normal 3 2 3 3 4" xfId="2415" xr:uid="{00000000-0005-0000-0000-00006F090000}"/>
    <cellStyle name="Normal 3 2 3 3 4 2" xfId="2416" xr:uid="{00000000-0005-0000-0000-000070090000}"/>
    <cellStyle name="Normal 3 2 3 3 5" xfId="2417" xr:uid="{00000000-0005-0000-0000-000071090000}"/>
    <cellStyle name="Normal 3 2 3 3 5 2" xfId="2418" xr:uid="{00000000-0005-0000-0000-000072090000}"/>
    <cellStyle name="Normal 3 2 3 3 6" xfId="2419" xr:uid="{00000000-0005-0000-0000-000073090000}"/>
    <cellStyle name="Normal 3 2 3 3 6 2" xfId="2420" xr:uid="{00000000-0005-0000-0000-000074090000}"/>
    <cellStyle name="Normal 3 2 3 3 7" xfId="2421" xr:uid="{00000000-0005-0000-0000-000075090000}"/>
    <cellStyle name="Normal 3 2 3 3 7 2" xfId="2422" xr:uid="{00000000-0005-0000-0000-000076090000}"/>
    <cellStyle name="Normal 3 2 3 3 8" xfId="2423" xr:uid="{00000000-0005-0000-0000-000077090000}"/>
    <cellStyle name="Normal 3 2 3 3 8 2" xfId="2424" xr:uid="{00000000-0005-0000-0000-000078090000}"/>
    <cellStyle name="Normal 3 2 3 3 9" xfId="2425" xr:uid="{00000000-0005-0000-0000-000079090000}"/>
    <cellStyle name="Normal 3 2 3 4" xfId="2426" xr:uid="{00000000-0005-0000-0000-00007A090000}"/>
    <cellStyle name="Normal 3 2 3 4 2" xfId="2427" xr:uid="{00000000-0005-0000-0000-00007B090000}"/>
    <cellStyle name="Normal 3 2 3 5" xfId="2428" xr:uid="{00000000-0005-0000-0000-00007C090000}"/>
    <cellStyle name="Normal 3 2 3 5 2" xfId="2429" xr:uid="{00000000-0005-0000-0000-00007D090000}"/>
    <cellStyle name="Normal 3 2 3 6" xfId="2430" xr:uid="{00000000-0005-0000-0000-00007E090000}"/>
    <cellStyle name="Normal 3 2 3 6 2" xfId="2431" xr:uid="{00000000-0005-0000-0000-00007F090000}"/>
    <cellStyle name="Normal 3 2 3 7" xfId="2432" xr:uid="{00000000-0005-0000-0000-000080090000}"/>
    <cellStyle name="Normal 3 2 3 7 2" xfId="2433" xr:uid="{00000000-0005-0000-0000-000081090000}"/>
    <cellStyle name="Normal 3 2 3 8" xfId="2434" xr:uid="{00000000-0005-0000-0000-000082090000}"/>
    <cellStyle name="Normal 3 2 3 8 2" xfId="2435" xr:uid="{00000000-0005-0000-0000-000083090000}"/>
    <cellStyle name="Normal 3 2 3 9" xfId="2436" xr:uid="{00000000-0005-0000-0000-000084090000}"/>
    <cellStyle name="Normal 3 2 3 9 2" xfId="2437" xr:uid="{00000000-0005-0000-0000-000085090000}"/>
    <cellStyle name="Normal 3 2 4" xfId="2438" xr:uid="{00000000-0005-0000-0000-000086090000}"/>
    <cellStyle name="Normal 3 2 4 2" xfId="2439" xr:uid="{00000000-0005-0000-0000-000087090000}"/>
    <cellStyle name="Normal 3 2 4 2 2" xfId="2440" xr:uid="{00000000-0005-0000-0000-000088090000}"/>
    <cellStyle name="Normal 3 2 4 3" xfId="2441" xr:uid="{00000000-0005-0000-0000-000089090000}"/>
    <cellStyle name="Normal 3 2 4 3 2" xfId="2442" xr:uid="{00000000-0005-0000-0000-00008A090000}"/>
    <cellStyle name="Normal 3 2 4 4" xfId="2443" xr:uid="{00000000-0005-0000-0000-00008B090000}"/>
    <cellStyle name="Normal 3 2 4 4 2" xfId="2444" xr:uid="{00000000-0005-0000-0000-00008C090000}"/>
    <cellStyle name="Normal 3 2 4 5" xfId="2445" xr:uid="{00000000-0005-0000-0000-00008D090000}"/>
    <cellStyle name="Normal 3 2 4 5 2" xfId="2446" xr:uid="{00000000-0005-0000-0000-00008E090000}"/>
    <cellStyle name="Normal 3 2 4 6" xfId="2447" xr:uid="{00000000-0005-0000-0000-00008F090000}"/>
    <cellStyle name="Normal 3 2 4 6 2" xfId="2448" xr:uid="{00000000-0005-0000-0000-000090090000}"/>
    <cellStyle name="Normal 3 2 4 7" xfId="2449" xr:uid="{00000000-0005-0000-0000-000091090000}"/>
    <cellStyle name="Normal 3 2 4 7 2" xfId="2450" xr:uid="{00000000-0005-0000-0000-000092090000}"/>
    <cellStyle name="Normal 3 2 4 8" xfId="2451" xr:uid="{00000000-0005-0000-0000-000093090000}"/>
    <cellStyle name="Normal 3 2 4 8 2" xfId="2452" xr:uid="{00000000-0005-0000-0000-000094090000}"/>
    <cellStyle name="Normal 3 2 4 9" xfId="2453" xr:uid="{00000000-0005-0000-0000-000095090000}"/>
    <cellStyle name="Normal 3 2 5" xfId="2454" xr:uid="{00000000-0005-0000-0000-000096090000}"/>
    <cellStyle name="Normal 3 2 5 2" xfId="2455" xr:uid="{00000000-0005-0000-0000-000097090000}"/>
    <cellStyle name="Normal 3 2 5 2 2" xfId="2456" xr:uid="{00000000-0005-0000-0000-000098090000}"/>
    <cellStyle name="Normal 3 2 5 3" xfId="2457" xr:uid="{00000000-0005-0000-0000-000099090000}"/>
    <cellStyle name="Normal 3 2 5 3 2" xfId="2458" xr:uid="{00000000-0005-0000-0000-00009A090000}"/>
    <cellStyle name="Normal 3 2 5 4" xfId="2459" xr:uid="{00000000-0005-0000-0000-00009B090000}"/>
    <cellStyle name="Normal 3 2 5 4 2" xfId="2460" xr:uid="{00000000-0005-0000-0000-00009C090000}"/>
    <cellStyle name="Normal 3 2 5 5" xfId="2461" xr:uid="{00000000-0005-0000-0000-00009D090000}"/>
    <cellStyle name="Normal 3 2 5 5 2" xfId="2462" xr:uid="{00000000-0005-0000-0000-00009E090000}"/>
    <cellStyle name="Normal 3 2 5 6" xfId="2463" xr:uid="{00000000-0005-0000-0000-00009F090000}"/>
    <cellStyle name="Normal 3 2 5 6 2" xfId="2464" xr:uid="{00000000-0005-0000-0000-0000A0090000}"/>
    <cellStyle name="Normal 3 2 5 7" xfId="2465" xr:uid="{00000000-0005-0000-0000-0000A1090000}"/>
    <cellStyle name="Normal 3 2 5 7 2" xfId="2466" xr:uid="{00000000-0005-0000-0000-0000A2090000}"/>
    <cellStyle name="Normal 3 2 5 8" xfId="2467" xr:uid="{00000000-0005-0000-0000-0000A3090000}"/>
    <cellStyle name="Normal 3 2 5 8 2" xfId="2468" xr:uid="{00000000-0005-0000-0000-0000A4090000}"/>
    <cellStyle name="Normal 3 2 5 9" xfId="2469" xr:uid="{00000000-0005-0000-0000-0000A5090000}"/>
    <cellStyle name="Normal 3 2 6" xfId="2470" xr:uid="{00000000-0005-0000-0000-0000A6090000}"/>
    <cellStyle name="Normal 3 2 6 2" xfId="2471" xr:uid="{00000000-0005-0000-0000-0000A7090000}"/>
    <cellStyle name="Normal 3 2 6 2 2" xfId="2472" xr:uid="{00000000-0005-0000-0000-0000A8090000}"/>
    <cellStyle name="Normal 3 2 6 3" xfId="2473" xr:uid="{00000000-0005-0000-0000-0000A9090000}"/>
    <cellStyle name="Normal 3 2 6 3 2" xfId="2474" xr:uid="{00000000-0005-0000-0000-0000AA090000}"/>
    <cellStyle name="Normal 3 2 6 4" xfId="2475" xr:uid="{00000000-0005-0000-0000-0000AB090000}"/>
    <cellStyle name="Normal 3 2 6 4 2" xfId="2476" xr:uid="{00000000-0005-0000-0000-0000AC090000}"/>
    <cellStyle name="Normal 3 2 6 5" xfId="2477" xr:uid="{00000000-0005-0000-0000-0000AD090000}"/>
    <cellStyle name="Normal 3 2 6 5 2" xfId="2478" xr:uid="{00000000-0005-0000-0000-0000AE090000}"/>
    <cellStyle name="Normal 3 2 6 6" xfId="2479" xr:uid="{00000000-0005-0000-0000-0000AF090000}"/>
    <cellStyle name="Normal 3 2 6 6 2" xfId="2480" xr:uid="{00000000-0005-0000-0000-0000B0090000}"/>
    <cellStyle name="Normal 3 2 6 7" xfId="2481" xr:uid="{00000000-0005-0000-0000-0000B1090000}"/>
    <cellStyle name="Normal 3 2 6 7 2" xfId="2482" xr:uid="{00000000-0005-0000-0000-0000B2090000}"/>
    <cellStyle name="Normal 3 2 6 8" xfId="2483" xr:uid="{00000000-0005-0000-0000-0000B3090000}"/>
    <cellStyle name="Normal 3 2 6 8 2" xfId="2484" xr:uid="{00000000-0005-0000-0000-0000B4090000}"/>
    <cellStyle name="Normal 3 2 6 9" xfId="2485" xr:uid="{00000000-0005-0000-0000-0000B5090000}"/>
    <cellStyle name="Normal 3 2 7" xfId="2486" xr:uid="{00000000-0005-0000-0000-0000B6090000}"/>
    <cellStyle name="Normal 3 2 7 2" xfId="2487" xr:uid="{00000000-0005-0000-0000-0000B7090000}"/>
    <cellStyle name="Normal 3 2 7 2 2" xfId="2488" xr:uid="{00000000-0005-0000-0000-0000B8090000}"/>
    <cellStyle name="Normal 3 2 7 3" xfId="2489" xr:uid="{00000000-0005-0000-0000-0000B9090000}"/>
    <cellStyle name="Normal 3 2 7 3 2" xfId="2490" xr:uid="{00000000-0005-0000-0000-0000BA090000}"/>
    <cellStyle name="Normal 3 2 7 4" xfId="2491" xr:uid="{00000000-0005-0000-0000-0000BB090000}"/>
    <cellStyle name="Normal 3 2 7 4 2" xfId="2492" xr:uid="{00000000-0005-0000-0000-0000BC090000}"/>
    <cellStyle name="Normal 3 2 7 5" xfId="2493" xr:uid="{00000000-0005-0000-0000-0000BD090000}"/>
    <cellStyle name="Normal 3 2 7 5 2" xfId="2494" xr:uid="{00000000-0005-0000-0000-0000BE090000}"/>
    <cellStyle name="Normal 3 2 7 6" xfId="2495" xr:uid="{00000000-0005-0000-0000-0000BF090000}"/>
    <cellStyle name="Normal 3 2 7 6 2" xfId="2496" xr:uid="{00000000-0005-0000-0000-0000C0090000}"/>
    <cellStyle name="Normal 3 2 7 7" xfId="2497" xr:uid="{00000000-0005-0000-0000-0000C1090000}"/>
    <cellStyle name="Normal 3 2 7 7 2" xfId="2498" xr:uid="{00000000-0005-0000-0000-0000C2090000}"/>
    <cellStyle name="Normal 3 2 7 8" xfId="2499" xr:uid="{00000000-0005-0000-0000-0000C3090000}"/>
    <cellStyle name="Normal 3 2 7 8 2" xfId="2500" xr:uid="{00000000-0005-0000-0000-0000C4090000}"/>
    <cellStyle name="Normal 3 2 7 9" xfId="2501" xr:uid="{00000000-0005-0000-0000-0000C5090000}"/>
    <cellStyle name="Normal 3 2 8" xfId="2502" xr:uid="{00000000-0005-0000-0000-0000C6090000}"/>
    <cellStyle name="Normal 3 2 8 2" xfId="2503" xr:uid="{00000000-0005-0000-0000-0000C7090000}"/>
    <cellStyle name="Normal 3 2 8 2 2" xfId="2504" xr:uid="{00000000-0005-0000-0000-0000C8090000}"/>
    <cellStyle name="Normal 3 2 8 3" xfId="2505" xr:uid="{00000000-0005-0000-0000-0000C9090000}"/>
    <cellStyle name="Normal 3 2 8 3 2" xfId="2506" xr:uid="{00000000-0005-0000-0000-0000CA090000}"/>
    <cellStyle name="Normal 3 2 8 4" xfId="2507" xr:uid="{00000000-0005-0000-0000-0000CB090000}"/>
    <cellStyle name="Normal 3 2 8 4 2" xfId="2508" xr:uid="{00000000-0005-0000-0000-0000CC090000}"/>
    <cellStyle name="Normal 3 2 8 5" xfId="2509" xr:uid="{00000000-0005-0000-0000-0000CD090000}"/>
    <cellStyle name="Normal 3 2 8 5 2" xfId="2510" xr:uid="{00000000-0005-0000-0000-0000CE090000}"/>
    <cellStyle name="Normal 3 2 8 6" xfId="2511" xr:uid="{00000000-0005-0000-0000-0000CF090000}"/>
    <cellStyle name="Normal 3 2 8 6 2" xfId="2512" xr:uid="{00000000-0005-0000-0000-0000D0090000}"/>
    <cellStyle name="Normal 3 2 8 7" xfId="2513" xr:uid="{00000000-0005-0000-0000-0000D1090000}"/>
    <cellStyle name="Normal 3 2 8 7 2" xfId="2514" xr:uid="{00000000-0005-0000-0000-0000D2090000}"/>
    <cellStyle name="Normal 3 2 8 8" xfId="2515" xr:uid="{00000000-0005-0000-0000-0000D3090000}"/>
    <cellStyle name="Normal 3 2 8 8 2" xfId="2516" xr:uid="{00000000-0005-0000-0000-0000D4090000}"/>
    <cellStyle name="Normal 3 2 8 9" xfId="2517" xr:uid="{00000000-0005-0000-0000-0000D5090000}"/>
    <cellStyle name="Normal 3 2 9" xfId="2518" xr:uid="{00000000-0005-0000-0000-0000D6090000}"/>
    <cellStyle name="Normal 3 2 9 2" xfId="2519" xr:uid="{00000000-0005-0000-0000-0000D7090000}"/>
    <cellStyle name="Normal 3 20" xfId="2520" xr:uid="{00000000-0005-0000-0000-0000D8090000}"/>
    <cellStyle name="Normal 3 20 2" xfId="2521" xr:uid="{00000000-0005-0000-0000-0000D9090000}"/>
    <cellStyle name="Normal 3 21" xfId="2522" xr:uid="{00000000-0005-0000-0000-0000DA090000}"/>
    <cellStyle name="Normal 3 21 2" xfId="2523" xr:uid="{00000000-0005-0000-0000-0000DB090000}"/>
    <cellStyle name="Normal 3 22" xfId="2524" xr:uid="{00000000-0005-0000-0000-0000DC090000}"/>
    <cellStyle name="Normal 3 22 2" xfId="2525" xr:uid="{00000000-0005-0000-0000-0000DD090000}"/>
    <cellStyle name="Normal 3 23" xfId="2526" xr:uid="{00000000-0005-0000-0000-0000DE090000}"/>
    <cellStyle name="Normal 3 3" xfId="2527" xr:uid="{00000000-0005-0000-0000-0000DF090000}"/>
    <cellStyle name="Normal 3 3 10" xfId="2528" xr:uid="{00000000-0005-0000-0000-0000E0090000}"/>
    <cellStyle name="Normal 3 3 10 2" xfId="2529" xr:uid="{00000000-0005-0000-0000-0000E1090000}"/>
    <cellStyle name="Normal 3 3 11" xfId="2530" xr:uid="{00000000-0005-0000-0000-0000E2090000}"/>
    <cellStyle name="Normal 3 3 11 2" xfId="2531" xr:uid="{00000000-0005-0000-0000-0000E3090000}"/>
    <cellStyle name="Normal 3 3 12" xfId="2532" xr:uid="{00000000-0005-0000-0000-0000E4090000}"/>
    <cellStyle name="Normal 3 3 12 2" xfId="2533" xr:uid="{00000000-0005-0000-0000-0000E5090000}"/>
    <cellStyle name="Normal 3 3 13" xfId="2534" xr:uid="{00000000-0005-0000-0000-0000E6090000}"/>
    <cellStyle name="Normal 3 3 13 2" xfId="2535" xr:uid="{00000000-0005-0000-0000-0000E7090000}"/>
    <cellStyle name="Normal 3 3 14" xfId="2536" xr:uid="{00000000-0005-0000-0000-0000E8090000}"/>
    <cellStyle name="Normal 3 3 14 2" xfId="2537" xr:uid="{00000000-0005-0000-0000-0000E9090000}"/>
    <cellStyle name="Normal 3 3 15" xfId="2538" xr:uid="{00000000-0005-0000-0000-0000EA090000}"/>
    <cellStyle name="Normal 3 3 15 2" xfId="2539" xr:uid="{00000000-0005-0000-0000-0000EB090000}"/>
    <cellStyle name="Normal 3 3 16" xfId="2540" xr:uid="{00000000-0005-0000-0000-0000EC090000}"/>
    <cellStyle name="Normal 3 3 16 2" xfId="2541" xr:uid="{00000000-0005-0000-0000-0000ED090000}"/>
    <cellStyle name="Normal 3 3 17" xfId="2542" xr:uid="{00000000-0005-0000-0000-0000EE090000}"/>
    <cellStyle name="Normal 3 3 17 2" xfId="2543" xr:uid="{00000000-0005-0000-0000-0000EF090000}"/>
    <cellStyle name="Normal 3 3 18" xfId="2544" xr:uid="{00000000-0005-0000-0000-0000F0090000}"/>
    <cellStyle name="Normal 3 3 18 2" xfId="2545" xr:uid="{00000000-0005-0000-0000-0000F1090000}"/>
    <cellStyle name="Normal 3 3 19" xfId="2546" xr:uid="{00000000-0005-0000-0000-0000F2090000}"/>
    <cellStyle name="Normal 3 3 19 2" xfId="2547" xr:uid="{00000000-0005-0000-0000-0000F3090000}"/>
    <cellStyle name="Normal 3 3 2" xfId="2548" xr:uid="{00000000-0005-0000-0000-0000F4090000}"/>
    <cellStyle name="Normal 3 3 2 10" xfId="2549" xr:uid="{00000000-0005-0000-0000-0000F5090000}"/>
    <cellStyle name="Normal 3 3 2 10 2" xfId="2550" xr:uid="{00000000-0005-0000-0000-0000F6090000}"/>
    <cellStyle name="Normal 3 3 2 11" xfId="2551" xr:uid="{00000000-0005-0000-0000-0000F7090000}"/>
    <cellStyle name="Normal 3 3 2 2" xfId="2552" xr:uid="{00000000-0005-0000-0000-0000F8090000}"/>
    <cellStyle name="Normal 3 3 2 2 2" xfId="2553" xr:uid="{00000000-0005-0000-0000-0000F9090000}"/>
    <cellStyle name="Normal 3 3 2 2 2 2" xfId="2554" xr:uid="{00000000-0005-0000-0000-0000FA090000}"/>
    <cellStyle name="Normal 3 3 2 2 3" xfId="2555" xr:uid="{00000000-0005-0000-0000-0000FB090000}"/>
    <cellStyle name="Normal 3 3 2 2 3 2" xfId="2556" xr:uid="{00000000-0005-0000-0000-0000FC090000}"/>
    <cellStyle name="Normal 3 3 2 2 4" xfId="2557" xr:uid="{00000000-0005-0000-0000-0000FD090000}"/>
    <cellStyle name="Normal 3 3 2 2 4 2" xfId="2558" xr:uid="{00000000-0005-0000-0000-0000FE090000}"/>
    <cellStyle name="Normal 3 3 2 2 5" xfId="2559" xr:uid="{00000000-0005-0000-0000-0000FF090000}"/>
    <cellStyle name="Normal 3 3 2 2 5 2" xfId="2560" xr:uid="{00000000-0005-0000-0000-0000000A0000}"/>
    <cellStyle name="Normal 3 3 2 2 6" xfId="2561" xr:uid="{00000000-0005-0000-0000-0000010A0000}"/>
    <cellStyle name="Normal 3 3 2 2 6 2" xfId="2562" xr:uid="{00000000-0005-0000-0000-0000020A0000}"/>
    <cellStyle name="Normal 3 3 2 2 7" xfId="2563" xr:uid="{00000000-0005-0000-0000-0000030A0000}"/>
    <cellStyle name="Normal 3 3 2 2 7 2" xfId="2564" xr:uid="{00000000-0005-0000-0000-0000040A0000}"/>
    <cellStyle name="Normal 3 3 2 2 8" xfId="2565" xr:uid="{00000000-0005-0000-0000-0000050A0000}"/>
    <cellStyle name="Normal 3 3 2 2 8 2" xfId="2566" xr:uid="{00000000-0005-0000-0000-0000060A0000}"/>
    <cellStyle name="Normal 3 3 2 2 9" xfId="2567" xr:uid="{00000000-0005-0000-0000-0000070A0000}"/>
    <cellStyle name="Normal 3 3 2 3" xfId="2568" xr:uid="{00000000-0005-0000-0000-0000080A0000}"/>
    <cellStyle name="Normal 3 3 2 3 2" xfId="2569" xr:uid="{00000000-0005-0000-0000-0000090A0000}"/>
    <cellStyle name="Normal 3 3 2 3 2 2" xfId="2570" xr:uid="{00000000-0005-0000-0000-00000A0A0000}"/>
    <cellStyle name="Normal 3 3 2 3 3" xfId="2571" xr:uid="{00000000-0005-0000-0000-00000B0A0000}"/>
    <cellStyle name="Normal 3 3 2 3 3 2" xfId="2572" xr:uid="{00000000-0005-0000-0000-00000C0A0000}"/>
    <cellStyle name="Normal 3 3 2 3 4" xfId="2573" xr:uid="{00000000-0005-0000-0000-00000D0A0000}"/>
    <cellStyle name="Normal 3 3 2 3 4 2" xfId="2574" xr:uid="{00000000-0005-0000-0000-00000E0A0000}"/>
    <cellStyle name="Normal 3 3 2 3 5" xfId="2575" xr:uid="{00000000-0005-0000-0000-00000F0A0000}"/>
    <cellStyle name="Normal 3 3 2 3 5 2" xfId="2576" xr:uid="{00000000-0005-0000-0000-0000100A0000}"/>
    <cellStyle name="Normal 3 3 2 3 6" xfId="2577" xr:uid="{00000000-0005-0000-0000-0000110A0000}"/>
    <cellStyle name="Normal 3 3 2 3 6 2" xfId="2578" xr:uid="{00000000-0005-0000-0000-0000120A0000}"/>
    <cellStyle name="Normal 3 3 2 3 7" xfId="2579" xr:uid="{00000000-0005-0000-0000-0000130A0000}"/>
    <cellStyle name="Normal 3 3 2 3 7 2" xfId="2580" xr:uid="{00000000-0005-0000-0000-0000140A0000}"/>
    <cellStyle name="Normal 3 3 2 3 8" xfId="2581" xr:uid="{00000000-0005-0000-0000-0000150A0000}"/>
    <cellStyle name="Normal 3 3 2 3 8 2" xfId="2582" xr:uid="{00000000-0005-0000-0000-0000160A0000}"/>
    <cellStyle name="Normal 3 3 2 3 9" xfId="2583" xr:uid="{00000000-0005-0000-0000-0000170A0000}"/>
    <cellStyle name="Normal 3 3 2 4" xfId="2584" xr:uid="{00000000-0005-0000-0000-0000180A0000}"/>
    <cellStyle name="Normal 3 3 2 4 2" xfId="2585" xr:uid="{00000000-0005-0000-0000-0000190A0000}"/>
    <cellStyle name="Normal 3 3 2 5" xfId="2586" xr:uid="{00000000-0005-0000-0000-00001A0A0000}"/>
    <cellStyle name="Normal 3 3 2 5 2" xfId="2587" xr:uid="{00000000-0005-0000-0000-00001B0A0000}"/>
    <cellStyle name="Normal 3 3 2 6" xfId="2588" xr:uid="{00000000-0005-0000-0000-00001C0A0000}"/>
    <cellStyle name="Normal 3 3 2 6 2" xfId="2589" xr:uid="{00000000-0005-0000-0000-00001D0A0000}"/>
    <cellStyle name="Normal 3 3 2 7" xfId="2590" xr:uid="{00000000-0005-0000-0000-00001E0A0000}"/>
    <cellStyle name="Normal 3 3 2 7 2" xfId="2591" xr:uid="{00000000-0005-0000-0000-00001F0A0000}"/>
    <cellStyle name="Normal 3 3 2 8" xfId="2592" xr:uid="{00000000-0005-0000-0000-0000200A0000}"/>
    <cellStyle name="Normal 3 3 2 8 2" xfId="2593" xr:uid="{00000000-0005-0000-0000-0000210A0000}"/>
    <cellStyle name="Normal 3 3 2 9" xfId="2594" xr:uid="{00000000-0005-0000-0000-0000220A0000}"/>
    <cellStyle name="Normal 3 3 2 9 2" xfId="2595" xr:uid="{00000000-0005-0000-0000-0000230A0000}"/>
    <cellStyle name="Normal 3 3 20" xfId="2596" xr:uid="{00000000-0005-0000-0000-0000240A0000}"/>
    <cellStyle name="Normal 3 3 3" xfId="2597" xr:uid="{00000000-0005-0000-0000-0000250A0000}"/>
    <cellStyle name="Normal 3 3 3 10" xfId="2598" xr:uid="{00000000-0005-0000-0000-0000260A0000}"/>
    <cellStyle name="Normal 3 3 3 10 2" xfId="2599" xr:uid="{00000000-0005-0000-0000-0000270A0000}"/>
    <cellStyle name="Normal 3 3 3 11" xfId="2600" xr:uid="{00000000-0005-0000-0000-0000280A0000}"/>
    <cellStyle name="Normal 3 3 3 2" xfId="2601" xr:uid="{00000000-0005-0000-0000-0000290A0000}"/>
    <cellStyle name="Normal 3 3 3 2 2" xfId="2602" xr:uid="{00000000-0005-0000-0000-00002A0A0000}"/>
    <cellStyle name="Normal 3 3 3 2 2 2" xfId="2603" xr:uid="{00000000-0005-0000-0000-00002B0A0000}"/>
    <cellStyle name="Normal 3 3 3 2 3" xfId="2604" xr:uid="{00000000-0005-0000-0000-00002C0A0000}"/>
    <cellStyle name="Normal 3 3 3 2 3 2" xfId="2605" xr:uid="{00000000-0005-0000-0000-00002D0A0000}"/>
    <cellStyle name="Normal 3 3 3 2 4" xfId="2606" xr:uid="{00000000-0005-0000-0000-00002E0A0000}"/>
    <cellStyle name="Normal 3 3 3 2 4 2" xfId="2607" xr:uid="{00000000-0005-0000-0000-00002F0A0000}"/>
    <cellStyle name="Normal 3 3 3 2 5" xfId="2608" xr:uid="{00000000-0005-0000-0000-0000300A0000}"/>
    <cellStyle name="Normal 3 3 3 2 5 2" xfId="2609" xr:uid="{00000000-0005-0000-0000-0000310A0000}"/>
    <cellStyle name="Normal 3 3 3 2 6" xfId="2610" xr:uid="{00000000-0005-0000-0000-0000320A0000}"/>
    <cellStyle name="Normal 3 3 3 2 6 2" xfId="2611" xr:uid="{00000000-0005-0000-0000-0000330A0000}"/>
    <cellStyle name="Normal 3 3 3 2 7" xfId="2612" xr:uid="{00000000-0005-0000-0000-0000340A0000}"/>
    <cellStyle name="Normal 3 3 3 2 7 2" xfId="2613" xr:uid="{00000000-0005-0000-0000-0000350A0000}"/>
    <cellStyle name="Normal 3 3 3 2 8" xfId="2614" xr:uid="{00000000-0005-0000-0000-0000360A0000}"/>
    <cellStyle name="Normal 3 3 3 2 8 2" xfId="2615" xr:uid="{00000000-0005-0000-0000-0000370A0000}"/>
    <cellStyle name="Normal 3 3 3 2 9" xfId="2616" xr:uid="{00000000-0005-0000-0000-0000380A0000}"/>
    <cellStyle name="Normal 3 3 3 3" xfId="2617" xr:uid="{00000000-0005-0000-0000-0000390A0000}"/>
    <cellStyle name="Normal 3 3 3 3 2" xfId="2618" xr:uid="{00000000-0005-0000-0000-00003A0A0000}"/>
    <cellStyle name="Normal 3 3 3 3 2 2" xfId="2619" xr:uid="{00000000-0005-0000-0000-00003B0A0000}"/>
    <cellStyle name="Normal 3 3 3 3 3" xfId="2620" xr:uid="{00000000-0005-0000-0000-00003C0A0000}"/>
    <cellStyle name="Normal 3 3 3 3 3 2" xfId="2621" xr:uid="{00000000-0005-0000-0000-00003D0A0000}"/>
    <cellStyle name="Normal 3 3 3 3 4" xfId="2622" xr:uid="{00000000-0005-0000-0000-00003E0A0000}"/>
    <cellStyle name="Normal 3 3 3 3 4 2" xfId="2623" xr:uid="{00000000-0005-0000-0000-00003F0A0000}"/>
    <cellStyle name="Normal 3 3 3 3 5" xfId="2624" xr:uid="{00000000-0005-0000-0000-0000400A0000}"/>
    <cellStyle name="Normal 3 3 3 3 5 2" xfId="2625" xr:uid="{00000000-0005-0000-0000-0000410A0000}"/>
    <cellStyle name="Normal 3 3 3 3 6" xfId="2626" xr:uid="{00000000-0005-0000-0000-0000420A0000}"/>
    <cellStyle name="Normal 3 3 3 3 6 2" xfId="2627" xr:uid="{00000000-0005-0000-0000-0000430A0000}"/>
    <cellStyle name="Normal 3 3 3 3 7" xfId="2628" xr:uid="{00000000-0005-0000-0000-0000440A0000}"/>
    <cellStyle name="Normal 3 3 3 3 7 2" xfId="2629" xr:uid="{00000000-0005-0000-0000-0000450A0000}"/>
    <cellStyle name="Normal 3 3 3 3 8" xfId="2630" xr:uid="{00000000-0005-0000-0000-0000460A0000}"/>
    <cellStyle name="Normal 3 3 3 3 8 2" xfId="2631" xr:uid="{00000000-0005-0000-0000-0000470A0000}"/>
    <cellStyle name="Normal 3 3 3 3 9" xfId="2632" xr:uid="{00000000-0005-0000-0000-0000480A0000}"/>
    <cellStyle name="Normal 3 3 3 4" xfId="2633" xr:uid="{00000000-0005-0000-0000-0000490A0000}"/>
    <cellStyle name="Normal 3 3 3 4 2" xfId="2634" xr:uid="{00000000-0005-0000-0000-00004A0A0000}"/>
    <cellStyle name="Normal 3 3 3 5" xfId="2635" xr:uid="{00000000-0005-0000-0000-00004B0A0000}"/>
    <cellStyle name="Normal 3 3 3 5 2" xfId="2636" xr:uid="{00000000-0005-0000-0000-00004C0A0000}"/>
    <cellStyle name="Normal 3 3 3 6" xfId="2637" xr:uid="{00000000-0005-0000-0000-00004D0A0000}"/>
    <cellStyle name="Normal 3 3 3 6 2" xfId="2638" xr:uid="{00000000-0005-0000-0000-00004E0A0000}"/>
    <cellStyle name="Normal 3 3 3 7" xfId="2639" xr:uid="{00000000-0005-0000-0000-00004F0A0000}"/>
    <cellStyle name="Normal 3 3 3 7 2" xfId="2640" xr:uid="{00000000-0005-0000-0000-0000500A0000}"/>
    <cellStyle name="Normal 3 3 3 8" xfId="2641" xr:uid="{00000000-0005-0000-0000-0000510A0000}"/>
    <cellStyle name="Normal 3 3 3 8 2" xfId="2642" xr:uid="{00000000-0005-0000-0000-0000520A0000}"/>
    <cellStyle name="Normal 3 3 3 9" xfId="2643" xr:uid="{00000000-0005-0000-0000-0000530A0000}"/>
    <cellStyle name="Normal 3 3 3 9 2" xfId="2644" xr:uid="{00000000-0005-0000-0000-0000540A0000}"/>
    <cellStyle name="Normal 3 3 4" xfId="2645" xr:uid="{00000000-0005-0000-0000-0000550A0000}"/>
    <cellStyle name="Normal 3 3 4 2" xfId="2646" xr:uid="{00000000-0005-0000-0000-0000560A0000}"/>
    <cellStyle name="Normal 3 3 4 2 2" xfId="2647" xr:uid="{00000000-0005-0000-0000-0000570A0000}"/>
    <cellStyle name="Normal 3 3 4 3" xfId="2648" xr:uid="{00000000-0005-0000-0000-0000580A0000}"/>
    <cellStyle name="Normal 3 3 4 3 2" xfId="2649" xr:uid="{00000000-0005-0000-0000-0000590A0000}"/>
    <cellStyle name="Normal 3 3 4 4" xfId="2650" xr:uid="{00000000-0005-0000-0000-00005A0A0000}"/>
    <cellStyle name="Normal 3 3 4 4 2" xfId="2651" xr:uid="{00000000-0005-0000-0000-00005B0A0000}"/>
    <cellStyle name="Normal 3 3 4 5" xfId="2652" xr:uid="{00000000-0005-0000-0000-00005C0A0000}"/>
    <cellStyle name="Normal 3 3 4 5 2" xfId="2653" xr:uid="{00000000-0005-0000-0000-00005D0A0000}"/>
    <cellStyle name="Normal 3 3 4 6" xfId="2654" xr:uid="{00000000-0005-0000-0000-00005E0A0000}"/>
    <cellStyle name="Normal 3 3 4 6 2" xfId="2655" xr:uid="{00000000-0005-0000-0000-00005F0A0000}"/>
    <cellStyle name="Normal 3 3 4 7" xfId="2656" xr:uid="{00000000-0005-0000-0000-0000600A0000}"/>
    <cellStyle name="Normal 3 3 4 7 2" xfId="2657" xr:uid="{00000000-0005-0000-0000-0000610A0000}"/>
    <cellStyle name="Normal 3 3 4 8" xfId="2658" xr:uid="{00000000-0005-0000-0000-0000620A0000}"/>
    <cellStyle name="Normal 3 3 4 8 2" xfId="2659" xr:uid="{00000000-0005-0000-0000-0000630A0000}"/>
    <cellStyle name="Normal 3 3 4 9" xfId="2660" xr:uid="{00000000-0005-0000-0000-0000640A0000}"/>
    <cellStyle name="Normal 3 3 5" xfId="2661" xr:uid="{00000000-0005-0000-0000-0000650A0000}"/>
    <cellStyle name="Normal 3 3 5 2" xfId="2662" xr:uid="{00000000-0005-0000-0000-0000660A0000}"/>
    <cellStyle name="Normal 3 3 5 2 2" xfId="2663" xr:uid="{00000000-0005-0000-0000-0000670A0000}"/>
    <cellStyle name="Normal 3 3 5 3" xfId="2664" xr:uid="{00000000-0005-0000-0000-0000680A0000}"/>
    <cellStyle name="Normal 3 3 5 3 2" xfId="2665" xr:uid="{00000000-0005-0000-0000-0000690A0000}"/>
    <cellStyle name="Normal 3 3 5 4" xfId="2666" xr:uid="{00000000-0005-0000-0000-00006A0A0000}"/>
    <cellStyle name="Normal 3 3 5 4 2" xfId="2667" xr:uid="{00000000-0005-0000-0000-00006B0A0000}"/>
    <cellStyle name="Normal 3 3 5 5" xfId="2668" xr:uid="{00000000-0005-0000-0000-00006C0A0000}"/>
    <cellStyle name="Normal 3 3 5 5 2" xfId="2669" xr:uid="{00000000-0005-0000-0000-00006D0A0000}"/>
    <cellStyle name="Normal 3 3 5 6" xfId="2670" xr:uid="{00000000-0005-0000-0000-00006E0A0000}"/>
    <cellStyle name="Normal 3 3 5 6 2" xfId="2671" xr:uid="{00000000-0005-0000-0000-00006F0A0000}"/>
    <cellStyle name="Normal 3 3 5 7" xfId="2672" xr:uid="{00000000-0005-0000-0000-0000700A0000}"/>
    <cellStyle name="Normal 3 3 5 7 2" xfId="2673" xr:uid="{00000000-0005-0000-0000-0000710A0000}"/>
    <cellStyle name="Normal 3 3 5 8" xfId="2674" xr:uid="{00000000-0005-0000-0000-0000720A0000}"/>
    <cellStyle name="Normal 3 3 5 8 2" xfId="2675" xr:uid="{00000000-0005-0000-0000-0000730A0000}"/>
    <cellStyle name="Normal 3 3 5 9" xfId="2676" xr:uid="{00000000-0005-0000-0000-0000740A0000}"/>
    <cellStyle name="Normal 3 3 6" xfId="2677" xr:uid="{00000000-0005-0000-0000-0000750A0000}"/>
    <cellStyle name="Normal 3 3 6 2" xfId="2678" xr:uid="{00000000-0005-0000-0000-0000760A0000}"/>
    <cellStyle name="Normal 3 3 6 2 2" xfId="2679" xr:uid="{00000000-0005-0000-0000-0000770A0000}"/>
    <cellStyle name="Normal 3 3 6 3" xfId="2680" xr:uid="{00000000-0005-0000-0000-0000780A0000}"/>
    <cellStyle name="Normal 3 3 6 3 2" xfId="2681" xr:uid="{00000000-0005-0000-0000-0000790A0000}"/>
    <cellStyle name="Normal 3 3 6 4" xfId="2682" xr:uid="{00000000-0005-0000-0000-00007A0A0000}"/>
    <cellStyle name="Normal 3 3 6 4 2" xfId="2683" xr:uid="{00000000-0005-0000-0000-00007B0A0000}"/>
    <cellStyle name="Normal 3 3 6 5" xfId="2684" xr:uid="{00000000-0005-0000-0000-00007C0A0000}"/>
    <cellStyle name="Normal 3 3 6 5 2" xfId="2685" xr:uid="{00000000-0005-0000-0000-00007D0A0000}"/>
    <cellStyle name="Normal 3 3 6 6" xfId="2686" xr:uid="{00000000-0005-0000-0000-00007E0A0000}"/>
    <cellStyle name="Normal 3 3 6 6 2" xfId="2687" xr:uid="{00000000-0005-0000-0000-00007F0A0000}"/>
    <cellStyle name="Normal 3 3 6 7" xfId="2688" xr:uid="{00000000-0005-0000-0000-0000800A0000}"/>
    <cellStyle name="Normal 3 3 6 7 2" xfId="2689" xr:uid="{00000000-0005-0000-0000-0000810A0000}"/>
    <cellStyle name="Normal 3 3 6 8" xfId="2690" xr:uid="{00000000-0005-0000-0000-0000820A0000}"/>
    <cellStyle name="Normal 3 3 6 8 2" xfId="2691" xr:uid="{00000000-0005-0000-0000-0000830A0000}"/>
    <cellStyle name="Normal 3 3 6 9" xfId="2692" xr:uid="{00000000-0005-0000-0000-0000840A0000}"/>
    <cellStyle name="Normal 3 3 7" xfId="2693" xr:uid="{00000000-0005-0000-0000-0000850A0000}"/>
    <cellStyle name="Normal 3 3 7 2" xfId="2694" xr:uid="{00000000-0005-0000-0000-0000860A0000}"/>
    <cellStyle name="Normal 3 3 7 2 2" xfId="2695" xr:uid="{00000000-0005-0000-0000-0000870A0000}"/>
    <cellStyle name="Normal 3 3 7 3" xfId="2696" xr:uid="{00000000-0005-0000-0000-0000880A0000}"/>
    <cellStyle name="Normal 3 3 7 3 2" xfId="2697" xr:uid="{00000000-0005-0000-0000-0000890A0000}"/>
    <cellStyle name="Normal 3 3 7 4" xfId="2698" xr:uid="{00000000-0005-0000-0000-00008A0A0000}"/>
    <cellStyle name="Normal 3 3 7 4 2" xfId="2699" xr:uid="{00000000-0005-0000-0000-00008B0A0000}"/>
    <cellStyle name="Normal 3 3 7 5" xfId="2700" xr:uid="{00000000-0005-0000-0000-00008C0A0000}"/>
    <cellStyle name="Normal 3 3 7 5 2" xfId="2701" xr:uid="{00000000-0005-0000-0000-00008D0A0000}"/>
    <cellStyle name="Normal 3 3 7 6" xfId="2702" xr:uid="{00000000-0005-0000-0000-00008E0A0000}"/>
    <cellStyle name="Normal 3 3 7 6 2" xfId="2703" xr:uid="{00000000-0005-0000-0000-00008F0A0000}"/>
    <cellStyle name="Normal 3 3 7 7" xfId="2704" xr:uid="{00000000-0005-0000-0000-0000900A0000}"/>
    <cellStyle name="Normal 3 3 7 7 2" xfId="2705" xr:uid="{00000000-0005-0000-0000-0000910A0000}"/>
    <cellStyle name="Normal 3 3 7 8" xfId="2706" xr:uid="{00000000-0005-0000-0000-0000920A0000}"/>
    <cellStyle name="Normal 3 3 7 8 2" xfId="2707" xr:uid="{00000000-0005-0000-0000-0000930A0000}"/>
    <cellStyle name="Normal 3 3 7 9" xfId="2708" xr:uid="{00000000-0005-0000-0000-0000940A0000}"/>
    <cellStyle name="Normal 3 3 8" xfId="2709" xr:uid="{00000000-0005-0000-0000-0000950A0000}"/>
    <cellStyle name="Normal 3 3 8 2" xfId="2710" xr:uid="{00000000-0005-0000-0000-0000960A0000}"/>
    <cellStyle name="Normal 3 3 8 2 2" xfId="2711" xr:uid="{00000000-0005-0000-0000-0000970A0000}"/>
    <cellStyle name="Normal 3 3 8 3" xfId="2712" xr:uid="{00000000-0005-0000-0000-0000980A0000}"/>
    <cellStyle name="Normal 3 3 8 3 2" xfId="2713" xr:uid="{00000000-0005-0000-0000-0000990A0000}"/>
    <cellStyle name="Normal 3 3 8 4" xfId="2714" xr:uid="{00000000-0005-0000-0000-00009A0A0000}"/>
    <cellStyle name="Normal 3 3 8 4 2" xfId="2715" xr:uid="{00000000-0005-0000-0000-00009B0A0000}"/>
    <cellStyle name="Normal 3 3 8 5" xfId="2716" xr:uid="{00000000-0005-0000-0000-00009C0A0000}"/>
    <cellStyle name="Normal 3 3 8 5 2" xfId="2717" xr:uid="{00000000-0005-0000-0000-00009D0A0000}"/>
    <cellStyle name="Normal 3 3 8 6" xfId="2718" xr:uid="{00000000-0005-0000-0000-00009E0A0000}"/>
    <cellStyle name="Normal 3 3 8 6 2" xfId="2719" xr:uid="{00000000-0005-0000-0000-00009F0A0000}"/>
    <cellStyle name="Normal 3 3 8 7" xfId="2720" xr:uid="{00000000-0005-0000-0000-0000A00A0000}"/>
    <cellStyle name="Normal 3 3 8 7 2" xfId="2721" xr:uid="{00000000-0005-0000-0000-0000A10A0000}"/>
    <cellStyle name="Normal 3 3 8 8" xfId="2722" xr:uid="{00000000-0005-0000-0000-0000A20A0000}"/>
    <cellStyle name="Normal 3 3 8 8 2" xfId="2723" xr:uid="{00000000-0005-0000-0000-0000A30A0000}"/>
    <cellStyle name="Normal 3 3 8 9" xfId="2724" xr:uid="{00000000-0005-0000-0000-0000A40A0000}"/>
    <cellStyle name="Normal 3 3 9" xfId="2725" xr:uid="{00000000-0005-0000-0000-0000A50A0000}"/>
    <cellStyle name="Normal 3 3 9 2" xfId="2726" xr:uid="{00000000-0005-0000-0000-0000A60A0000}"/>
    <cellStyle name="Normal 3 4" xfId="2727" xr:uid="{00000000-0005-0000-0000-0000A70A0000}"/>
    <cellStyle name="Normal 3 4 10" xfId="2728" xr:uid="{00000000-0005-0000-0000-0000A80A0000}"/>
    <cellStyle name="Normal 3 4 10 2" xfId="2729" xr:uid="{00000000-0005-0000-0000-0000A90A0000}"/>
    <cellStyle name="Normal 3 4 11" xfId="2730" xr:uid="{00000000-0005-0000-0000-0000AA0A0000}"/>
    <cellStyle name="Normal 3 4 11 2" xfId="2731" xr:uid="{00000000-0005-0000-0000-0000AB0A0000}"/>
    <cellStyle name="Normal 3 4 12" xfId="2732" xr:uid="{00000000-0005-0000-0000-0000AC0A0000}"/>
    <cellStyle name="Normal 3 4 12 2" xfId="2733" xr:uid="{00000000-0005-0000-0000-0000AD0A0000}"/>
    <cellStyle name="Normal 3 4 13" xfId="2734" xr:uid="{00000000-0005-0000-0000-0000AE0A0000}"/>
    <cellStyle name="Normal 3 4 13 2" xfId="2735" xr:uid="{00000000-0005-0000-0000-0000AF0A0000}"/>
    <cellStyle name="Normal 3 4 14" xfId="2736" xr:uid="{00000000-0005-0000-0000-0000B00A0000}"/>
    <cellStyle name="Normal 3 4 14 2" xfId="2737" xr:uid="{00000000-0005-0000-0000-0000B10A0000}"/>
    <cellStyle name="Normal 3 4 15" xfId="2738" xr:uid="{00000000-0005-0000-0000-0000B20A0000}"/>
    <cellStyle name="Normal 3 4 15 2" xfId="2739" xr:uid="{00000000-0005-0000-0000-0000B30A0000}"/>
    <cellStyle name="Normal 3 4 16" xfId="2740" xr:uid="{00000000-0005-0000-0000-0000B40A0000}"/>
    <cellStyle name="Normal 3 4 16 2" xfId="2741" xr:uid="{00000000-0005-0000-0000-0000B50A0000}"/>
    <cellStyle name="Normal 3 4 17" xfId="2742" xr:uid="{00000000-0005-0000-0000-0000B60A0000}"/>
    <cellStyle name="Normal 3 4 17 2" xfId="2743" xr:uid="{00000000-0005-0000-0000-0000B70A0000}"/>
    <cellStyle name="Normal 3 4 18" xfId="2744" xr:uid="{00000000-0005-0000-0000-0000B80A0000}"/>
    <cellStyle name="Normal 3 4 2" xfId="2745" xr:uid="{00000000-0005-0000-0000-0000B90A0000}"/>
    <cellStyle name="Normal 3 4 2 2" xfId="2746" xr:uid="{00000000-0005-0000-0000-0000BA0A0000}"/>
    <cellStyle name="Normal 3 4 2 2 2" xfId="2747" xr:uid="{00000000-0005-0000-0000-0000BB0A0000}"/>
    <cellStyle name="Normal 3 4 2 3" xfId="2748" xr:uid="{00000000-0005-0000-0000-0000BC0A0000}"/>
    <cellStyle name="Normal 3 4 2 3 2" xfId="2749" xr:uid="{00000000-0005-0000-0000-0000BD0A0000}"/>
    <cellStyle name="Normal 3 4 2 4" xfId="2750" xr:uid="{00000000-0005-0000-0000-0000BE0A0000}"/>
    <cellStyle name="Normal 3 4 2 4 2" xfId="2751" xr:uid="{00000000-0005-0000-0000-0000BF0A0000}"/>
    <cellStyle name="Normal 3 4 2 5" xfId="2752" xr:uid="{00000000-0005-0000-0000-0000C00A0000}"/>
    <cellStyle name="Normal 3 4 2 5 2" xfId="2753" xr:uid="{00000000-0005-0000-0000-0000C10A0000}"/>
    <cellStyle name="Normal 3 4 2 6" xfId="2754" xr:uid="{00000000-0005-0000-0000-0000C20A0000}"/>
    <cellStyle name="Normal 3 4 2 6 2" xfId="2755" xr:uid="{00000000-0005-0000-0000-0000C30A0000}"/>
    <cellStyle name="Normal 3 4 2 7" xfId="2756" xr:uid="{00000000-0005-0000-0000-0000C40A0000}"/>
    <cellStyle name="Normal 3 4 2 7 2" xfId="2757" xr:uid="{00000000-0005-0000-0000-0000C50A0000}"/>
    <cellStyle name="Normal 3 4 2 8" xfId="2758" xr:uid="{00000000-0005-0000-0000-0000C60A0000}"/>
    <cellStyle name="Normal 3 4 2 8 2" xfId="2759" xr:uid="{00000000-0005-0000-0000-0000C70A0000}"/>
    <cellStyle name="Normal 3 4 2 9" xfId="2760" xr:uid="{00000000-0005-0000-0000-0000C80A0000}"/>
    <cellStyle name="Normal 3 4 3" xfId="2761" xr:uid="{00000000-0005-0000-0000-0000C90A0000}"/>
    <cellStyle name="Normal 3 4 3 2" xfId="2762" xr:uid="{00000000-0005-0000-0000-0000CA0A0000}"/>
    <cellStyle name="Normal 3 4 3 2 2" xfId="2763" xr:uid="{00000000-0005-0000-0000-0000CB0A0000}"/>
    <cellStyle name="Normal 3 4 3 3" xfId="2764" xr:uid="{00000000-0005-0000-0000-0000CC0A0000}"/>
    <cellStyle name="Normal 3 4 3 3 2" xfId="2765" xr:uid="{00000000-0005-0000-0000-0000CD0A0000}"/>
    <cellStyle name="Normal 3 4 3 4" xfId="2766" xr:uid="{00000000-0005-0000-0000-0000CE0A0000}"/>
    <cellStyle name="Normal 3 4 3 4 2" xfId="2767" xr:uid="{00000000-0005-0000-0000-0000CF0A0000}"/>
    <cellStyle name="Normal 3 4 3 5" xfId="2768" xr:uid="{00000000-0005-0000-0000-0000D00A0000}"/>
    <cellStyle name="Normal 3 4 3 5 2" xfId="2769" xr:uid="{00000000-0005-0000-0000-0000D10A0000}"/>
    <cellStyle name="Normal 3 4 3 6" xfId="2770" xr:uid="{00000000-0005-0000-0000-0000D20A0000}"/>
    <cellStyle name="Normal 3 4 3 6 2" xfId="2771" xr:uid="{00000000-0005-0000-0000-0000D30A0000}"/>
    <cellStyle name="Normal 3 4 3 7" xfId="2772" xr:uid="{00000000-0005-0000-0000-0000D40A0000}"/>
    <cellStyle name="Normal 3 4 3 7 2" xfId="2773" xr:uid="{00000000-0005-0000-0000-0000D50A0000}"/>
    <cellStyle name="Normal 3 4 3 8" xfId="2774" xr:uid="{00000000-0005-0000-0000-0000D60A0000}"/>
    <cellStyle name="Normal 3 4 3 8 2" xfId="2775" xr:uid="{00000000-0005-0000-0000-0000D70A0000}"/>
    <cellStyle name="Normal 3 4 3 9" xfId="2776" xr:uid="{00000000-0005-0000-0000-0000D80A0000}"/>
    <cellStyle name="Normal 3 4 4" xfId="2777" xr:uid="{00000000-0005-0000-0000-0000D90A0000}"/>
    <cellStyle name="Normal 3 4 4 2" xfId="2778" xr:uid="{00000000-0005-0000-0000-0000DA0A0000}"/>
    <cellStyle name="Normal 3 4 4 2 2" xfId="2779" xr:uid="{00000000-0005-0000-0000-0000DB0A0000}"/>
    <cellStyle name="Normal 3 4 4 3" xfId="2780" xr:uid="{00000000-0005-0000-0000-0000DC0A0000}"/>
    <cellStyle name="Normal 3 4 4 3 2" xfId="2781" xr:uid="{00000000-0005-0000-0000-0000DD0A0000}"/>
    <cellStyle name="Normal 3 4 4 4" xfId="2782" xr:uid="{00000000-0005-0000-0000-0000DE0A0000}"/>
    <cellStyle name="Normal 3 4 4 4 2" xfId="2783" xr:uid="{00000000-0005-0000-0000-0000DF0A0000}"/>
    <cellStyle name="Normal 3 4 4 5" xfId="2784" xr:uid="{00000000-0005-0000-0000-0000E00A0000}"/>
    <cellStyle name="Normal 3 4 4 5 2" xfId="2785" xr:uid="{00000000-0005-0000-0000-0000E10A0000}"/>
    <cellStyle name="Normal 3 4 4 6" xfId="2786" xr:uid="{00000000-0005-0000-0000-0000E20A0000}"/>
    <cellStyle name="Normal 3 4 4 6 2" xfId="2787" xr:uid="{00000000-0005-0000-0000-0000E30A0000}"/>
    <cellStyle name="Normal 3 4 4 7" xfId="2788" xr:uid="{00000000-0005-0000-0000-0000E40A0000}"/>
    <cellStyle name="Normal 3 4 4 7 2" xfId="2789" xr:uid="{00000000-0005-0000-0000-0000E50A0000}"/>
    <cellStyle name="Normal 3 4 4 8" xfId="2790" xr:uid="{00000000-0005-0000-0000-0000E60A0000}"/>
    <cellStyle name="Normal 3 4 4 8 2" xfId="2791" xr:uid="{00000000-0005-0000-0000-0000E70A0000}"/>
    <cellStyle name="Normal 3 4 4 9" xfId="2792" xr:uid="{00000000-0005-0000-0000-0000E80A0000}"/>
    <cellStyle name="Normal 3 4 5" xfId="2793" xr:uid="{00000000-0005-0000-0000-0000E90A0000}"/>
    <cellStyle name="Normal 3 4 5 2" xfId="2794" xr:uid="{00000000-0005-0000-0000-0000EA0A0000}"/>
    <cellStyle name="Normal 3 4 5 2 2" xfId="2795" xr:uid="{00000000-0005-0000-0000-0000EB0A0000}"/>
    <cellStyle name="Normal 3 4 5 3" xfId="2796" xr:uid="{00000000-0005-0000-0000-0000EC0A0000}"/>
    <cellStyle name="Normal 3 4 5 3 2" xfId="2797" xr:uid="{00000000-0005-0000-0000-0000ED0A0000}"/>
    <cellStyle name="Normal 3 4 5 4" xfId="2798" xr:uid="{00000000-0005-0000-0000-0000EE0A0000}"/>
    <cellStyle name="Normal 3 4 5 4 2" xfId="2799" xr:uid="{00000000-0005-0000-0000-0000EF0A0000}"/>
    <cellStyle name="Normal 3 4 5 5" xfId="2800" xr:uid="{00000000-0005-0000-0000-0000F00A0000}"/>
    <cellStyle name="Normal 3 4 5 5 2" xfId="2801" xr:uid="{00000000-0005-0000-0000-0000F10A0000}"/>
    <cellStyle name="Normal 3 4 5 6" xfId="2802" xr:uid="{00000000-0005-0000-0000-0000F20A0000}"/>
    <cellStyle name="Normal 3 4 5 6 2" xfId="2803" xr:uid="{00000000-0005-0000-0000-0000F30A0000}"/>
    <cellStyle name="Normal 3 4 5 7" xfId="2804" xr:uid="{00000000-0005-0000-0000-0000F40A0000}"/>
    <cellStyle name="Normal 3 4 5 7 2" xfId="2805" xr:uid="{00000000-0005-0000-0000-0000F50A0000}"/>
    <cellStyle name="Normal 3 4 5 8" xfId="2806" xr:uid="{00000000-0005-0000-0000-0000F60A0000}"/>
    <cellStyle name="Normal 3 4 5 8 2" xfId="2807" xr:uid="{00000000-0005-0000-0000-0000F70A0000}"/>
    <cellStyle name="Normal 3 4 5 9" xfId="2808" xr:uid="{00000000-0005-0000-0000-0000F80A0000}"/>
    <cellStyle name="Normal 3 4 6" xfId="2809" xr:uid="{00000000-0005-0000-0000-0000F90A0000}"/>
    <cellStyle name="Normal 3 4 6 2" xfId="2810" xr:uid="{00000000-0005-0000-0000-0000FA0A0000}"/>
    <cellStyle name="Normal 3 4 6 2 2" xfId="2811" xr:uid="{00000000-0005-0000-0000-0000FB0A0000}"/>
    <cellStyle name="Normal 3 4 6 3" xfId="2812" xr:uid="{00000000-0005-0000-0000-0000FC0A0000}"/>
    <cellStyle name="Normal 3 4 6 3 2" xfId="2813" xr:uid="{00000000-0005-0000-0000-0000FD0A0000}"/>
    <cellStyle name="Normal 3 4 6 4" xfId="2814" xr:uid="{00000000-0005-0000-0000-0000FE0A0000}"/>
    <cellStyle name="Normal 3 4 6 4 2" xfId="2815" xr:uid="{00000000-0005-0000-0000-0000FF0A0000}"/>
    <cellStyle name="Normal 3 4 6 5" xfId="2816" xr:uid="{00000000-0005-0000-0000-0000000B0000}"/>
    <cellStyle name="Normal 3 4 6 5 2" xfId="2817" xr:uid="{00000000-0005-0000-0000-0000010B0000}"/>
    <cellStyle name="Normal 3 4 6 6" xfId="2818" xr:uid="{00000000-0005-0000-0000-0000020B0000}"/>
    <cellStyle name="Normal 3 4 6 6 2" xfId="2819" xr:uid="{00000000-0005-0000-0000-0000030B0000}"/>
    <cellStyle name="Normal 3 4 6 7" xfId="2820" xr:uid="{00000000-0005-0000-0000-0000040B0000}"/>
    <cellStyle name="Normal 3 4 6 7 2" xfId="2821" xr:uid="{00000000-0005-0000-0000-0000050B0000}"/>
    <cellStyle name="Normal 3 4 6 8" xfId="2822" xr:uid="{00000000-0005-0000-0000-0000060B0000}"/>
    <cellStyle name="Normal 3 4 6 8 2" xfId="2823" xr:uid="{00000000-0005-0000-0000-0000070B0000}"/>
    <cellStyle name="Normal 3 4 6 9" xfId="2824" xr:uid="{00000000-0005-0000-0000-0000080B0000}"/>
    <cellStyle name="Normal 3 4 7" xfId="2825" xr:uid="{00000000-0005-0000-0000-0000090B0000}"/>
    <cellStyle name="Normal 3 4 7 2" xfId="2826" xr:uid="{00000000-0005-0000-0000-00000A0B0000}"/>
    <cellStyle name="Normal 3 4 8" xfId="2827" xr:uid="{00000000-0005-0000-0000-00000B0B0000}"/>
    <cellStyle name="Normal 3 4 8 2" xfId="2828" xr:uid="{00000000-0005-0000-0000-00000C0B0000}"/>
    <cellStyle name="Normal 3 4 9" xfId="2829" xr:uid="{00000000-0005-0000-0000-00000D0B0000}"/>
    <cellStyle name="Normal 3 4 9 2" xfId="2830" xr:uid="{00000000-0005-0000-0000-00000E0B0000}"/>
    <cellStyle name="Normal 3 5" xfId="2831" xr:uid="{00000000-0005-0000-0000-00000F0B0000}"/>
    <cellStyle name="Normal 3 5 10" xfId="2832" xr:uid="{00000000-0005-0000-0000-0000100B0000}"/>
    <cellStyle name="Normal 3 5 10 2" xfId="2833" xr:uid="{00000000-0005-0000-0000-0000110B0000}"/>
    <cellStyle name="Normal 3 5 11" xfId="2834" xr:uid="{00000000-0005-0000-0000-0000120B0000}"/>
    <cellStyle name="Normal 3 5 11 2" xfId="2835" xr:uid="{00000000-0005-0000-0000-0000130B0000}"/>
    <cellStyle name="Normal 3 5 12" xfId="2836" xr:uid="{00000000-0005-0000-0000-0000140B0000}"/>
    <cellStyle name="Normal 3 5 12 2" xfId="2837" xr:uid="{00000000-0005-0000-0000-0000150B0000}"/>
    <cellStyle name="Normal 3 5 13" xfId="2838" xr:uid="{00000000-0005-0000-0000-0000160B0000}"/>
    <cellStyle name="Normal 3 5 13 2" xfId="2839" xr:uid="{00000000-0005-0000-0000-0000170B0000}"/>
    <cellStyle name="Normal 3 5 14" xfId="2840" xr:uid="{00000000-0005-0000-0000-0000180B0000}"/>
    <cellStyle name="Normal 3 5 14 2" xfId="2841" xr:uid="{00000000-0005-0000-0000-0000190B0000}"/>
    <cellStyle name="Normal 3 5 15" xfId="2842" xr:uid="{00000000-0005-0000-0000-00001A0B0000}"/>
    <cellStyle name="Normal 3 5 15 2" xfId="2843" xr:uid="{00000000-0005-0000-0000-00001B0B0000}"/>
    <cellStyle name="Normal 3 5 16" xfId="2844" xr:uid="{00000000-0005-0000-0000-00001C0B0000}"/>
    <cellStyle name="Normal 3 5 16 2" xfId="2845" xr:uid="{00000000-0005-0000-0000-00001D0B0000}"/>
    <cellStyle name="Normal 3 5 17" xfId="2846" xr:uid="{00000000-0005-0000-0000-00001E0B0000}"/>
    <cellStyle name="Normal 3 5 17 2" xfId="2847" xr:uid="{00000000-0005-0000-0000-00001F0B0000}"/>
    <cellStyle name="Normal 3 5 18" xfId="2848" xr:uid="{00000000-0005-0000-0000-0000200B0000}"/>
    <cellStyle name="Normal 3 5 2" xfId="2849" xr:uid="{00000000-0005-0000-0000-0000210B0000}"/>
    <cellStyle name="Normal 3 5 2 2" xfId="2850" xr:uid="{00000000-0005-0000-0000-0000220B0000}"/>
    <cellStyle name="Normal 3 5 2 2 2" xfId="2851" xr:uid="{00000000-0005-0000-0000-0000230B0000}"/>
    <cellStyle name="Normal 3 5 2 3" xfId="2852" xr:uid="{00000000-0005-0000-0000-0000240B0000}"/>
    <cellStyle name="Normal 3 5 2 3 2" xfId="2853" xr:uid="{00000000-0005-0000-0000-0000250B0000}"/>
    <cellStyle name="Normal 3 5 2 4" xfId="2854" xr:uid="{00000000-0005-0000-0000-0000260B0000}"/>
    <cellStyle name="Normal 3 5 2 4 2" xfId="2855" xr:uid="{00000000-0005-0000-0000-0000270B0000}"/>
    <cellStyle name="Normal 3 5 2 5" xfId="2856" xr:uid="{00000000-0005-0000-0000-0000280B0000}"/>
    <cellStyle name="Normal 3 5 2 5 2" xfId="2857" xr:uid="{00000000-0005-0000-0000-0000290B0000}"/>
    <cellStyle name="Normal 3 5 2 6" xfId="2858" xr:uid="{00000000-0005-0000-0000-00002A0B0000}"/>
    <cellStyle name="Normal 3 5 2 6 2" xfId="2859" xr:uid="{00000000-0005-0000-0000-00002B0B0000}"/>
    <cellStyle name="Normal 3 5 2 7" xfId="2860" xr:uid="{00000000-0005-0000-0000-00002C0B0000}"/>
    <cellStyle name="Normal 3 5 2 7 2" xfId="2861" xr:uid="{00000000-0005-0000-0000-00002D0B0000}"/>
    <cellStyle name="Normal 3 5 2 8" xfId="2862" xr:uid="{00000000-0005-0000-0000-00002E0B0000}"/>
    <cellStyle name="Normal 3 5 2 8 2" xfId="2863" xr:uid="{00000000-0005-0000-0000-00002F0B0000}"/>
    <cellStyle name="Normal 3 5 2 9" xfId="2864" xr:uid="{00000000-0005-0000-0000-0000300B0000}"/>
    <cellStyle name="Normal 3 5 3" xfId="2865" xr:uid="{00000000-0005-0000-0000-0000310B0000}"/>
    <cellStyle name="Normal 3 5 3 2" xfId="2866" xr:uid="{00000000-0005-0000-0000-0000320B0000}"/>
    <cellStyle name="Normal 3 5 3 2 2" xfId="2867" xr:uid="{00000000-0005-0000-0000-0000330B0000}"/>
    <cellStyle name="Normal 3 5 3 3" xfId="2868" xr:uid="{00000000-0005-0000-0000-0000340B0000}"/>
    <cellStyle name="Normal 3 5 3 3 2" xfId="2869" xr:uid="{00000000-0005-0000-0000-0000350B0000}"/>
    <cellStyle name="Normal 3 5 3 4" xfId="2870" xr:uid="{00000000-0005-0000-0000-0000360B0000}"/>
    <cellStyle name="Normal 3 5 3 4 2" xfId="2871" xr:uid="{00000000-0005-0000-0000-0000370B0000}"/>
    <cellStyle name="Normal 3 5 3 5" xfId="2872" xr:uid="{00000000-0005-0000-0000-0000380B0000}"/>
    <cellStyle name="Normal 3 5 3 5 2" xfId="2873" xr:uid="{00000000-0005-0000-0000-0000390B0000}"/>
    <cellStyle name="Normal 3 5 3 6" xfId="2874" xr:uid="{00000000-0005-0000-0000-00003A0B0000}"/>
    <cellStyle name="Normal 3 5 3 6 2" xfId="2875" xr:uid="{00000000-0005-0000-0000-00003B0B0000}"/>
    <cellStyle name="Normal 3 5 3 7" xfId="2876" xr:uid="{00000000-0005-0000-0000-00003C0B0000}"/>
    <cellStyle name="Normal 3 5 3 7 2" xfId="2877" xr:uid="{00000000-0005-0000-0000-00003D0B0000}"/>
    <cellStyle name="Normal 3 5 3 8" xfId="2878" xr:uid="{00000000-0005-0000-0000-00003E0B0000}"/>
    <cellStyle name="Normal 3 5 3 8 2" xfId="2879" xr:uid="{00000000-0005-0000-0000-00003F0B0000}"/>
    <cellStyle name="Normal 3 5 3 9" xfId="2880" xr:uid="{00000000-0005-0000-0000-0000400B0000}"/>
    <cellStyle name="Normal 3 5 4" xfId="2881" xr:uid="{00000000-0005-0000-0000-0000410B0000}"/>
    <cellStyle name="Normal 3 5 4 2" xfId="2882" xr:uid="{00000000-0005-0000-0000-0000420B0000}"/>
    <cellStyle name="Normal 3 5 4 2 2" xfId="2883" xr:uid="{00000000-0005-0000-0000-0000430B0000}"/>
    <cellStyle name="Normal 3 5 4 3" xfId="2884" xr:uid="{00000000-0005-0000-0000-0000440B0000}"/>
    <cellStyle name="Normal 3 5 4 3 2" xfId="2885" xr:uid="{00000000-0005-0000-0000-0000450B0000}"/>
    <cellStyle name="Normal 3 5 4 4" xfId="2886" xr:uid="{00000000-0005-0000-0000-0000460B0000}"/>
    <cellStyle name="Normal 3 5 4 4 2" xfId="2887" xr:uid="{00000000-0005-0000-0000-0000470B0000}"/>
    <cellStyle name="Normal 3 5 4 5" xfId="2888" xr:uid="{00000000-0005-0000-0000-0000480B0000}"/>
    <cellStyle name="Normal 3 5 4 5 2" xfId="2889" xr:uid="{00000000-0005-0000-0000-0000490B0000}"/>
    <cellStyle name="Normal 3 5 4 6" xfId="2890" xr:uid="{00000000-0005-0000-0000-00004A0B0000}"/>
    <cellStyle name="Normal 3 5 4 6 2" xfId="2891" xr:uid="{00000000-0005-0000-0000-00004B0B0000}"/>
    <cellStyle name="Normal 3 5 4 7" xfId="2892" xr:uid="{00000000-0005-0000-0000-00004C0B0000}"/>
    <cellStyle name="Normal 3 5 4 7 2" xfId="2893" xr:uid="{00000000-0005-0000-0000-00004D0B0000}"/>
    <cellStyle name="Normal 3 5 4 8" xfId="2894" xr:uid="{00000000-0005-0000-0000-00004E0B0000}"/>
    <cellStyle name="Normal 3 5 4 8 2" xfId="2895" xr:uid="{00000000-0005-0000-0000-00004F0B0000}"/>
    <cellStyle name="Normal 3 5 4 9" xfId="2896" xr:uid="{00000000-0005-0000-0000-0000500B0000}"/>
    <cellStyle name="Normal 3 5 5" xfId="2897" xr:uid="{00000000-0005-0000-0000-0000510B0000}"/>
    <cellStyle name="Normal 3 5 5 2" xfId="2898" xr:uid="{00000000-0005-0000-0000-0000520B0000}"/>
    <cellStyle name="Normal 3 5 5 2 2" xfId="2899" xr:uid="{00000000-0005-0000-0000-0000530B0000}"/>
    <cellStyle name="Normal 3 5 5 3" xfId="2900" xr:uid="{00000000-0005-0000-0000-0000540B0000}"/>
    <cellStyle name="Normal 3 5 5 3 2" xfId="2901" xr:uid="{00000000-0005-0000-0000-0000550B0000}"/>
    <cellStyle name="Normal 3 5 5 4" xfId="2902" xr:uid="{00000000-0005-0000-0000-0000560B0000}"/>
    <cellStyle name="Normal 3 5 5 4 2" xfId="2903" xr:uid="{00000000-0005-0000-0000-0000570B0000}"/>
    <cellStyle name="Normal 3 5 5 5" xfId="2904" xr:uid="{00000000-0005-0000-0000-0000580B0000}"/>
    <cellStyle name="Normal 3 5 5 5 2" xfId="2905" xr:uid="{00000000-0005-0000-0000-0000590B0000}"/>
    <cellStyle name="Normal 3 5 5 6" xfId="2906" xr:uid="{00000000-0005-0000-0000-00005A0B0000}"/>
    <cellStyle name="Normal 3 5 5 6 2" xfId="2907" xr:uid="{00000000-0005-0000-0000-00005B0B0000}"/>
    <cellStyle name="Normal 3 5 5 7" xfId="2908" xr:uid="{00000000-0005-0000-0000-00005C0B0000}"/>
    <cellStyle name="Normal 3 5 5 7 2" xfId="2909" xr:uid="{00000000-0005-0000-0000-00005D0B0000}"/>
    <cellStyle name="Normal 3 5 5 8" xfId="2910" xr:uid="{00000000-0005-0000-0000-00005E0B0000}"/>
    <cellStyle name="Normal 3 5 5 8 2" xfId="2911" xr:uid="{00000000-0005-0000-0000-00005F0B0000}"/>
    <cellStyle name="Normal 3 5 5 9" xfId="2912" xr:uid="{00000000-0005-0000-0000-0000600B0000}"/>
    <cellStyle name="Normal 3 5 6" xfId="2913" xr:uid="{00000000-0005-0000-0000-0000610B0000}"/>
    <cellStyle name="Normal 3 5 6 2" xfId="2914" xr:uid="{00000000-0005-0000-0000-0000620B0000}"/>
    <cellStyle name="Normal 3 5 6 2 2" xfId="2915" xr:uid="{00000000-0005-0000-0000-0000630B0000}"/>
    <cellStyle name="Normal 3 5 6 3" xfId="2916" xr:uid="{00000000-0005-0000-0000-0000640B0000}"/>
    <cellStyle name="Normal 3 5 6 3 2" xfId="2917" xr:uid="{00000000-0005-0000-0000-0000650B0000}"/>
    <cellStyle name="Normal 3 5 6 4" xfId="2918" xr:uid="{00000000-0005-0000-0000-0000660B0000}"/>
    <cellStyle name="Normal 3 5 6 4 2" xfId="2919" xr:uid="{00000000-0005-0000-0000-0000670B0000}"/>
    <cellStyle name="Normal 3 5 6 5" xfId="2920" xr:uid="{00000000-0005-0000-0000-0000680B0000}"/>
    <cellStyle name="Normal 3 5 6 5 2" xfId="2921" xr:uid="{00000000-0005-0000-0000-0000690B0000}"/>
    <cellStyle name="Normal 3 5 6 6" xfId="2922" xr:uid="{00000000-0005-0000-0000-00006A0B0000}"/>
    <cellStyle name="Normal 3 5 6 6 2" xfId="2923" xr:uid="{00000000-0005-0000-0000-00006B0B0000}"/>
    <cellStyle name="Normal 3 5 6 7" xfId="2924" xr:uid="{00000000-0005-0000-0000-00006C0B0000}"/>
    <cellStyle name="Normal 3 5 6 7 2" xfId="2925" xr:uid="{00000000-0005-0000-0000-00006D0B0000}"/>
    <cellStyle name="Normal 3 5 6 8" xfId="2926" xr:uid="{00000000-0005-0000-0000-00006E0B0000}"/>
    <cellStyle name="Normal 3 5 6 8 2" xfId="2927" xr:uid="{00000000-0005-0000-0000-00006F0B0000}"/>
    <cellStyle name="Normal 3 5 6 9" xfId="2928" xr:uid="{00000000-0005-0000-0000-0000700B0000}"/>
    <cellStyle name="Normal 3 5 7" xfId="2929" xr:uid="{00000000-0005-0000-0000-0000710B0000}"/>
    <cellStyle name="Normal 3 5 7 2" xfId="2930" xr:uid="{00000000-0005-0000-0000-0000720B0000}"/>
    <cellStyle name="Normal 3 5 8" xfId="2931" xr:uid="{00000000-0005-0000-0000-0000730B0000}"/>
    <cellStyle name="Normal 3 5 8 2" xfId="2932" xr:uid="{00000000-0005-0000-0000-0000740B0000}"/>
    <cellStyle name="Normal 3 5 9" xfId="2933" xr:uid="{00000000-0005-0000-0000-0000750B0000}"/>
    <cellStyle name="Normal 3 5 9 2" xfId="2934" xr:uid="{00000000-0005-0000-0000-0000760B0000}"/>
    <cellStyle name="Normal 3 6" xfId="2935" xr:uid="{00000000-0005-0000-0000-0000770B0000}"/>
    <cellStyle name="Normal 3 6 10" xfId="2936" xr:uid="{00000000-0005-0000-0000-0000780B0000}"/>
    <cellStyle name="Normal 3 6 10 2" xfId="2937" xr:uid="{00000000-0005-0000-0000-0000790B0000}"/>
    <cellStyle name="Normal 3 6 11" xfId="2938" xr:uid="{00000000-0005-0000-0000-00007A0B0000}"/>
    <cellStyle name="Normal 3 6 2" xfId="2939" xr:uid="{00000000-0005-0000-0000-00007B0B0000}"/>
    <cellStyle name="Normal 3 6 2 2" xfId="2940" xr:uid="{00000000-0005-0000-0000-00007C0B0000}"/>
    <cellStyle name="Normal 3 6 2 2 2" xfId="2941" xr:uid="{00000000-0005-0000-0000-00007D0B0000}"/>
    <cellStyle name="Normal 3 6 2 3" xfId="2942" xr:uid="{00000000-0005-0000-0000-00007E0B0000}"/>
    <cellStyle name="Normal 3 6 2 3 2" xfId="2943" xr:uid="{00000000-0005-0000-0000-00007F0B0000}"/>
    <cellStyle name="Normal 3 6 2 4" xfId="2944" xr:uid="{00000000-0005-0000-0000-0000800B0000}"/>
    <cellStyle name="Normal 3 6 2 4 2" xfId="2945" xr:uid="{00000000-0005-0000-0000-0000810B0000}"/>
    <cellStyle name="Normal 3 6 2 5" xfId="2946" xr:uid="{00000000-0005-0000-0000-0000820B0000}"/>
    <cellStyle name="Normal 3 6 2 5 2" xfId="2947" xr:uid="{00000000-0005-0000-0000-0000830B0000}"/>
    <cellStyle name="Normal 3 6 2 6" xfId="2948" xr:uid="{00000000-0005-0000-0000-0000840B0000}"/>
    <cellStyle name="Normal 3 6 2 6 2" xfId="2949" xr:uid="{00000000-0005-0000-0000-0000850B0000}"/>
    <cellStyle name="Normal 3 6 2 7" xfId="2950" xr:uid="{00000000-0005-0000-0000-0000860B0000}"/>
    <cellStyle name="Normal 3 6 2 7 2" xfId="2951" xr:uid="{00000000-0005-0000-0000-0000870B0000}"/>
    <cellStyle name="Normal 3 6 2 8" xfId="2952" xr:uid="{00000000-0005-0000-0000-0000880B0000}"/>
    <cellStyle name="Normal 3 6 2 8 2" xfId="2953" xr:uid="{00000000-0005-0000-0000-0000890B0000}"/>
    <cellStyle name="Normal 3 6 2 9" xfId="2954" xr:uid="{00000000-0005-0000-0000-00008A0B0000}"/>
    <cellStyle name="Normal 3 6 3" xfId="2955" xr:uid="{00000000-0005-0000-0000-00008B0B0000}"/>
    <cellStyle name="Normal 3 6 3 2" xfId="2956" xr:uid="{00000000-0005-0000-0000-00008C0B0000}"/>
    <cellStyle name="Normal 3 6 3 2 2" xfId="2957" xr:uid="{00000000-0005-0000-0000-00008D0B0000}"/>
    <cellStyle name="Normal 3 6 3 3" xfId="2958" xr:uid="{00000000-0005-0000-0000-00008E0B0000}"/>
    <cellStyle name="Normal 3 6 3 3 2" xfId="2959" xr:uid="{00000000-0005-0000-0000-00008F0B0000}"/>
    <cellStyle name="Normal 3 6 3 4" xfId="2960" xr:uid="{00000000-0005-0000-0000-0000900B0000}"/>
    <cellStyle name="Normal 3 6 3 4 2" xfId="2961" xr:uid="{00000000-0005-0000-0000-0000910B0000}"/>
    <cellStyle name="Normal 3 6 3 5" xfId="2962" xr:uid="{00000000-0005-0000-0000-0000920B0000}"/>
    <cellStyle name="Normal 3 6 3 5 2" xfId="2963" xr:uid="{00000000-0005-0000-0000-0000930B0000}"/>
    <cellStyle name="Normal 3 6 3 6" xfId="2964" xr:uid="{00000000-0005-0000-0000-0000940B0000}"/>
    <cellStyle name="Normal 3 6 3 6 2" xfId="2965" xr:uid="{00000000-0005-0000-0000-0000950B0000}"/>
    <cellStyle name="Normal 3 6 3 7" xfId="2966" xr:uid="{00000000-0005-0000-0000-0000960B0000}"/>
    <cellStyle name="Normal 3 6 3 7 2" xfId="2967" xr:uid="{00000000-0005-0000-0000-0000970B0000}"/>
    <cellStyle name="Normal 3 6 3 8" xfId="2968" xr:uid="{00000000-0005-0000-0000-0000980B0000}"/>
    <cellStyle name="Normal 3 6 3 8 2" xfId="2969" xr:uid="{00000000-0005-0000-0000-0000990B0000}"/>
    <cellStyle name="Normal 3 6 3 9" xfId="2970" xr:uid="{00000000-0005-0000-0000-00009A0B0000}"/>
    <cellStyle name="Normal 3 6 4" xfId="2971" xr:uid="{00000000-0005-0000-0000-00009B0B0000}"/>
    <cellStyle name="Normal 3 6 4 2" xfId="2972" xr:uid="{00000000-0005-0000-0000-00009C0B0000}"/>
    <cellStyle name="Normal 3 6 5" xfId="2973" xr:uid="{00000000-0005-0000-0000-00009D0B0000}"/>
    <cellStyle name="Normal 3 6 5 2" xfId="2974" xr:uid="{00000000-0005-0000-0000-00009E0B0000}"/>
    <cellStyle name="Normal 3 6 6" xfId="2975" xr:uid="{00000000-0005-0000-0000-00009F0B0000}"/>
    <cellStyle name="Normal 3 6 6 2" xfId="2976" xr:uid="{00000000-0005-0000-0000-0000A00B0000}"/>
    <cellStyle name="Normal 3 6 7" xfId="2977" xr:uid="{00000000-0005-0000-0000-0000A10B0000}"/>
    <cellStyle name="Normal 3 6 7 2" xfId="2978" xr:uid="{00000000-0005-0000-0000-0000A20B0000}"/>
    <cellStyle name="Normal 3 6 8" xfId="2979" xr:uid="{00000000-0005-0000-0000-0000A30B0000}"/>
    <cellStyle name="Normal 3 6 8 2" xfId="2980" xr:uid="{00000000-0005-0000-0000-0000A40B0000}"/>
    <cellStyle name="Normal 3 6 9" xfId="2981" xr:uid="{00000000-0005-0000-0000-0000A50B0000}"/>
    <cellStyle name="Normal 3 6 9 2" xfId="2982" xr:uid="{00000000-0005-0000-0000-0000A60B0000}"/>
    <cellStyle name="Normal 3 7" xfId="2983" xr:uid="{00000000-0005-0000-0000-0000A70B0000}"/>
    <cellStyle name="Normal 3 7 2" xfId="2984" xr:uid="{00000000-0005-0000-0000-0000A80B0000}"/>
    <cellStyle name="Normal 3 7 2 2" xfId="2985" xr:uid="{00000000-0005-0000-0000-0000A90B0000}"/>
    <cellStyle name="Normal 3 7 3" xfId="2986" xr:uid="{00000000-0005-0000-0000-0000AA0B0000}"/>
    <cellStyle name="Normal 3 7 3 2" xfId="2987" xr:uid="{00000000-0005-0000-0000-0000AB0B0000}"/>
    <cellStyle name="Normal 3 7 4" xfId="2988" xr:uid="{00000000-0005-0000-0000-0000AC0B0000}"/>
    <cellStyle name="Normal 3 7 4 2" xfId="2989" xr:uid="{00000000-0005-0000-0000-0000AD0B0000}"/>
    <cellStyle name="Normal 3 7 5" xfId="2990" xr:uid="{00000000-0005-0000-0000-0000AE0B0000}"/>
    <cellStyle name="Normal 3 7 5 2" xfId="2991" xr:uid="{00000000-0005-0000-0000-0000AF0B0000}"/>
    <cellStyle name="Normal 3 7 6" xfId="2992" xr:uid="{00000000-0005-0000-0000-0000B00B0000}"/>
    <cellStyle name="Normal 3 7 6 2" xfId="2993" xr:uid="{00000000-0005-0000-0000-0000B10B0000}"/>
    <cellStyle name="Normal 3 7 7" xfId="2994" xr:uid="{00000000-0005-0000-0000-0000B20B0000}"/>
    <cellStyle name="Normal 3 7 7 2" xfId="2995" xr:uid="{00000000-0005-0000-0000-0000B30B0000}"/>
    <cellStyle name="Normal 3 7 8" xfId="2996" xr:uid="{00000000-0005-0000-0000-0000B40B0000}"/>
    <cellStyle name="Normal 3 7 8 2" xfId="2997" xr:uid="{00000000-0005-0000-0000-0000B50B0000}"/>
    <cellStyle name="Normal 3 7 9" xfId="2998" xr:uid="{00000000-0005-0000-0000-0000B60B0000}"/>
    <cellStyle name="Normal 3 8" xfId="2999" xr:uid="{00000000-0005-0000-0000-0000B70B0000}"/>
    <cellStyle name="Normal 3 8 2" xfId="3000" xr:uid="{00000000-0005-0000-0000-0000B80B0000}"/>
    <cellStyle name="Normal 3 8 2 2" xfId="3001" xr:uid="{00000000-0005-0000-0000-0000B90B0000}"/>
    <cellStyle name="Normal 3 8 3" xfId="3002" xr:uid="{00000000-0005-0000-0000-0000BA0B0000}"/>
    <cellStyle name="Normal 3 8 3 2" xfId="3003" xr:uid="{00000000-0005-0000-0000-0000BB0B0000}"/>
    <cellStyle name="Normal 3 8 4" xfId="3004" xr:uid="{00000000-0005-0000-0000-0000BC0B0000}"/>
    <cellStyle name="Normal 3 8 4 2" xfId="3005" xr:uid="{00000000-0005-0000-0000-0000BD0B0000}"/>
    <cellStyle name="Normal 3 8 5" xfId="3006" xr:uid="{00000000-0005-0000-0000-0000BE0B0000}"/>
    <cellStyle name="Normal 3 8 5 2" xfId="3007" xr:uid="{00000000-0005-0000-0000-0000BF0B0000}"/>
    <cellStyle name="Normal 3 8 6" xfId="3008" xr:uid="{00000000-0005-0000-0000-0000C00B0000}"/>
    <cellStyle name="Normal 3 8 6 2" xfId="3009" xr:uid="{00000000-0005-0000-0000-0000C10B0000}"/>
    <cellStyle name="Normal 3 8 7" xfId="3010" xr:uid="{00000000-0005-0000-0000-0000C20B0000}"/>
    <cellStyle name="Normal 3 8 7 2" xfId="3011" xr:uid="{00000000-0005-0000-0000-0000C30B0000}"/>
    <cellStyle name="Normal 3 8 8" xfId="3012" xr:uid="{00000000-0005-0000-0000-0000C40B0000}"/>
    <cellStyle name="Normal 3 8 8 2" xfId="3013" xr:uid="{00000000-0005-0000-0000-0000C50B0000}"/>
    <cellStyle name="Normal 3 8 9" xfId="3014" xr:uid="{00000000-0005-0000-0000-0000C60B0000}"/>
    <cellStyle name="Normal 3 9" xfId="3015" xr:uid="{00000000-0005-0000-0000-0000C70B0000}"/>
    <cellStyle name="Normal 3 9 2" xfId="3016" xr:uid="{00000000-0005-0000-0000-0000C80B0000}"/>
    <cellStyle name="Normal 3 9 2 2" xfId="3017" xr:uid="{00000000-0005-0000-0000-0000C90B0000}"/>
    <cellStyle name="Normal 3 9 3" xfId="3018" xr:uid="{00000000-0005-0000-0000-0000CA0B0000}"/>
    <cellStyle name="Normal 3 9 3 2" xfId="3019" xr:uid="{00000000-0005-0000-0000-0000CB0B0000}"/>
    <cellStyle name="Normal 3 9 4" xfId="3020" xr:uid="{00000000-0005-0000-0000-0000CC0B0000}"/>
    <cellStyle name="Normal 3 9 4 2" xfId="3021" xr:uid="{00000000-0005-0000-0000-0000CD0B0000}"/>
    <cellStyle name="Normal 3 9 5" xfId="3022" xr:uid="{00000000-0005-0000-0000-0000CE0B0000}"/>
    <cellStyle name="Normal 3 9 5 2" xfId="3023" xr:uid="{00000000-0005-0000-0000-0000CF0B0000}"/>
    <cellStyle name="Normal 3 9 6" xfId="3024" xr:uid="{00000000-0005-0000-0000-0000D00B0000}"/>
    <cellStyle name="Normal 3 9 6 2" xfId="3025" xr:uid="{00000000-0005-0000-0000-0000D10B0000}"/>
    <cellStyle name="Normal 3 9 7" xfId="3026" xr:uid="{00000000-0005-0000-0000-0000D20B0000}"/>
    <cellStyle name="Normal 3 9 7 2" xfId="3027" xr:uid="{00000000-0005-0000-0000-0000D30B0000}"/>
    <cellStyle name="Normal 3 9 8" xfId="3028" xr:uid="{00000000-0005-0000-0000-0000D40B0000}"/>
    <cellStyle name="Normal 3 9 8 2" xfId="3029" xr:uid="{00000000-0005-0000-0000-0000D50B0000}"/>
    <cellStyle name="Normal 3 9 9" xfId="3030" xr:uid="{00000000-0005-0000-0000-0000D60B0000}"/>
    <cellStyle name="Normal 4" xfId="3031" xr:uid="{00000000-0005-0000-0000-0000D70B0000}"/>
    <cellStyle name="Normal 4 10" xfId="3032" xr:uid="{00000000-0005-0000-0000-0000D80B0000}"/>
    <cellStyle name="Normal 4 10 2" xfId="3033" xr:uid="{00000000-0005-0000-0000-0000D90B0000}"/>
    <cellStyle name="Normal 4 11" xfId="3034" xr:uid="{00000000-0005-0000-0000-0000DA0B0000}"/>
    <cellStyle name="Normal 4 11 2" xfId="3035" xr:uid="{00000000-0005-0000-0000-0000DB0B0000}"/>
    <cellStyle name="Normal 4 12" xfId="3036" xr:uid="{00000000-0005-0000-0000-0000DC0B0000}"/>
    <cellStyle name="Normal 4 12 2" xfId="3037" xr:uid="{00000000-0005-0000-0000-0000DD0B0000}"/>
    <cellStyle name="Normal 4 2" xfId="3038" xr:uid="{00000000-0005-0000-0000-0000DE0B0000}"/>
    <cellStyle name="Normal 4 2 10" xfId="3039" xr:uid="{00000000-0005-0000-0000-0000DF0B0000}"/>
    <cellStyle name="Normal 4 2 10 2" xfId="3040" xr:uid="{00000000-0005-0000-0000-0000E00B0000}"/>
    <cellStyle name="Normal 4 2 11" xfId="3041" xr:uid="{00000000-0005-0000-0000-0000E10B0000}"/>
    <cellStyle name="Normal 4 2 11 2" xfId="3042" xr:uid="{00000000-0005-0000-0000-0000E20B0000}"/>
    <cellStyle name="Normal 4 2 12" xfId="3043" xr:uid="{00000000-0005-0000-0000-0000E30B0000}"/>
    <cellStyle name="Normal 4 2 12 2" xfId="3044" xr:uid="{00000000-0005-0000-0000-0000E40B0000}"/>
    <cellStyle name="Normal 4 2 13" xfId="3045" xr:uid="{00000000-0005-0000-0000-0000E50B0000}"/>
    <cellStyle name="Normal 4 2 13 2" xfId="3046" xr:uid="{00000000-0005-0000-0000-0000E60B0000}"/>
    <cellStyle name="Normal 4 2 14" xfId="3047" xr:uid="{00000000-0005-0000-0000-0000E70B0000}"/>
    <cellStyle name="Normal 4 2 14 2" xfId="3048" xr:uid="{00000000-0005-0000-0000-0000E80B0000}"/>
    <cellStyle name="Normal 4 2 15" xfId="3049" xr:uid="{00000000-0005-0000-0000-0000E90B0000}"/>
    <cellStyle name="Normal 4 2 15 2" xfId="3050" xr:uid="{00000000-0005-0000-0000-0000EA0B0000}"/>
    <cellStyle name="Normal 4 2 16" xfId="3051" xr:uid="{00000000-0005-0000-0000-0000EB0B0000}"/>
    <cellStyle name="Normal 4 2 16 2" xfId="3052" xr:uid="{00000000-0005-0000-0000-0000EC0B0000}"/>
    <cellStyle name="Normal 4 2 17" xfId="3053" xr:uid="{00000000-0005-0000-0000-0000ED0B0000}"/>
    <cellStyle name="Normal 4 2 17 2" xfId="3054" xr:uid="{00000000-0005-0000-0000-0000EE0B0000}"/>
    <cellStyle name="Normal 4 2 18" xfId="3055" xr:uid="{00000000-0005-0000-0000-0000EF0B0000}"/>
    <cellStyle name="Normal 4 2 2" xfId="3056" xr:uid="{00000000-0005-0000-0000-0000F00B0000}"/>
    <cellStyle name="Normal 4 2 2 2" xfId="3057" xr:uid="{00000000-0005-0000-0000-0000F10B0000}"/>
    <cellStyle name="Normal 4 2 2 2 2" xfId="3058" xr:uid="{00000000-0005-0000-0000-0000F20B0000}"/>
    <cellStyle name="Normal 4 2 2 3" xfId="3059" xr:uid="{00000000-0005-0000-0000-0000F30B0000}"/>
    <cellStyle name="Normal 4 2 2 3 2" xfId="3060" xr:uid="{00000000-0005-0000-0000-0000F40B0000}"/>
    <cellStyle name="Normal 4 2 2 4" xfId="3061" xr:uid="{00000000-0005-0000-0000-0000F50B0000}"/>
    <cellStyle name="Normal 4 2 2 4 2" xfId="3062" xr:uid="{00000000-0005-0000-0000-0000F60B0000}"/>
    <cellStyle name="Normal 4 2 2 5" xfId="3063" xr:uid="{00000000-0005-0000-0000-0000F70B0000}"/>
    <cellStyle name="Normal 4 2 2 5 2" xfId="3064" xr:uid="{00000000-0005-0000-0000-0000F80B0000}"/>
    <cellStyle name="Normal 4 2 2 6" xfId="3065" xr:uid="{00000000-0005-0000-0000-0000F90B0000}"/>
    <cellStyle name="Normal 4 2 2 6 2" xfId="3066" xr:uid="{00000000-0005-0000-0000-0000FA0B0000}"/>
    <cellStyle name="Normal 4 2 2 7" xfId="3067" xr:uid="{00000000-0005-0000-0000-0000FB0B0000}"/>
    <cellStyle name="Normal 4 2 2 7 2" xfId="3068" xr:uid="{00000000-0005-0000-0000-0000FC0B0000}"/>
    <cellStyle name="Normal 4 2 2 8" xfId="3069" xr:uid="{00000000-0005-0000-0000-0000FD0B0000}"/>
    <cellStyle name="Normal 4 2 2 8 2" xfId="3070" xr:uid="{00000000-0005-0000-0000-0000FE0B0000}"/>
    <cellStyle name="Normal 4 2 2 9" xfId="3071" xr:uid="{00000000-0005-0000-0000-0000FF0B0000}"/>
    <cellStyle name="Normal 4 2 3" xfId="3072" xr:uid="{00000000-0005-0000-0000-0000000C0000}"/>
    <cellStyle name="Normal 4 2 3 2" xfId="3073" xr:uid="{00000000-0005-0000-0000-0000010C0000}"/>
    <cellStyle name="Normal 4 2 3 2 2" xfId="3074" xr:uid="{00000000-0005-0000-0000-0000020C0000}"/>
    <cellStyle name="Normal 4 2 3 3" xfId="3075" xr:uid="{00000000-0005-0000-0000-0000030C0000}"/>
    <cellStyle name="Normal 4 2 3 3 2" xfId="3076" xr:uid="{00000000-0005-0000-0000-0000040C0000}"/>
    <cellStyle name="Normal 4 2 3 4" xfId="3077" xr:uid="{00000000-0005-0000-0000-0000050C0000}"/>
    <cellStyle name="Normal 4 2 3 4 2" xfId="3078" xr:uid="{00000000-0005-0000-0000-0000060C0000}"/>
    <cellStyle name="Normal 4 2 3 5" xfId="3079" xr:uid="{00000000-0005-0000-0000-0000070C0000}"/>
    <cellStyle name="Normal 4 2 3 5 2" xfId="3080" xr:uid="{00000000-0005-0000-0000-0000080C0000}"/>
    <cellStyle name="Normal 4 2 3 6" xfId="3081" xr:uid="{00000000-0005-0000-0000-0000090C0000}"/>
    <cellStyle name="Normal 4 2 3 6 2" xfId="3082" xr:uid="{00000000-0005-0000-0000-00000A0C0000}"/>
    <cellStyle name="Normal 4 2 3 7" xfId="3083" xr:uid="{00000000-0005-0000-0000-00000B0C0000}"/>
    <cellStyle name="Normal 4 2 3 7 2" xfId="3084" xr:uid="{00000000-0005-0000-0000-00000C0C0000}"/>
    <cellStyle name="Normal 4 2 3 8" xfId="3085" xr:uid="{00000000-0005-0000-0000-00000D0C0000}"/>
    <cellStyle name="Normal 4 2 3 8 2" xfId="3086" xr:uid="{00000000-0005-0000-0000-00000E0C0000}"/>
    <cellStyle name="Normal 4 2 3 9" xfId="3087" xr:uid="{00000000-0005-0000-0000-00000F0C0000}"/>
    <cellStyle name="Normal 4 2 4" xfId="3088" xr:uid="{00000000-0005-0000-0000-0000100C0000}"/>
    <cellStyle name="Normal 4 2 4 2" xfId="3089" xr:uid="{00000000-0005-0000-0000-0000110C0000}"/>
    <cellStyle name="Normal 4 2 4 2 2" xfId="3090" xr:uid="{00000000-0005-0000-0000-0000120C0000}"/>
    <cellStyle name="Normal 4 2 4 3" xfId="3091" xr:uid="{00000000-0005-0000-0000-0000130C0000}"/>
    <cellStyle name="Normal 4 2 4 3 2" xfId="3092" xr:uid="{00000000-0005-0000-0000-0000140C0000}"/>
    <cellStyle name="Normal 4 2 4 4" xfId="3093" xr:uid="{00000000-0005-0000-0000-0000150C0000}"/>
    <cellStyle name="Normal 4 2 4 4 2" xfId="3094" xr:uid="{00000000-0005-0000-0000-0000160C0000}"/>
    <cellStyle name="Normal 4 2 4 5" xfId="3095" xr:uid="{00000000-0005-0000-0000-0000170C0000}"/>
    <cellStyle name="Normal 4 2 4 5 2" xfId="3096" xr:uid="{00000000-0005-0000-0000-0000180C0000}"/>
    <cellStyle name="Normal 4 2 4 6" xfId="3097" xr:uid="{00000000-0005-0000-0000-0000190C0000}"/>
    <cellStyle name="Normal 4 2 4 6 2" xfId="3098" xr:uid="{00000000-0005-0000-0000-00001A0C0000}"/>
    <cellStyle name="Normal 4 2 4 7" xfId="3099" xr:uid="{00000000-0005-0000-0000-00001B0C0000}"/>
    <cellStyle name="Normal 4 2 4 7 2" xfId="3100" xr:uid="{00000000-0005-0000-0000-00001C0C0000}"/>
    <cellStyle name="Normal 4 2 4 8" xfId="3101" xr:uid="{00000000-0005-0000-0000-00001D0C0000}"/>
    <cellStyle name="Normal 4 2 4 8 2" xfId="3102" xr:uid="{00000000-0005-0000-0000-00001E0C0000}"/>
    <cellStyle name="Normal 4 2 4 9" xfId="3103" xr:uid="{00000000-0005-0000-0000-00001F0C0000}"/>
    <cellStyle name="Normal 4 2 5" xfId="3104" xr:uid="{00000000-0005-0000-0000-0000200C0000}"/>
    <cellStyle name="Normal 4 2 5 2" xfId="3105" xr:uid="{00000000-0005-0000-0000-0000210C0000}"/>
    <cellStyle name="Normal 4 2 5 2 2" xfId="3106" xr:uid="{00000000-0005-0000-0000-0000220C0000}"/>
    <cellStyle name="Normal 4 2 5 3" xfId="3107" xr:uid="{00000000-0005-0000-0000-0000230C0000}"/>
    <cellStyle name="Normal 4 2 5 3 2" xfId="3108" xr:uid="{00000000-0005-0000-0000-0000240C0000}"/>
    <cellStyle name="Normal 4 2 5 4" xfId="3109" xr:uid="{00000000-0005-0000-0000-0000250C0000}"/>
    <cellStyle name="Normal 4 2 5 4 2" xfId="3110" xr:uid="{00000000-0005-0000-0000-0000260C0000}"/>
    <cellStyle name="Normal 4 2 5 5" xfId="3111" xr:uid="{00000000-0005-0000-0000-0000270C0000}"/>
    <cellStyle name="Normal 4 2 5 5 2" xfId="3112" xr:uid="{00000000-0005-0000-0000-0000280C0000}"/>
    <cellStyle name="Normal 4 2 5 6" xfId="3113" xr:uid="{00000000-0005-0000-0000-0000290C0000}"/>
    <cellStyle name="Normal 4 2 5 6 2" xfId="3114" xr:uid="{00000000-0005-0000-0000-00002A0C0000}"/>
    <cellStyle name="Normal 4 2 5 7" xfId="3115" xr:uid="{00000000-0005-0000-0000-00002B0C0000}"/>
    <cellStyle name="Normal 4 2 5 7 2" xfId="3116" xr:uid="{00000000-0005-0000-0000-00002C0C0000}"/>
    <cellStyle name="Normal 4 2 5 8" xfId="3117" xr:uid="{00000000-0005-0000-0000-00002D0C0000}"/>
    <cellStyle name="Normal 4 2 5 8 2" xfId="3118" xr:uid="{00000000-0005-0000-0000-00002E0C0000}"/>
    <cellStyle name="Normal 4 2 5 9" xfId="3119" xr:uid="{00000000-0005-0000-0000-00002F0C0000}"/>
    <cellStyle name="Normal 4 2 6" xfId="3120" xr:uid="{00000000-0005-0000-0000-0000300C0000}"/>
    <cellStyle name="Normal 4 2 6 2" xfId="3121" xr:uid="{00000000-0005-0000-0000-0000310C0000}"/>
    <cellStyle name="Normal 4 2 6 2 2" xfId="3122" xr:uid="{00000000-0005-0000-0000-0000320C0000}"/>
    <cellStyle name="Normal 4 2 6 3" xfId="3123" xr:uid="{00000000-0005-0000-0000-0000330C0000}"/>
    <cellStyle name="Normal 4 2 6 3 2" xfId="3124" xr:uid="{00000000-0005-0000-0000-0000340C0000}"/>
    <cellStyle name="Normal 4 2 6 4" xfId="3125" xr:uid="{00000000-0005-0000-0000-0000350C0000}"/>
    <cellStyle name="Normal 4 2 6 4 2" xfId="3126" xr:uid="{00000000-0005-0000-0000-0000360C0000}"/>
    <cellStyle name="Normal 4 2 6 5" xfId="3127" xr:uid="{00000000-0005-0000-0000-0000370C0000}"/>
    <cellStyle name="Normal 4 2 6 5 2" xfId="3128" xr:uid="{00000000-0005-0000-0000-0000380C0000}"/>
    <cellStyle name="Normal 4 2 6 6" xfId="3129" xr:uid="{00000000-0005-0000-0000-0000390C0000}"/>
    <cellStyle name="Normal 4 2 6 6 2" xfId="3130" xr:uid="{00000000-0005-0000-0000-00003A0C0000}"/>
    <cellStyle name="Normal 4 2 6 7" xfId="3131" xr:uid="{00000000-0005-0000-0000-00003B0C0000}"/>
    <cellStyle name="Normal 4 2 6 7 2" xfId="3132" xr:uid="{00000000-0005-0000-0000-00003C0C0000}"/>
    <cellStyle name="Normal 4 2 6 8" xfId="3133" xr:uid="{00000000-0005-0000-0000-00003D0C0000}"/>
    <cellStyle name="Normal 4 2 6 8 2" xfId="3134" xr:uid="{00000000-0005-0000-0000-00003E0C0000}"/>
    <cellStyle name="Normal 4 2 6 9" xfId="3135" xr:uid="{00000000-0005-0000-0000-00003F0C0000}"/>
    <cellStyle name="Normal 4 2 7" xfId="3136" xr:uid="{00000000-0005-0000-0000-0000400C0000}"/>
    <cellStyle name="Normal 4 2 7 2" xfId="3137" xr:uid="{00000000-0005-0000-0000-0000410C0000}"/>
    <cellStyle name="Normal 4 2 8" xfId="3138" xr:uid="{00000000-0005-0000-0000-0000420C0000}"/>
    <cellStyle name="Normal 4 2 8 2" xfId="3139" xr:uid="{00000000-0005-0000-0000-0000430C0000}"/>
    <cellStyle name="Normal 4 2 9" xfId="3140" xr:uid="{00000000-0005-0000-0000-0000440C0000}"/>
    <cellStyle name="Normal 4 2 9 2" xfId="3141" xr:uid="{00000000-0005-0000-0000-0000450C0000}"/>
    <cellStyle name="Normal 4 3" xfId="3142" xr:uid="{00000000-0005-0000-0000-0000460C0000}"/>
    <cellStyle name="Normal 4 3 10" xfId="3143" xr:uid="{00000000-0005-0000-0000-0000470C0000}"/>
    <cellStyle name="Normal 4 3 10 2" xfId="3144" xr:uid="{00000000-0005-0000-0000-0000480C0000}"/>
    <cellStyle name="Normal 4 3 11" xfId="3145" xr:uid="{00000000-0005-0000-0000-0000490C0000}"/>
    <cellStyle name="Normal 4 3 11 2" xfId="3146" xr:uid="{00000000-0005-0000-0000-00004A0C0000}"/>
    <cellStyle name="Normal 4 3 12" xfId="3147" xr:uid="{00000000-0005-0000-0000-00004B0C0000}"/>
    <cellStyle name="Normal 4 3 12 2" xfId="3148" xr:uid="{00000000-0005-0000-0000-00004C0C0000}"/>
    <cellStyle name="Normal 4 3 13" xfId="3149" xr:uid="{00000000-0005-0000-0000-00004D0C0000}"/>
    <cellStyle name="Normal 4 3 13 2" xfId="3150" xr:uid="{00000000-0005-0000-0000-00004E0C0000}"/>
    <cellStyle name="Normal 4 3 14" xfId="3151" xr:uid="{00000000-0005-0000-0000-00004F0C0000}"/>
    <cellStyle name="Normal 4 3 14 2" xfId="3152" xr:uid="{00000000-0005-0000-0000-0000500C0000}"/>
    <cellStyle name="Normal 4 3 15" xfId="3153" xr:uid="{00000000-0005-0000-0000-0000510C0000}"/>
    <cellStyle name="Normal 4 3 15 2" xfId="3154" xr:uid="{00000000-0005-0000-0000-0000520C0000}"/>
    <cellStyle name="Normal 4 3 16" xfId="3155" xr:uid="{00000000-0005-0000-0000-0000530C0000}"/>
    <cellStyle name="Normal 4 3 16 2" xfId="3156" xr:uid="{00000000-0005-0000-0000-0000540C0000}"/>
    <cellStyle name="Normal 4 3 17" xfId="3157" xr:uid="{00000000-0005-0000-0000-0000550C0000}"/>
    <cellStyle name="Normal 4 3 17 2" xfId="3158" xr:uid="{00000000-0005-0000-0000-0000560C0000}"/>
    <cellStyle name="Normal 4 3 18" xfId="3159" xr:uid="{00000000-0005-0000-0000-0000570C0000}"/>
    <cellStyle name="Normal 4 3 2" xfId="3160" xr:uid="{00000000-0005-0000-0000-0000580C0000}"/>
    <cellStyle name="Normal 4 3 2 2" xfId="3161" xr:uid="{00000000-0005-0000-0000-0000590C0000}"/>
    <cellStyle name="Normal 4 3 2 2 2" xfId="3162" xr:uid="{00000000-0005-0000-0000-00005A0C0000}"/>
    <cellStyle name="Normal 4 3 2 3" xfId="3163" xr:uid="{00000000-0005-0000-0000-00005B0C0000}"/>
    <cellStyle name="Normal 4 3 2 3 2" xfId="3164" xr:uid="{00000000-0005-0000-0000-00005C0C0000}"/>
    <cellStyle name="Normal 4 3 2 4" xfId="3165" xr:uid="{00000000-0005-0000-0000-00005D0C0000}"/>
    <cellStyle name="Normal 4 3 2 4 2" xfId="3166" xr:uid="{00000000-0005-0000-0000-00005E0C0000}"/>
    <cellStyle name="Normal 4 3 2 5" xfId="3167" xr:uid="{00000000-0005-0000-0000-00005F0C0000}"/>
    <cellStyle name="Normal 4 3 2 5 2" xfId="3168" xr:uid="{00000000-0005-0000-0000-0000600C0000}"/>
    <cellStyle name="Normal 4 3 2 6" xfId="3169" xr:uid="{00000000-0005-0000-0000-0000610C0000}"/>
    <cellStyle name="Normal 4 3 2 6 2" xfId="3170" xr:uid="{00000000-0005-0000-0000-0000620C0000}"/>
    <cellStyle name="Normal 4 3 2 7" xfId="3171" xr:uid="{00000000-0005-0000-0000-0000630C0000}"/>
    <cellStyle name="Normal 4 3 2 7 2" xfId="3172" xr:uid="{00000000-0005-0000-0000-0000640C0000}"/>
    <cellStyle name="Normal 4 3 2 8" xfId="3173" xr:uid="{00000000-0005-0000-0000-0000650C0000}"/>
    <cellStyle name="Normal 4 3 2 8 2" xfId="3174" xr:uid="{00000000-0005-0000-0000-0000660C0000}"/>
    <cellStyle name="Normal 4 3 2 9" xfId="3175" xr:uid="{00000000-0005-0000-0000-0000670C0000}"/>
    <cellStyle name="Normal 4 3 3" xfId="3176" xr:uid="{00000000-0005-0000-0000-0000680C0000}"/>
    <cellStyle name="Normal 4 3 3 2" xfId="3177" xr:uid="{00000000-0005-0000-0000-0000690C0000}"/>
    <cellStyle name="Normal 4 3 3 2 2" xfId="3178" xr:uid="{00000000-0005-0000-0000-00006A0C0000}"/>
    <cellStyle name="Normal 4 3 3 3" xfId="3179" xr:uid="{00000000-0005-0000-0000-00006B0C0000}"/>
    <cellStyle name="Normal 4 3 3 3 2" xfId="3180" xr:uid="{00000000-0005-0000-0000-00006C0C0000}"/>
    <cellStyle name="Normal 4 3 3 4" xfId="3181" xr:uid="{00000000-0005-0000-0000-00006D0C0000}"/>
    <cellStyle name="Normal 4 3 3 4 2" xfId="3182" xr:uid="{00000000-0005-0000-0000-00006E0C0000}"/>
    <cellStyle name="Normal 4 3 3 5" xfId="3183" xr:uid="{00000000-0005-0000-0000-00006F0C0000}"/>
    <cellStyle name="Normal 4 3 3 5 2" xfId="3184" xr:uid="{00000000-0005-0000-0000-0000700C0000}"/>
    <cellStyle name="Normal 4 3 3 6" xfId="3185" xr:uid="{00000000-0005-0000-0000-0000710C0000}"/>
    <cellStyle name="Normal 4 3 3 6 2" xfId="3186" xr:uid="{00000000-0005-0000-0000-0000720C0000}"/>
    <cellStyle name="Normal 4 3 3 7" xfId="3187" xr:uid="{00000000-0005-0000-0000-0000730C0000}"/>
    <cellStyle name="Normal 4 3 3 7 2" xfId="3188" xr:uid="{00000000-0005-0000-0000-0000740C0000}"/>
    <cellStyle name="Normal 4 3 3 8" xfId="3189" xr:uid="{00000000-0005-0000-0000-0000750C0000}"/>
    <cellStyle name="Normal 4 3 3 8 2" xfId="3190" xr:uid="{00000000-0005-0000-0000-0000760C0000}"/>
    <cellStyle name="Normal 4 3 3 9" xfId="3191" xr:uid="{00000000-0005-0000-0000-0000770C0000}"/>
    <cellStyle name="Normal 4 3 4" xfId="3192" xr:uid="{00000000-0005-0000-0000-0000780C0000}"/>
    <cellStyle name="Normal 4 3 4 2" xfId="3193" xr:uid="{00000000-0005-0000-0000-0000790C0000}"/>
    <cellStyle name="Normal 4 3 4 2 2" xfId="3194" xr:uid="{00000000-0005-0000-0000-00007A0C0000}"/>
    <cellStyle name="Normal 4 3 4 3" xfId="3195" xr:uid="{00000000-0005-0000-0000-00007B0C0000}"/>
    <cellStyle name="Normal 4 3 4 3 2" xfId="3196" xr:uid="{00000000-0005-0000-0000-00007C0C0000}"/>
    <cellStyle name="Normal 4 3 4 4" xfId="3197" xr:uid="{00000000-0005-0000-0000-00007D0C0000}"/>
    <cellStyle name="Normal 4 3 4 4 2" xfId="3198" xr:uid="{00000000-0005-0000-0000-00007E0C0000}"/>
    <cellStyle name="Normal 4 3 4 5" xfId="3199" xr:uid="{00000000-0005-0000-0000-00007F0C0000}"/>
    <cellStyle name="Normal 4 3 4 5 2" xfId="3200" xr:uid="{00000000-0005-0000-0000-0000800C0000}"/>
    <cellStyle name="Normal 4 3 4 6" xfId="3201" xr:uid="{00000000-0005-0000-0000-0000810C0000}"/>
    <cellStyle name="Normal 4 3 4 6 2" xfId="3202" xr:uid="{00000000-0005-0000-0000-0000820C0000}"/>
    <cellStyle name="Normal 4 3 4 7" xfId="3203" xr:uid="{00000000-0005-0000-0000-0000830C0000}"/>
    <cellStyle name="Normal 4 3 4 7 2" xfId="3204" xr:uid="{00000000-0005-0000-0000-0000840C0000}"/>
    <cellStyle name="Normal 4 3 4 8" xfId="3205" xr:uid="{00000000-0005-0000-0000-0000850C0000}"/>
    <cellStyle name="Normal 4 3 4 8 2" xfId="3206" xr:uid="{00000000-0005-0000-0000-0000860C0000}"/>
    <cellStyle name="Normal 4 3 4 9" xfId="3207" xr:uid="{00000000-0005-0000-0000-0000870C0000}"/>
    <cellStyle name="Normal 4 3 5" xfId="3208" xr:uid="{00000000-0005-0000-0000-0000880C0000}"/>
    <cellStyle name="Normal 4 3 5 2" xfId="3209" xr:uid="{00000000-0005-0000-0000-0000890C0000}"/>
    <cellStyle name="Normal 4 3 5 2 2" xfId="3210" xr:uid="{00000000-0005-0000-0000-00008A0C0000}"/>
    <cellStyle name="Normal 4 3 5 3" xfId="3211" xr:uid="{00000000-0005-0000-0000-00008B0C0000}"/>
    <cellStyle name="Normal 4 3 5 3 2" xfId="3212" xr:uid="{00000000-0005-0000-0000-00008C0C0000}"/>
    <cellStyle name="Normal 4 3 5 4" xfId="3213" xr:uid="{00000000-0005-0000-0000-00008D0C0000}"/>
    <cellStyle name="Normal 4 3 5 4 2" xfId="3214" xr:uid="{00000000-0005-0000-0000-00008E0C0000}"/>
    <cellStyle name="Normal 4 3 5 5" xfId="3215" xr:uid="{00000000-0005-0000-0000-00008F0C0000}"/>
    <cellStyle name="Normal 4 3 5 5 2" xfId="3216" xr:uid="{00000000-0005-0000-0000-0000900C0000}"/>
    <cellStyle name="Normal 4 3 5 6" xfId="3217" xr:uid="{00000000-0005-0000-0000-0000910C0000}"/>
    <cellStyle name="Normal 4 3 5 6 2" xfId="3218" xr:uid="{00000000-0005-0000-0000-0000920C0000}"/>
    <cellStyle name="Normal 4 3 5 7" xfId="3219" xr:uid="{00000000-0005-0000-0000-0000930C0000}"/>
    <cellStyle name="Normal 4 3 5 7 2" xfId="3220" xr:uid="{00000000-0005-0000-0000-0000940C0000}"/>
    <cellStyle name="Normal 4 3 5 8" xfId="3221" xr:uid="{00000000-0005-0000-0000-0000950C0000}"/>
    <cellStyle name="Normal 4 3 5 8 2" xfId="3222" xr:uid="{00000000-0005-0000-0000-0000960C0000}"/>
    <cellStyle name="Normal 4 3 5 9" xfId="3223" xr:uid="{00000000-0005-0000-0000-0000970C0000}"/>
    <cellStyle name="Normal 4 3 6" xfId="3224" xr:uid="{00000000-0005-0000-0000-0000980C0000}"/>
    <cellStyle name="Normal 4 3 6 2" xfId="3225" xr:uid="{00000000-0005-0000-0000-0000990C0000}"/>
    <cellStyle name="Normal 4 3 6 2 2" xfId="3226" xr:uid="{00000000-0005-0000-0000-00009A0C0000}"/>
    <cellStyle name="Normal 4 3 6 3" xfId="3227" xr:uid="{00000000-0005-0000-0000-00009B0C0000}"/>
    <cellStyle name="Normal 4 3 6 3 2" xfId="3228" xr:uid="{00000000-0005-0000-0000-00009C0C0000}"/>
    <cellStyle name="Normal 4 3 6 4" xfId="3229" xr:uid="{00000000-0005-0000-0000-00009D0C0000}"/>
    <cellStyle name="Normal 4 3 6 4 2" xfId="3230" xr:uid="{00000000-0005-0000-0000-00009E0C0000}"/>
    <cellStyle name="Normal 4 3 6 5" xfId="3231" xr:uid="{00000000-0005-0000-0000-00009F0C0000}"/>
    <cellStyle name="Normal 4 3 6 5 2" xfId="3232" xr:uid="{00000000-0005-0000-0000-0000A00C0000}"/>
    <cellStyle name="Normal 4 3 6 6" xfId="3233" xr:uid="{00000000-0005-0000-0000-0000A10C0000}"/>
    <cellStyle name="Normal 4 3 6 6 2" xfId="3234" xr:uid="{00000000-0005-0000-0000-0000A20C0000}"/>
    <cellStyle name="Normal 4 3 6 7" xfId="3235" xr:uid="{00000000-0005-0000-0000-0000A30C0000}"/>
    <cellStyle name="Normal 4 3 6 7 2" xfId="3236" xr:uid="{00000000-0005-0000-0000-0000A40C0000}"/>
    <cellStyle name="Normal 4 3 6 8" xfId="3237" xr:uid="{00000000-0005-0000-0000-0000A50C0000}"/>
    <cellStyle name="Normal 4 3 6 8 2" xfId="3238" xr:uid="{00000000-0005-0000-0000-0000A60C0000}"/>
    <cellStyle name="Normal 4 3 6 9" xfId="3239" xr:uid="{00000000-0005-0000-0000-0000A70C0000}"/>
    <cellStyle name="Normal 4 3 7" xfId="3240" xr:uid="{00000000-0005-0000-0000-0000A80C0000}"/>
    <cellStyle name="Normal 4 3 7 2" xfId="3241" xr:uid="{00000000-0005-0000-0000-0000A90C0000}"/>
    <cellStyle name="Normal 4 3 8" xfId="3242" xr:uid="{00000000-0005-0000-0000-0000AA0C0000}"/>
    <cellStyle name="Normal 4 3 8 2" xfId="3243" xr:uid="{00000000-0005-0000-0000-0000AB0C0000}"/>
    <cellStyle name="Normal 4 3 9" xfId="3244" xr:uid="{00000000-0005-0000-0000-0000AC0C0000}"/>
    <cellStyle name="Normal 4 3 9 2" xfId="3245" xr:uid="{00000000-0005-0000-0000-0000AD0C0000}"/>
    <cellStyle name="Normal 4 4" xfId="3246" xr:uid="{00000000-0005-0000-0000-0000AE0C0000}"/>
    <cellStyle name="Normal 4 4 2" xfId="3247" xr:uid="{00000000-0005-0000-0000-0000AF0C0000}"/>
    <cellStyle name="Normal 4 4 2 2" xfId="3248" xr:uid="{00000000-0005-0000-0000-0000B00C0000}"/>
    <cellStyle name="Normal 4 4 3" xfId="3249" xr:uid="{00000000-0005-0000-0000-0000B10C0000}"/>
    <cellStyle name="Normal 4 4 3 2" xfId="3250" xr:uid="{00000000-0005-0000-0000-0000B20C0000}"/>
    <cellStyle name="Normal 4 4 4" xfId="3251" xr:uid="{00000000-0005-0000-0000-0000B30C0000}"/>
    <cellStyle name="Normal 4 4 4 2" xfId="3252" xr:uid="{00000000-0005-0000-0000-0000B40C0000}"/>
    <cellStyle name="Normal 4 4 5" xfId="3253" xr:uid="{00000000-0005-0000-0000-0000B50C0000}"/>
    <cellStyle name="Normal 4 4 5 2" xfId="3254" xr:uid="{00000000-0005-0000-0000-0000B60C0000}"/>
    <cellStyle name="Normal 4 4 6" xfId="3255" xr:uid="{00000000-0005-0000-0000-0000B70C0000}"/>
    <cellStyle name="Normal 4 4 6 2" xfId="3256" xr:uid="{00000000-0005-0000-0000-0000B80C0000}"/>
    <cellStyle name="Normal 4 4 7" xfId="3257" xr:uid="{00000000-0005-0000-0000-0000B90C0000}"/>
    <cellStyle name="Normal 4 4 7 2" xfId="3258" xr:uid="{00000000-0005-0000-0000-0000BA0C0000}"/>
    <cellStyle name="Normal 4 4 8" xfId="3259" xr:uid="{00000000-0005-0000-0000-0000BB0C0000}"/>
    <cellStyle name="Normal 4 4 8 2" xfId="3260" xr:uid="{00000000-0005-0000-0000-0000BC0C0000}"/>
    <cellStyle name="Normal 4 4 9" xfId="3261" xr:uid="{00000000-0005-0000-0000-0000BD0C0000}"/>
    <cellStyle name="Normal 4 5" xfId="3262" xr:uid="{00000000-0005-0000-0000-0000BE0C0000}"/>
    <cellStyle name="Normal 4 5 2" xfId="3263" xr:uid="{00000000-0005-0000-0000-0000BF0C0000}"/>
    <cellStyle name="Normal 4 5 2 2" xfId="3264" xr:uid="{00000000-0005-0000-0000-0000C00C0000}"/>
    <cellStyle name="Normal 4 5 3" xfId="3265" xr:uid="{00000000-0005-0000-0000-0000C10C0000}"/>
    <cellStyle name="Normal 4 5 3 2" xfId="3266" xr:uid="{00000000-0005-0000-0000-0000C20C0000}"/>
    <cellStyle name="Normal 4 5 4" xfId="3267" xr:uid="{00000000-0005-0000-0000-0000C30C0000}"/>
    <cellStyle name="Normal 4 5 4 2" xfId="3268" xr:uid="{00000000-0005-0000-0000-0000C40C0000}"/>
    <cellStyle name="Normal 4 5 5" xfId="3269" xr:uid="{00000000-0005-0000-0000-0000C50C0000}"/>
    <cellStyle name="Normal 4 5 5 2" xfId="3270" xr:uid="{00000000-0005-0000-0000-0000C60C0000}"/>
    <cellStyle name="Normal 4 5 6" xfId="3271" xr:uid="{00000000-0005-0000-0000-0000C70C0000}"/>
    <cellStyle name="Normal 4 5 6 2" xfId="3272" xr:uid="{00000000-0005-0000-0000-0000C80C0000}"/>
    <cellStyle name="Normal 4 5 7" xfId="3273" xr:uid="{00000000-0005-0000-0000-0000C90C0000}"/>
    <cellStyle name="Normal 4 5 7 2" xfId="3274" xr:uid="{00000000-0005-0000-0000-0000CA0C0000}"/>
    <cellStyle name="Normal 4 5 8" xfId="3275" xr:uid="{00000000-0005-0000-0000-0000CB0C0000}"/>
    <cellStyle name="Normal 4 5 8 2" xfId="3276" xr:uid="{00000000-0005-0000-0000-0000CC0C0000}"/>
    <cellStyle name="Normal 4 5 9" xfId="3277" xr:uid="{00000000-0005-0000-0000-0000CD0C0000}"/>
    <cellStyle name="Normal 4 6" xfId="3278" xr:uid="{00000000-0005-0000-0000-0000CE0C0000}"/>
    <cellStyle name="Normal 4 6 2" xfId="3279" xr:uid="{00000000-0005-0000-0000-0000CF0C0000}"/>
    <cellStyle name="Normal 4 7" xfId="3280" xr:uid="{00000000-0005-0000-0000-0000D00C0000}"/>
    <cellStyle name="Normal 4 7 2" xfId="3281" xr:uid="{00000000-0005-0000-0000-0000D10C0000}"/>
    <cellStyle name="Normal 4 8" xfId="3282" xr:uid="{00000000-0005-0000-0000-0000D20C0000}"/>
    <cellStyle name="Normal 4 8 2" xfId="3283" xr:uid="{00000000-0005-0000-0000-0000D30C0000}"/>
    <cellStyle name="Normal 4 9" xfId="3284" xr:uid="{00000000-0005-0000-0000-0000D40C0000}"/>
    <cellStyle name="Normal 4 9 2" xfId="3285" xr:uid="{00000000-0005-0000-0000-0000D50C0000}"/>
    <cellStyle name="Normal 5" xfId="3286" xr:uid="{00000000-0005-0000-0000-0000D60C0000}"/>
    <cellStyle name="Normal 5 10" xfId="3287" xr:uid="{00000000-0005-0000-0000-0000D70C0000}"/>
    <cellStyle name="Normal 5 10 2" xfId="3288" xr:uid="{00000000-0005-0000-0000-0000D80C0000}"/>
    <cellStyle name="Normal 5 11" xfId="3289" xr:uid="{00000000-0005-0000-0000-0000D90C0000}"/>
    <cellStyle name="Normal 5 12" xfId="3290" xr:uid="{00000000-0005-0000-0000-0000DA0C0000}"/>
    <cellStyle name="Normal 5 2" xfId="3291" xr:uid="{00000000-0005-0000-0000-0000DB0C0000}"/>
    <cellStyle name="Normal 5 2 2" xfId="3292" xr:uid="{00000000-0005-0000-0000-0000DC0C0000}"/>
    <cellStyle name="Normal 5 2 2 2" xfId="3293" xr:uid="{00000000-0005-0000-0000-0000DD0C0000}"/>
    <cellStyle name="Normal 5 2 3" xfId="3294" xr:uid="{00000000-0005-0000-0000-0000DE0C0000}"/>
    <cellStyle name="Normal 5 2 3 2" xfId="3295" xr:uid="{00000000-0005-0000-0000-0000DF0C0000}"/>
    <cellStyle name="Normal 5 2 4" xfId="3296" xr:uid="{00000000-0005-0000-0000-0000E00C0000}"/>
    <cellStyle name="Normal 5 2 4 2" xfId="3297" xr:uid="{00000000-0005-0000-0000-0000E10C0000}"/>
    <cellStyle name="Normal 5 2 5" xfId="3298" xr:uid="{00000000-0005-0000-0000-0000E20C0000}"/>
    <cellStyle name="Normal 5 2 5 2" xfId="3299" xr:uid="{00000000-0005-0000-0000-0000E30C0000}"/>
    <cellStyle name="Normal 5 2 6" xfId="3300" xr:uid="{00000000-0005-0000-0000-0000E40C0000}"/>
    <cellStyle name="Normal 5 2 6 2" xfId="3301" xr:uid="{00000000-0005-0000-0000-0000E50C0000}"/>
    <cellStyle name="Normal 5 2 7" xfId="3302" xr:uid="{00000000-0005-0000-0000-0000E60C0000}"/>
    <cellStyle name="Normal 5 2 7 2" xfId="3303" xr:uid="{00000000-0005-0000-0000-0000E70C0000}"/>
    <cellStyle name="Normal 5 2 8" xfId="3304" xr:uid="{00000000-0005-0000-0000-0000E80C0000}"/>
    <cellStyle name="Normal 5 2 8 2" xfId="3305" xr:uid="{00000000-0005-0000-0000-0000E90C0000}"/>
    <cellStyle name="Normal 5 2 9" xfId="3306" xr:uid="{00000000-0005-0000-0000-0000EA0C0000}"/>
    <cellStyle name="Normal 5 3" xfId="3307" xr:uid="{00000000-0005-0000-0000-0000EB0C0000}"/>
    <cellStyle name="Normal 5 3 2" xfId="3308" xr:uid="{00000000-0005-0000-0000-0000EC0C0000}"/>
    <cellStyle name="Normal 5 3 2 2" xfId="3309" xr:uid="{00000000-0005-0000-0000-0000ED0C0000}"/>
    <cellStyle name="Normal 5 3 3" xfId="3310" xr:uid="{00000000-0005-0000-0000-0000EE0C0000}"/>
    <cellStyle name="Normal 5 3 3 2" xfId="3311" xr:uid="{00000000-0005-0000-0000-0000EF0C0000}"/>
    <cellStyle name="Normal 5 3 4" xfId="3312" xr:uid="{00000000-0005-0000-0000-0000F00C0000}"/>
    <cellStyle name="Normal 5 3 4 2" xfId="3313" xr:uid="{00000000-0005-0000-0000-0000F10C0000}"/>
    <cellStyle name="Normal 5 3 5" xfId="3314" xr:uid="{00000000-0005-0000-0000-0000F20C0000}"/>
    <cellStyle name="Normal 5 3 5 2" xfId="3315" xr:uid="{00000000-0005-0000-0000-0000F30C0000}"/>
    <cellStyle name="Normal 5 3 6" xfId="3316" xr:uid="{00000000-0005-0000-0000-0000F40C0000}"/>
    <cellStyle name="Normal 5 3 6 2" xfId="3317" xr:uid="{00000000-0005-0000-0000-0000F50C0000}"/>
    <cellStyle name="Normal 5 3 7" xfId="3318" xr:uid="{00000000-0005-0000-0000-0000F60C0000}"/>
    <cellStyle name="Normal 5 3 7 2" xfId="3319" xr:uid="{00000000-0005-0000-0000-0000F70C0000}"/>
    <cellStyle name="Normal 5 3 8" xfId="3320" xr:uid="{00000000-0005-0000-0000-0000F80C0000}"/>
    <cellStyle name="Normal 5 3 8 2" xfId="3321" xr:uid="{00000000-0005-0000-0000-0000F90C0000}"/>
    <cellStyle name="Normal 5 3 9" xfId="3322" xr:uid="{00000000-0005-0000-0000-0000FA0C0000}"/>
    <cellStyle name="Normal 5 4" xfId="3323" xr:uid="{00000000-0005-0000-0000-0000FB0C0000}"/>
    <cellStyle name="Normal 5 4 2" xfId="3324" xr:uid="{00000000-0005-0000-0000-0000FC0C0000}"/>
    <cellStyle name="Normal 5 5" xfId="3325" xr:uid="{00000000-0005-0000-0000-0000FD0C0000}"/>
    <cellStyle name="Normal 5 5 2" xfId="3326" xr:uid="{00000000-0005-0000-0000-0000FE0C0000}"/>
    <cellStyle name="Normal 5 6" xfId="3327" xr:uid="{00000000-0005-0000-0000-0000FF0C0000}"/>
    <cellStyle name="Normal 5 6 2" xfId="3328" xr:uid="{00000000-0005-0000-0000-0000000D0000}"/>
    <cellStyle name="Normal 5 7" xfId="3329" xr:uid="{00000000-0005-0000-0000-0000010D0000}"/>
    <cellStyle name="Normal 5 7 2" xfId="3330" xr:uid="{00000000-0005-0000-0000-0000020D0000}"/>
    <cellStyle name="Normal 5 8" xfId="3331" xr:uid="{00000000-0005-0000-0000-0000030D0000}"/>
    <cellStyle name="Normal 5 8 2" xfId="3332" xr:uid="{00000000-0005-0000-0000-0000040D0000}"/>
    <cellStyle name="Normal 5 9" xfId="3333" xr:uid="{00000000-0005-0000-0000-0000050D0000}"/>
    <cellStyle name="Normal 5 9 2" xfId="3334" xr:uid="{00000000-0005-0000-0000-0000060D0000}"/>
    <cellStyle name="Normal 6" xfId="3335" xr:uid="{00000000-0005-0000-0000-0000070D0000}"/>
    <cellStyle name="Normal 6 2" xfId="3336" xr:uid="{00000000-0005-0000-0000-0000080D0000}"/>
    <cellStyle name="Normal 6 2 2" xfId="3337" xr:uid="{00000000-0005-0000-0000-0000090D0000}"/>
    <cellStyle name="Normal 6 3" xfId="3338" xr:uid="{00000000-0005-0000-0000-00000A0D0000}"/>
    <cellStyle name="Normal 6 3 2" xfId="3339" xr:uid="{00000000-0005-0000-0000-00000B0D0000}"/>
    <cellStyle name="Normal 6 4" xfId="3340" xr:uid="{00000000-0005-0000-0000-00000C0D0000}"/>
    <cellStyle name="Normal 6 5" xfId="3341" xr:uid="{00000000-0005-0000-0000-00000D0D0000}"/>
    <cellStyle name="Normal 6 6" xfId="3342" xr:uid="{00000000-0005-0000-0000-00000E0D0000}"/>
    <cellStyle name="Normal 6 6 2" xfId="3343" xr:uid="{00000000-0005-0000-0000-00000F0D0000}"/>
    <cellStyle name="Normal 7" xfId="3344" xr:uid="{00000000-0005-0000-0000-0000100D0000}"/>
    <cellStyle name="Normal 7 2" xfId="3345" xr:uid="{00000000-0005-0000-0000-0000110D0000}"/>
    <cellStyle name="Normal 7 3" xfId="3346" xr:uid="{00000000-0005-0000-0000-0000120D0000}"/>
    <cellStyle name="Normal 7 4" xfId="3347" xr:uid="{00000000-0005-0000-0000-0000130D0000}"/>
    <cellStyle name="Normal 7 4 2" xfId="3348" xr:uid="{00000000-0005-0000-0000-0000140D0000}"/>
    <cellStyle name="Normal 7 4 2 2" xfId="3349" xr:uid="{00000000-0005-0000-0000-0000150D0000}"/>
    <cellStyle name="Normal 7 4 3" xfId="3350" xr:uid="{00000000-0005-0000-0000-0000160D0000}"/>
    <cellStyle name="Normal 8" xfId="3351" xr:uid="{00000000-0005-0000-0000-0000170D0000}"/>
    <cellStyle name="Normal 8 10" xfId="3352" xr:uid="{00000000-0005-0000-0000-0000180D0000}"/>
    <cellStyle name="Normal 8 11" xfId="3353" xr:uid="{00000000-0005-0000-0000-0000190D0000}"/>
    <cellStyle name="Normal 8 2" xfId="3354" xr:uid="{00000000-0005-0000-0000-00001A0D0000}"/>
    <cellStyle name="Normal 8 2 2" xfId="3355" xr:uid="{00000000-0005-0000-0000-00001B0D0000}"/>
    <cellStyle name="Normal 8 3" xfId="3356" xr:uid="{00000000-0005-0000-0000-00001C0D0000}"/>
    <cellStyle name="Normal 8 3 2" xfId="3357" xr:uid="{00000000-0005-0000-0000-00001D0D0000}"/>
    <cellStyle name="Normal 8 4" xfId="3358" xr:uid="{00000000-0005-0000-0000-00001E0D0000}"/>
    <cellStyle name="Normal 8 4 2" xfId="3359" xr:uid="{00000000-0005-0000-0000-00001F0D0000}"/>
    <cellStyle name="Normal 8 5" xfId="3360" xr:uid="{00000000-0005-0000-0000-0000200D0000}"/>
    <cellStyle name="Normal 8 5 2" xfId="3361" xr:uid="{00000000-0005-0000-0000-0000210D0000}"/>
    <cellStyle name="Normal 8 6" xfId="3362" xr:uid="{00000000-0005-0000-0000-0000220D0000}"/>
    <cellStyle name="Normal 8 6 2" xfId="3363" xr:uid="{00000000-0005-0000-0000-0000230D0000}"/>
    <cellStyle name="Normal 8 7" xfId="3364" xr:uid="{00000000-0005-0000-0000-0000240D0000}"/>
    <cellStyle name="Normal 8 7 2" xfId="3365" xr:uid="{00000000-0005-0000-0000-0000250D0000}"/>
    <cellStyle name="Normal 8 8" xfId="3366" xr:uid="{00000000-0005-0000-0000-0000260D0000}"/>
    <cellStyle name="Normal 8 8 2" xfId="3367" xr:uid="{00000000-0005-0000-0000-0000270D0000}"/>
    <cellStyle name="Normal 8 9" xfId="3368" xr:uid="{00000000-0005-0000-0000-0000280D0000}"/>
    <cellStyle name="Normal 9" xfId="3369" xr:uid="{00000000-0005-0000-0000-0000290D0000}"/>
    <cellStyle name="Normal 9 2" xfId="3370" xr:uid="{00000000-0005-0000-0000-00002A0D0000}"/>
    <cellStyle name="Note 2" xfId="3371" xr:uid="{00000000-0005-0000-0000-00002B0D0000}"/>
    <cellStyle name="Output 2" xfId="3372" xr:uid="{00000000-0005-0000-0000-00002C0D0000}"/>
    <cellStyle name="Percent 2" xfId="3373" xr:uid="{00000000-0005-0000-0000-00002D0D0000}"/>
    <cellStyle name="Percent 3" xfId="3374" xr:uid="{00000000-0005-0000-0000-00002E0D0000}"/>
    <cellStyle name="Percent 4" xfId="3375" xr:uid="{00000000-0005-0000-0000-00002F0D0000}"/>
    <cellStyle name="Title 2" xfId="3376" xr:uid="{00000000-0005-0000-0000-0000300D0000}"/>
    <cellStyle name="Title 3" xfId="3377" xr:uid="{00000000-0005-0000-0000-0000310D0000}"/>
    <cellStyle name="Total 2" xfId="3378" xr:uid="{00000000-0005-0000-0000-0000320D0000}"/>
    <cellStyle name="Warning Text 2" xfId="3379" xr:uid="{00000000-0005-0000-0000-0000330D0000}"/>
  </cellStyles>
  <dxfs count="76">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ill>
        <patternFill>
          <bgColor theme="3" tint="0.39994506668294322"/>
        </patternFill>
      </fill>
    </dxf>
    <dxf>
      <fill>
        <patternFill>
          <bgColor theme="3" tint="0.3999450666829432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s>
  <tableStyles count="0" defaultTableStyle="TableStyleMedium2" defaultPivotStyle="PivotStyleLight16"/>
  <colors>
    <mruColors>
      <color rgb="FFD9D9D9"/>
      <color rgb="FFFF99FF"/>
      <color rgb="FFFF66CC"/>
      <color rgb="FFBC80BD"/>
      <color rgb="FFCCEBC5"/>
      <color rgb="FF99FF66"/>
      <color rgb="FF22C492"/>
      <color rgb="FFBDB091"/>
      <color rgb="FFFDE9D9"/>
      <color rgb="FFE66C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onnections" Target="connection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3"/>
          <c:order val="0"/>
          <c:tx>
            <c:strRef>
              <c:f>RunInformation!$G$6</c:f>
              <c:strCache>
                <c:ptCount val="1"/>
                <c:pt idx="0">
                  <c:v>1991</c:v>
                </c:pt>
              </c:strCache>
            </c:strRef>
          </c:tx>
          <c:spPr>
            <a:ln w="19050">
              <a:solidFill>
                <a:srgbClr val="B3FE7A"/>
              </a:solidFill>
              <a:prstDash val="solid"/>
            </a:ln>
          </c:spPr>
          <c:marker>
            <c:symbol val="square"/>
            <c:size val="5"/>
            <c:spPr>
              <a:solidFill>
                <a:srgbClr val="B3FE7A"/>
              </a:solidFill>
              <a:ln w="19050">
                <a:solidFill>
                  <a:srgbClr val="B3FE7A"/>
                </a:solidFill>
                <a:prstDash val="solid"/>
              </a:ln>
            </c:spPr>
          </c:marker>
          <c:xVal>
            <c:numRef>
              <c:f>Comparison!$U$4:$U$68</c:f>
              <c:numCache>
                <c:formatCode>[$-409]mmmm\-yy;@</c:formatCode>
                <c:ptCount val="65"/>
                <c:pt idx="0">
                  <c:v>44682</c:v>
                </c:pt>
                <c:pt idx="1">
                  <c:v>44713</c:v>
                </c:pt>
                <c:pt idx="2">
                  <c:v>44743</c:v>
                </c:pt>
                <c:pt idx="3">
                  <c:v>44774</c:v>
                </c:pt>
                <c:pt idx="4">
                  <c:v>44805</c:v>
                </c:pt>
                <c:pt idx="5">
                  <c:v>44835</c:v>
                </c:pt>
                <c:pt idx="6">
                  <c:v>44866</c:v>
                </c:pt>
                <c:pt idx="7">
                  <c:v>44896</c:v>
                </c:pt>
                <c:pt idx="8">
                  <c:v>44927</c:v>
                </c:pt>
                <c:pt idx="9">
                  <c:v>44958</c:v>
                </c:pt>
                <c:pt idx="10">
                  <c:v>44986</c:v>
                </c:pt>
                <c:pt idx="11">
                  <c:v>45017</c:v>
                </c:pt>
                <c:pt idx="12">
                  <c:v>45047</c:v>
                </c:pt>
                <c:pt idx="13">
                  <c:v>45078</c:v>
                </c:pt>
                <c:pt idx="14">
                  <c:v>45108</c:v>
                </c:pt>
                <c:pt idx="15">
                  <c:v>45139</c:v>
                </c:pt>
                <c:pt idx="16">
                  <c:v>45170</c:v>
                </c:pt>
                <c:pt idx="17">
                  <c:v>45200</c:v>
                </c:pt>
                <c:pt idx="18">
                  <c:v>45231</c:v>
                </c:pt>
                <c:pt idx="19">
                  <c:v>45261</c:v>
                </c:pt>
                <c:pt idx="20">
                  <c:v>45292</c:v>
                </c:pt>
                <c:pt idx="21">
                  <c:v>45323</c:v>
                </c:pt>
                <c:pt idx="22">
                  <c:v>45352</c:v>
                </c:pt>
                <c:pt idx="23">
                  <c:v>45383</c:v>
                </c:pt>
                <c:pt idx="24">
                  <c:v>45413</c:v>
                </c:pt>
                <c:pt idx="25">
                  <c:v>45444</c:v>
                </c:pt>
                <c:pt idx="26">
                  <c:v>45474</c:v>
                </c:pt>
                <c:pt idx="27">
                  <c:v>45505</c:v>
                </c:pt>
                <c:pt idx="28">
                  <c:v>45536</c:v>
                </c:pt>
                <c:pt idx="29">
                  <c:v>45566</c:v>
                </c:pt>
                <c:pt idx="30">
                  <c:v>45597</c:v>
                </c:pt>
                <c:pt idx="31">
                  <c:v>45627</c:v>
                </c:pt>
                <c:pt idx="32">
                  <c:v>45658</c:v>
                </c:pt>
                <c:pt idx="33">
                  <c:v>45689</c:v>
                </c:pt>
                <c:pt idx="34">
                  <c:v>45717</c:v>
                </c:pt>
                <c:pt idx="35">
                  <c:v>45748</c:v>
                </c:pt>
                <c:pt idx="36">
                  <c:v>45778</c:v>
                </c:pt>
                <c:pt idx="37">
                  <c:v>45809</c:v>
                </c:pt>
                <c:pt idx="38">
                  <c:v>45839</c:v>
                </c:pt>
                <c:pt idx="39">
                  <c:v>45870</c:v>
                </c:pt>
                <c:pt idx="40">
                  <c:v>45901</c:v>
                </c:pt>
                <c:pt idx="41">
                  <c:v>45931</c:v>
                </c:pt>
                <c:pt idx="42">
                  <c:v>45962</c:v>
                </c:pt>
                <c:pt idx="43">
                  <c:v>45992</c:v>
                </c:pt>
                <c:pt idx="44">
                  <c:v>46023</c:v>
                </c:pt>
                <c:pt idx="45">
                  <c:v>46054</c:v>
                </c:pt>
                <c:pt idx="46">
                  <c:v>46082</c:v>
                </c:pt>
                <c:pt idx="47">
                  <c:v>46113</c:v>
                </c:pt>
                <c:pt idx="48">
                  <c:v>46143</c:v>
                </c:pt>
                <c:pt idx="49">
                  <c:v>46174</c:v>
                </c:pt>
                <c:pt idx="50">
                  <c:v>46204</c:v>
                </c:pt>
                <c:pt idx="51">
                  <c:v>46235</c:v>
                </c:pt>
                <c:pt idx="52">
                  <c:v>46266</c:v>
                </c:pt>
                <c:pt idx="53">
                  <c:v>46296</c:v>
                </c:pt>
                <c:pt idx="54">
                  <c:v>46327</c:v>
                </c:pt>
                <c:pt idx="55">
                  <c:v>46357</c:v>
                </c:pt>
                <c:pt idx="56">
                  <c:v>46388</c:v>
                </c:pt>
                <c:pt idx="57">
                  <c:v>46419</c:v>
                </c:pt>
                <c:pt idx="58">
                  <c:v>46447</c:v>
                </c:pt>
                <c:pt idx="59">
                  <c:v>46478</c:v>
                </c:pt>
                <c:pt idx="60">
                  <c:v>46508</c:v>
                </c:pt>
                <c:pt idx="61" formatCode="[$-409]mmmm\ d\,\ yyyy;@">
                  <c:v>46539</c:v>
                </c:pt>
                <c:pt idx="62" formatCode="[$-409]mmmm\ d\,\ yyyy;@">
                  <c:v>46569</c:v>
                </c:pt>
                <c:pt idx="63" formatCode="[$-409]mmmm\ d\,\ yyyy;@">
                  <c:v>46600</c:v>
                </c:pt>
                <c:pt idx="64" formatCode="[$-409]mmmm\ d\,\ yyyy;@">
                  <c:v>46631</c:v>
                </c:pt>
              </c:numCache>
            </c:numRef>
          </c:xVal>
          <c:yVal>
            <c:numRef>
              <c:f>Comparison!$Y$4:$Y$68</c:f>
              <c:numCache>
                <c:formatCode>0.00</c:formatCode>
                <c:ptCount val="65"/>
                <c:pt idx="0">
                  <c:v>163.09800000000001</c:v>
                </c:pt>
                <c:pt idx="1">
                  <c:v>91.870999999999995</c:v>
                </c:pt>
                <c:pt idx="2">
                  <c:v>19.158999999999999</c:v>
                </c:pt>
                <c:pt idx="3">
                  <c:v>26.699000000000002</c:v>
                </c:pt>
                <c:pt idx="4">
                  <c:v>54.384999999999998</c:v>
                </c:pt>
                <c:pt idx="5">
                  <c:v>22.126999999999999</c:v>
                </c:pt>
                <c:pt idx="6">
                  <c:v>25.548999999999999</c:v>
                </c:pt>
                <c:pt idx="7">
                  <c:v>22.253</c:v>
                </c:pt>
                <c:pt idx="8">
                  <c:v>17.783999999999999</c:v>
                </c:pt>
                <c:pt idx="9">
                  <c:v>22.998999999999999</c:v>
                </c:pt>
                <c:pt idx="10">
                  <c:v>52.037999999999997</c:v>
                </c:pt>
                <c:pt idx="11">
                  <c:v>204.46600000000001</c:v>
                </c:pt>
                <c:pt idx="12">
                  <c:v>311.59699999999998</c:v>
                </c:pt>
                <c:pt idx="13">
                  <c:v>149.34299999999999</c:v>
                </c:pt>
                <c:pt idx="14">
                  <c:v>51.204000000000001</c:v>
                </c:pt>
                <c:pt idx="15">
                  <c:v>58.375</c:v>
                </c:pt>
                <c:pt idx="16">
                  <c:v>39.939</c:v>
                </c:pt>
                <c:pt idx="17">
                  <c:v>20.085999999999999</c:v>
                </c:pt>
                <c:pt idx="18">
                  <c:v>25.617999999999999</c:v>
                </c:pt>
                <c:pt idx="19">
                  <c:v>21.975999999999999</c:v>
                </c:pt>
                <c:pt idx="20">
                  <c:v>24.696000000000002</c:v>
                </c:pt>
                <c:pt idx="21">
                  <c:v>25.643000000000001</c:v>
                </c:pt>
                <c:pt idx="22">
                  <c:v>100.36799999999999</c:v>
                </c:pt>
                <c:pt idx="23">
                  <c:v>264.541</c:v>
                </c:pt>
                <c:pt idx="24">
                  <c:v>450.387</c:v>
                </c:pt>
                <c:pt idx="25">
                  <c:v>351.52100000000002</c:v>
                </c:pt>
                <c:pt idx="26">
                  <c:v>96.111999999999995</c:v>
                </c:pt>
                <c:pt idx="27">
                  <c:v>84.260999999999996</c:v>
                </c:pt>
                <c:pt idx="28">
                  <c:v>84.304000000000002</c:v>
                </c:pt>
                <c:pt idx="29">
                  <c:v>36.668999999999997</c:v>
                </c:pt>
                <c:pt idx="30">
                  <c:v>33.122</c:v>
                </c:pt>
                <c:pt idx="31">
                  <c:v>28.683</c:v>
                </c:pt>
                <c:pt idx="32">
                  <c:v>27.861999999999998</c:v>
                </c:pt>
                <c:pt idx="33">
                  <c:v>26.329000000000001</c:v>
                </c:pt>
                <c:pt idx="34">
                  <c:v>75.790999999999997</c:v>
                </c:pt>
                <c:pt idx="35">
                  <c:v>170.833</c:v>
                </c:pt>
                <c:pt idx="36">
                  <c:v>300.61599999999999</c:v>
                </c:pt>
                <c:pt idx="37">
                  <c:v>217.47399999999999</c:v>
                </c:pt>
                <c:pt idx="38">
                  <c:v>22.556000000000001</c:v>
                </c:pt>
                <c:pt idx="39">
                  <c:v>9.8379999999999992</c:v>
                </c:pt>
                <c:pt idx="40">
                  <c:v>53.725999999999999</c:v>
                </c:pt>
                <c:pt idx="41">
                  <c:v>49.920999999999999</c:v>
                </c:pt>
                <c:pt idx="42">
                  <c:v>46.277000000000001</c:v>
                </c:pt>
                <c:pt idx="43">
                  <c:v>31.425000000000001</c:v>
                </c:pt>
                <c:pt idx="44">
                  <c:v>26.698</c:v>
                </c:pt>
                <c:pt idx="45">
                  <c:v>48.621000000000002</c:v>
                </c:pt>
                <c:pt idx="46">
                  <c:v>188.626</c:v>
                </c:pt>
                <c:pt idx="47">
                  <c:v>207.93600000000001</c:v>
                </c:pt>
                <c:pt idx="48">
                  <c:v>341.66699999999997</c:v>
                </c:pt>
                <c:pt idx="49">
                  <c:v>433.34300000000002</c:v>
                </c:pt>
                <c:pt idx="50">
                  <c:v>262.03300000000002</c:v>
                </c:pt>
                <c:pt idx="51">
                  <c:v>77.721999999999994</c:v>
                </c:pt>
                <c:pt idx="52">
                  <c:v>39.892000000000003</c:v>
                </c:pt>
                <c:pt idx="53">
                  <c:v>37.997999999999998</c:v>
                </c:pt>
                <c:pt idx="54">
                  <c:v>32.484000000000002</c:v>
                </c:pt>
                <c:pt idx="55">
                  <c:v>28.32</c:v>
                </c:pt>
                <c:pt idx="56">
                  <c:v>25.428999999999998</c:v>
                </c:pt>
                <c:pt idx="57">
                  <c:v>36.290999999999997</c:v>
                </c:pt>
                <c:pt idx="58">
                  <c:v>46.027999999999999</c:v>
                </c:pt>
                <c:pt idx="59">
                  <c:v>86.361000000000004</c:v>
                </c:pt>
                <c:pt idx="60">
                  <c:v>210.02600000000001</c:v>
                </c:pt>
                <c:pt idx="61">
                  <c:v>70.716999999999999</c:v>
                </c:pt>
                <c:pt idx="62">
                  <c:v>11.656000000000001</c:v>
                </c:pt>
                <c:pt idx="63">
                  <c:v>-2.02</c:v>
                </c:pt>
                <c:pt idx="64">
                  <c:v>22.841000000000001</c:v>
                </c:pt>
              </c:numCache>
            </c:numRef>
          </c:yVal>
          <c:smooth val="1"/>
          <c:extLst>
            <c:ext xmlns:c16="http://schemas.microsoft.com/office/drawing/2014/chart" uri="{C3380CC4-5D6E-409C-BE32-E72D297353CC}">
              <c16:uniqueId val="{00000004-ED5F-48A7-B1E1-F670F5E3C2E1}"/>
            </c:ext>
          </c:extLst>
        </c:ser>
        <c:ser>
          <c:idx val="4"/>
          <c:order val="1"/>
          <c:tx>
            <c:strRef>
              <c:f>RunInformation!$G$7</c:f>
              <c:strCache>
                <c:ptCount val="1"/>
                <c:pt idx="0">
                  <c:v>1992</c:v>
                </c:pt>
              </c:strCache>
            </c:strRef>
          </c:tx>
          <c:spPr>
            <a:ln w="19050">
              <a:solidFill>
                <a:srgbClr val="89E789"/>
              </a:solidFill>
              <a:prstDash val="solid"/>
            </a:ln>
          </c:spPr>
          <c:marker>
            <c:symbol val="diamond"/>
            <c:size val="5"/>
            <c:spPr>
              <a:solidFill>
                <a:srgbClr val="89E789"/>
              </a:solidFill>
              <a:ln w="19050">
                <a:solidFill>
                  <a:srgbClr val="89E789"/>
                </a:solidFill>
                <a:prstDash val="solid"/>
              </a:ln>
            </c:spPr>
          </c:marker>
          <c:xVal>
            <c:numRef>
              <c:f>Comparison!$U$4:$U$68</c:f>
              <c:numCache>
                <c:formatCode>[$-409]mmmm\-yy;@</c:formatCode>
                <c:ptCount val="65"/>
                <c:pt idx="0">
                  <c:v>44682</c:v>
                </c:pt>
                <c:pt idx="1">
                  <c:v>44713</c:v>
                </c:pt>
                <c:pt idx="2">
                  <c:v>44743</c:v>
                </c:pt>
                <c:pt idx="3">
                  <c:v>44774</c:v>
                </c:pt>
                <c:pt idx="4">
                  <c:v>44805</c:v>
                </c:pt>
                <c:pt idx="5">
                  <c:v>44835</c:v>
                </c:pt>
                <c:pt idx="6">
                  <c:v>44866</c:v>
                </c:pt>
                <c:pt idx="7">
                  <c:v>44896</c:v>
                </c:pt>
                <c:pt idx="8">
                  <c:v>44927</c:v>
                </c:pt>
                <c:pt idx="9">
                  <c:v>44958</c:v>
                </c:pt>
                <c:pt idx="10">
                  <c:v>44986</c:v>
                </c:pt>
                <c:pt idx="11">
                  <c:v>45017</c:v>
                </c:pt>
                <c:pt idx="12">
                  <c:v>45047</c:v>
                </c:pt>
                <c:pt idx="13">
                  <c:v>45078</c:v>
                </c:pt>
                <c:pt idx="14">
                  <c:v>45108</c:v>
                </c:pt>
                <c:pt idx="15">
                  <c:v>45139</c:v>
                </c:pt>
                <c:pt idx="16">
                  <c:v>45170</c:v>
                </c:pt>
                <c:pt idx="17">
                  <c:v>45200</c:v>
                </c:pt>
                <c:pt idx="18">
                  <c:v>45231</c:v>
                </c:pt>
                <c:pt idx="19">
                  <c:v>45261</c:v>
                </c:pt>
                <c:pt idx="20">
                  <c:v>45292</c:v>
                </c:pt>
                <c:pt idx="21">
                  <c:v>45323</c:v>
                </c:pt>
                <c:pt idx="22">
                  <c:v>45352</c:v>
                </c:pt>
                <c:pt idx="23">
                  <c:v>45383</c:v>
                </c:pt>
                <c:pt idx="24">
                  <c:v>45413</c:v>
                </c:pt>
                <c:pt idx="25">
                  <c:v>45444</c:v>
                </c:pt>
                <c:pt idx="26">
                  <c:v>45474</c:v>
                </c:pt>
                <c:pt idx="27">
                  <c:v>45505</c:v>
                </c:pt>
                <c:pt idx="28">
                  <c:v>45536</c:v>
                </c:pt>
                <c:pt idx="29">
                  <c:v>45566</c:v>
                </c:pt>
                <c:pt idx="30">
                  <c:v>45597</c:v>
                </c:pt>
                <c:pt idx="31">
                  <c:v>45627</c:v>
                </c:pt>
                <c:pt idx="32">
                  <c:v>45658</c:v>
                </c:pt>
                <c:pt idx="33">
                  <c:v>45689</c:v>
                </c:pt>
                <c:pt idx="34">
                  <c:v>45717</c:v>
                </c:pt>
                <c:pt idx="35">
                  <c:v>45748</c:v>
                </c:pt>
                <c:pt idx="36">
                  <c:v>45778</c:v>
                </c:pt>
                <c:pt idx="37">
                  <c:v>45809</c:v>
                </c:pt>
                <c:pt idx="38">
                  <c:v>45839</c:v>
                </c:pt>
                <c:pt idx="39">
                  <c:v>45870</c:v>
                </c:pt>
                <c:pt idx="40">
                  <c:v>45901</c:v>
                </c:pt>
                <c:pt idx="41">
                  <c:v>45931</c:v>
                </c:pt>
                <c:pt idx="42">
                  <c:v>45962</c:v>
                </c:pt>
                <c:pt idx="43">
                  <c:v>45992</c:v>
                </c:pt>
                <c:pt idx="44">
                  <c:v>46023</c:v>
                </c:pt>
                <c:pt idx="45">
                  <c:v>46054</c:v>
                </c:pt>
                <c:pt idx="46">
                  <c:v>46082</c:v>
                </c:pt>
                <c:pt idx="47">
                  <c:v>46113</c:v>
                </c:pt>
                <c:pt idx="48">
                  <c:v>46143</c:v>
                </c:pt>
                <c:pt idx="49">
                  <c:v>46174</c:v>
                </c:pt>
                <c:pt idx="50">
                  <c:v>46204</c:v>
                </c:pt>
                <c:pt idx="51">
                  <c:v>46235</c:v>
                </c:pt>
                <c:pt idx="52">
                  <c:v>46266</c:v>
                </c:pt>
                <c:pt idx="53">
                  <c:v>46296</c:v>
                </c:pt>
                <c:pt idx="54">
                  <c:v>46327</c:v>
                </c:pt>
                <c:pt idx="55">
                  <c:v>46357</c:v>
                </c:pt>
                <c:pt idx="56">
                  <c:v>46388</c:v>
                </c:pt>
                <c:pt idx="57">
                  <c:v>46419</c:v>
                </c:pt>
                <c:pt idx="58">
                  <c:v>46447</c:v>
                </c:pt>
                <c:pt idx="59">
                  <c:v>46478</c:v>
                </c:pt>
                <c:pt idx="60">
                  <c:v>46508</c:v>
                </c:pt>
                <c:pt idx="61" formatCode="[$-409]mmmm\ d\,\ yyyy;@">
                  <c:v>46539</c:v>
                </c:pt>
                <c:pt idx="62" formatCode="[$-409]mmmm\ d\,\ yyyy;@">
                  <c:v>46569</c:v>
                </c:pt>
                <c:pt idx="63" formatCode="[$-409]mmmm\ d\,\ yyyy;@">
                  <c:v>46600</c:v>
                </c:pt>
                <c:pt idx="64" formatCode="[$-409]mmmm\ d\,\ yyyy;@">
                  <c:v>46631</c:v>
                </c:pt>
              </c:numCache>
            </c:numRef>
          </c:xVal>
          <c:yVal>
            <c:numRef>
              <c:f>Comparison!$Z$4:$Z$68</c:f>
              <c:numCache>
                <c:formatCode>0.00</c:formatCode>
                <c:ptCount val="65"/>
                <c:pt idx="0">
                  <c:v>231.83600000000001</c:v>
                </c:pt>
                <c:pt idx="1">
                  <c:v>74.623999999999995</c:v>
                </c:pt>
                <c:pt idx="2">
                  <c:v>17.117999999999999</c:v>
                </c:pt>
                <c:pt idx="3">
                  <c:v>39.128999999999998</c:v>
                </c:pt>
                <c:pt idx="4">
                  <c:v>36.953000000000003</c:v>
                </c:pt>
                <c:pt idx="5">
                  <c:v>21.428000000000001</c:v>
                </c:pt>
                <c:pt idx="6">
                  <c:v>20.952000000000002</c:v>
                </c:pt>
                <c:pt idx="7">
                  <c:v>17.821999999999999</c:v>
                </c:pt>
                <c:pt idx="8">
                  <c:v>20.85</c:v>
                </c:pt>
                <c:pt idx="9">
                  <c:v>21.247</c:v>
                </c:pt>
                <c:pt idx="10">
                  <c:v>87.995000000000005</c:v>
                </c:pt>
                <c:pt idx="11">
                  <c:v>238.06</c:v>
                </c:pt>
                <c:pt idx="12">
                  <c:v>436.43599999999998</c:v>
                </c:pt>
                <c:pt idx="13">
                  <c:v>348.84300000000002</c:v>
                </c:pt>
                <c:pt idx="14">
                  <c:v>95.055999999999997</c:v>
                </c:pt>
                <c:pt idx="15">
                  <c:v>82.984999999999999</c:v>
                </c:pt>
                <c:pt idx="16">
                  <c:v>82.733000000000004</c:v>
                </c:pt>
                <c:pt idx="17">
                  <c:v>35.966000000000001</c:v>
                </c:pt>
                <c:pt idx="18">
                  <c:v>32.520000000000003</c:v>
                </c:pt>
                <c:pt idx="19">
                  <c:v>28.126000000000001</c:v>
                </c:pt>
                <c:pt idx="20">
                  <c:v>27.286999999999999</c:v>
                </c:pt>
                <c:pt idx="21">
                  <c:v>27.164999999999999</c:v>
                </c:pt>
                <c:pt idx="22">
                  <c:v>74.953000000000003</c:v>
                </c:pt>
                <c:pt idx="23">
                  <c:v>174.887</c:v>
                </c:pt>
                <c:pt idx="24">
                  <c:v>304.702</c:v>
                </c:pt>
                <c:pt idx="25">
                  <c:v>211.523</c:v>
                </c:pt>
                <c:pt idx="26">
                  <c:v>20.402999999999999</c:v>
                </c:pt>
                <c:pt idx="27">
                  <c:v>9.7420000000000009</c:v>
                </c:pt>
                <c:pt idx="28">
                  <c:v>54.463999999999999</c:v>
                </c:pt>
                <c:pt idx="29">
                  <c:v>49.466000000000001</c:v>
                </c:pt>
                <c:pt idx="30">
                  <c:v>45.058999999999997</c:v>
                </c:pt>
                <c:pt idx="31">
                  <c:v>30.917999999999999</c:v>
                </c:pt>
                <c:pt idx="32">
                  <c:v>26.116</c:v>
                </c:pt>
                <c:pt idx="33">
                  <c:v>50.154000000000003</c:v>
                </c:pt>
                <c:pt idx="34">
                  <c:v>184.15199999999999</c:v>
                </c:pt>
                <c:pt idx="35">
                  <c:v>214.16800000000001</c:v>
                </c:pt>
                <c:pt idx="36">
                  <c:v>343.49299999999999</c:v>
                </c:pt>
                <c:pt idx="37">
                  <c:v>437.61900000000003</c:v>
                </c:pt>
                <c:pt idx="38">
                  <c:v>253.512</c:v>
                </c:pt>
                <c:pt idx="39">
                  <c:v>76.625</c:v>
                </c:pt>
                <c:pt idx="40">
                  <c:v>40.344000000000001</c:v>
                </c:pt>
                <c:pt idx="41">
                  <c:v>35.438000000000002</c:v>
                </c:pt>
                <c:pt idx="42">
                  <c:v>32.003999999999998</c:v>
                </c:pt>
                <c:pt idx="43">
                  <c:v>27.969000000000001</c:v>
                </c:pt>
                <c:pt idx="44">
                  <c:v>25.28</c:v>
                </c:pt>
                <c:pt idx="45">
                  <c:v>36.384</c:v>
                </c:pt>
                <c:pt idx="46">
                  <c:v>45.895000000000003</c:v>
                </c:pt>
                <c:pt idx="47">
                  <c:v>88.201999999999998</c:v>
                </c:pt>
                <c:pt idx="48">
                  <c:v>210.02600000000001</c:v>
                </c:pt>
                <c:pt idx="49">
                  <c:v>70.716999999999999</c:v>
                </c:pt>
                <c:pt idx="50">
                  <c:v>11.656000000000001</c:v>
                </c:pt>
                <c:pt idx="51">
                  <c:v>-2.02</c:v>
                </c:pt>
                <c:pt idx="52">
                  <c:v>22.841000000000001</c:v>
                </c:pt>
                <c:pt idx="53">
                  <c:v>35.680999999999997</c:v>
                </c:pt>
                <c:pt idx="54">
                  <c:v>40.512</c:v>
                </c:pt>
                <c:pt idx="55">
                  <c:v>32.219000000000001</c:v>
                </c:pt>
                <c:pt idx="56">
                  <c:v>25.564</c:v>
                </c:pt>
                <c:pt idx="57">
                  <c:v>26.379000000000001</c:v>
                </c:pt>
                <c:pt idx="58">
                  <c:v>143.108</c:v>
                </c:pt>
                <c:pt idx="59">
                  <c:v>225.49199999999999</c:v>
                </c:pt>
                <c:pt idx="60">
                  <c:v>391.48200000000003</c:v>
                </c:pt>
                <c:pt idx="61">
                  <c:v>374.19099999999997</c:v>
                </c:pt>
                <c:pt idx="62">
                  <c:v>91.897999999999996</c:v>
                </c:pt>
                <c:pt idx="63">
                  <c:v>71.424000000000007</c:v>
                </c:pt>
                <c:pt idx="64">
                  <c:v>86.016999999999996</c:v>
                </c:pt>
              </c:numCache>
            </c:numRef>
          </c:yVal>
          <c:smooth val="1"/>
          <c:extLst>
            <c:ext xmlns:c16="http://schemas.microsoft.com/office/drawing/2014/chart" uri="{C3380CC4-5D6E-409C-BE32-E72D297353CC}">
              <c16:uniqueId val="{00000005-ED5F-48A7-B1E1-F670F5E3C2E1}"/>
            </c:ext>
          </c:extLst>
        </c:ser>
        <c:ser>
          <c:idx val="5"/>
          <c:order val="2"/>
          <c:tx>
            <c:strRef>
              <c:f>RunInformation!$G$8</c:f>
              <c:strCache>
                <c:ptCount val="1"/>
                <c:pt idx="0">
                  <c:v>1993</c:v>
                </c:pt>
              </c:strCache>
            </c:strRef>
          </c:tx>
          <c:spPr>
            <a:ln w="19050">
              <a:solidFill>
                <a:srgbClr val="E0FCD8"/>
              </a:solidFill>
              <a:prstDash val="solid"/>
            </a:ln>
          </c:spPr>
          <c:marker>
            <c:symbol val="triangle"/>
            <c:size val="5"/>
            <c:spPr>
              <a:solidFill>
                <a:srgbClr val="E0FCD8"/>
              </a:solidFill>
              <a:ln w="19050">
                <a:solidFill>
                  <a:srgbClr val="E0FCD8"/>
                </a:solidFill>
                <a:prstDash val="solid"/>
              </a:ln>
            </c:spPr>
          </c:marker>
          <c:xVal>
            <c:numRef>
              <c:f>Comparison!$U$4:$U$68</c:f>
              <c:numCache>
                <c:formatCode>[$-409]mmmm\-yy;@</c:formatCode>
                <c:ptCount val="65"/>
                <c:pt idx="0">
                  <c:v>44682</c:v>
                </c:pt>
                <c:pt idx="1">
                  <c:v>44713</c:v>
                </c:pt>
                <c:pt idx="2">
                  <c:v>44743</c:v>
                </c:pt>
                <c:pt idx="3">
                  <c:v>44774</c:v>
                </c:pt>
                <c:pt idx="4">
                  <c:v>44805</c:v>
                </c:pt>
                <c:pt idx="5">
                  <c:v>44835</c:v>
                </c:pt>
                <c:pt idx="6">
                  <c:v>44866</c:v>
                </c:pt>
                <c:pt idx="7">
                  <c:v>44896</c:v>
                </c:pt>
                <c:pt idx="8">
                  <c:v>44927</c:v>
                </c:pt>
                <c:pt idx="9">
                  <c:v>44958</c:v>
                </c:pt>
                <c:pt idx="10">
                  <c:v>44986</c:v>
                </c:pt>
                <c:pt idx="11">
                  <c:v>45017</c:v>
                </c:pt>
                <c:pt idx="12">
                  <c:v>45047</c:v>
                </c:pt>
                <c:pt idx="13">
                  <c:v>45078</c:v>
                </c:pt>
                <c:pt idx="14">
                  <c:v>45108</c:v>
                </c:pt>
                <c:pt idx="15">
                  <c:v>45139</c:v>
                </c:pt>
                <c:pt idx="16">
                  <c:v>45170</c:v>
                </c:pt>
                <c:pt idx="17">
                  <c:v>45200</c:v>
                </c:pt>
                <c:pt idx="18">
                  <c:v>45231</c:v>
                </c:pt>
                <c:pt idx="19">
                  <c:v>45261</c:v>
                </c:pt>
                <c:pt idx="20">
                  <c:v>45292</c:v>
                </c:pt>
                <c:pt idx="21">
                  <c:v>45323</c:v>
                </c:pt>
                <c:pt idx="22">
                  <c:v>45352</c:v>
                </c:pt>
                <c:pt idx="23">
                  <c:v>45383</c:v>
                </c:pt>
                <c:pt idx="24">
                  <c:v>45413</c:v>
                </c:pt>
                <c:pt idx="25">
                  <c:v>45444</c:v>
                </c:pt>
                <c:pt idx="26">
                  <c:v>45474</c:v>
                </c:pt>
                <c:pt idx="27">
                  <c:v>45505</c:v>
                </c:pt>
                <c:pt idx="28">
                  <c:v>45536</c:v>
                </c:pt>
                <c:pt idx="29">
                  <c:v>45566</c:v>
                </c:pt>
                <c:pt idx="30">
                  <c:v>45597</c:v>
                </c:pt>
                <c:pt idx="31">
                  <c:v>45627</c:v>
                </c:pt>
                <c:pt idx="32">
                  <c:v>45658</c:v>
                </c:pt>
                <c:pt idx="33">
                  <c:v>45689</c:v>
                </c:pt>
                <c:pt idx="34">
                  <c:v>45717</c:v>
                </c:pt>
                <c:pt idx="35">
                  <c:v>45748</c:v>
                </c:pt>
                <c:pt idx="36">
                  <c:v>45778</c:v>
                </c:pt>
                <c:pt idx="37">
                  <c:v>45809</c:v>
                </c:pt>
                <c:pt idx="38">
                  <c:v>45839</c:v>
                </c:pt>
                <c:pt idx="39">
                  <c:v>45870</c:v>
                </c:pt>
                <c:pt idx="40">
                  <c:v>45901</c:v>
                </c:pt>
                <c:pt idx="41">
                  <c:v>45931</c:v>
                </c:pt>
                <c:pt idx="42">
                  <c:v>45962</c:v>
                </c:pt>
                <c:pt idx="43">
                  <c:v>45992</c:v>
                </c:pt>
                <c:pt idx="44">
                  <c:v>46023</c:v>
                </c:pt>
                <c:pt idx="45">
                  <c:v>46054</c:v>
                </c:pt>
                <c:pt idx="46">
                  <c:v>46082</c:v>
                </c:pt>
                <c:pt idx="47">
                  <c:v>46113</c:v>
                </c:pt>
                <c:pt idx="48">
                  <c:v>46143</c:v>
                </c:pt>
                <c:pt idx="49">
                  <c:v>46174</c:v>
                </c:pt>
                <c:pt idx="50">
                  <c:v>46204</c:v>
                </c:pt>
                <c:pt idx="51">
                  <c:v>46235</c:v>
                </c:pt>
                <c:pt idx="52">
                  <c:v>46266</c:v>
                </c:pt>
                <c:pt idx="53">
                  <c:v>46296</c:v>
                </c:pt>
                <c:pt idx="54">
                  <c:v>46327</c:v>
                </c:pt>
                <c:pt idx="55">
                  <c:v>46357</c:v>
                </c:pt>
                <c:pt idx="56">
                  <c:v>46388</c:v>
                </c:pt>
                <c:pt idx="57">
                  <c:v>46419</c:v>
                </c:pt>
                <c:pt idx="58">
                  <c:v>46447</c:v>
                </c:pt>
                <c:pt idx="59">
                  <c:v>46478</c:v>
                </c:pt>
                <c:pt idx="60">
                  <c:v>46508</c:v>
                </c:pt>
                <c:pt idx="61" formatCode="[$-409]mmmm\ d\,\ yyyy;@">
                  <c:v>46539</c:v>
                </c:pt>
                <c:pt idx="62" formatCode="[$-409]mmmm\ d\,\ yyyy;@">
                  <c:v>46569</c:v>
                </c:pt>
                <c:pt idx="63" formatCode="[$-409]mmmm\ d\,\ yyyy;@">
                  <c:v>46600</c:v>
                </c:pt>
                <c:pt idx="64" formatCode="[$-409]mmmm\ d\,\ yyyy;@">
                  <c:v>46631</c:v>
                </c:pt>
              </c:numCache>
            </c:numRef>
          </c:xVal>
          <c:yVal>
            <c:numRef>
              <c:f>Comparison!$AA$4:$AA$68</c:f>
              <c:numCache>
                <c:formatCode>0.00</c:formatCode>
                <c:ptCount val="65"/>
                <c:pt idx="0">
                  <c:v>200.166</c:v>
                </c:pt>
                <c:pt idx="1">
                  <c:v>76.879000000000005</c:v>
                </c:pt>
                <c:pt idx="2">
                  <c:v>-2.0110000000000001</c:v>
                </c:pt>
                <c:pt idx="3">
                  <c:v>51.298999999999999</c:v>
                </c:pt>
                <c:pt idx="4">
                  <c:v>61.478999999999999</c:v>
                </c:pt>
                <c:pt idx="5">
                  <c:v>29.053999999999998</c:v>
                </c:pt>
                <c:pt idx="6">
                  <c:v>24.044</c:v>
                </c:pt>
                <c:pt idx="7">
                  <c:v>19.61</c:v>
                </c:pt>
                <c:pt idx="8">
                  <c:v>19.175999999999998</c:v>
                </c:pt>
                <c:pt idx="9">
                  <c:v>18.864000000000001</c:v>
                </c:pt>
                <c:pt idx="10">
                  <c:v>58.362000000000002</c:v>
                </c:pt>
                <c:pt idx="11">
                  <c:v>147.52799999999999</c:v>
                </c:pt>
                <c:pt idx="12">
                  <c:v>285.529</c:v>
                </c:pt>
                <c:pt idx="13">
                  <c:v>210.65799999999999</c:v>
                </c:pt>
                <c:pt idx="14">
                  <c:v>18.068999999999999</c:v>
                </c:pt>
                <c:pt idx="15">
                  <c:v>5.3860000000000001</c:v>
                </c:pt>
                <c:pt idx="16">
                  <c:v>49.411999999999999</c:v>
                </c:pt>
                <c:pt idx="17">
                  <c:v>46.418999999999997</c:v>
                </c:pt>
                <c:pt idx="18">
                  <c:v>42.616</c:v>
                </c:pt>
                <c:pt idx="19">
                  <c:v>28.228999999999999</c:v>
                </c:pt>
                <c:pt idx="20">
                  <c:v>23.849</c:v>
                </c:pt>
                <c:pt idx="21">
                  <c:v>47.334000000000003</c:v>
                </c:pt>
                <c:pt idx="22">
                  <c:v>176.703</c:v>
                </c:pt>
                <c:pt idx="23">
                  <c:v>207.82900000000001</c:v>
                </c:pt>
                <c:pt idx="24">
                  <c:v>339.38600000000002</c:v>
                </c:pt>
                <c:pt idx="25">
                  <c:v>436.50599999999997</c:v>
                </c:pt>
                <c:pt idx="26">
                  <c:v>252.89</c:v>
                </c:pt>
                <c:pt idx="27">
                  <c:v>75.986000000000004</c:v>
                </c:pt>
                <c:pt idx="28">
                  <c:v>40.078000000000003</c:v>
                </c:pt>
                <c:pt idx="29">
                  <c:v>34.969000000000001</c:v>
                </c:pt>
                <c:pt idx="30">
                  <c:v>31.59</c:v>
                </c:pt>
                <c:pt idx="31">
                  <c:v>27.434000000000001</c:v>
                </c:pt>
                <c:pt idx="32">
                  <c:v>24.768999999999998</c:v>
                </c:pt>
                <c:pt idx="33">
                  <c:v>35.802999999999997</c:v>
                </c:pt>
                <c:pt idx="34">
                  <c:v>45.24</c:v>
                </c:pt>
                <c:pt idx="35">
                  <c:v>87.721000000000004</c:v>
                </c:pt>
                <c:pt idx="36">
                  <c:v>209.62700000000001</c:v>
                </c:pt>
                <c:pt idx="37">
                  <c:v>70.364999999999995</c:v>
                </c:pt>
                <c:pt idx="38">
                  <c:v>11.297000000000001</c:v>
                </c:pt>
                <c:pt idx="39">
                  <c:v>-2.3330000000000002</c:v>
                </c:pt>
                <c:pt idx="40">
                  <c:v>22.564</c:v>
                </c:pt>
                <c:pt idx="41">
                  <c:v>35.386000000000003</c:v>
                </c:pt>
                <c:pt idx="42">
                  <c:v>40.177</c:v>
                </c:pt>
                <c:pt idx="43">
                  <c:v>31.89</c:v>
                </c:pt>
                <c:pt idx="44">
                  <c:v>25.268000000000001</c:v>
                </c:pt>
                <c:pt idx="45">
                  <c:v>26.097000000000001</c:v>
                </c:pt>
                <c:pt idx="46">
                  <c:v>142.315</c:v>
                </c:pt>
                <c:pt idx="47">
                  <c:v>224.97800000000001</c:v>
                </c:pt>
                <c:pt idx="48">
                  <c:v>391.48200000000003</c:v>
                </c:pt>
                <c:pt idx="49">
                  <c:v>374.19099999999997</c:v>
                </c:pt>
                <c:pt idx="50">
                  <c:v>91.897999999999996</c:v>
                </c:pt>
                <c:pt idx="51">
                  <c:v>71.424000000000007</c:v>
                </c:pt>
                <c:pt idx="52">
                  <c:v>86.016999999999996</c:v>
                </c:pt>
                <c:pt idx="53">
                  <c:v>102.813</c:v>
                </c:pt>
                <c:pt idx="54">
                  <c:v>47.59</c:v>
                </c:pt>
                <c:pt idx="55">
                  <c:v>34.052</c:v>
                </c:pt>
                <c:pt idx="56">
                  <c:v>31.192</c:v>
                </c:pt>
                <c:pt idx="57">
                  <c:v>28.294</c:v>
                </c:pt>
                <c:pt idx="58">
                  <c:v>74.605000000000004</c:v>
                </c:pt>
                <c:pt idx="59">
                  <c:v>144.75800000000001</c:v>
                </c:pt>
                <c:pt idx="60">
                  <c:v>260.34399999999999</c:v>
                </c:pt>
                <c:pt idx="61">
                  <c:v>174.18700000000001</c:v>
                </c:pt>
                <c:pt idx="62">
                  <c:v>74.253</c:v>
                </c:pt>
                <c:pt idx="63">
                  <c:v>24.632999999999999</c:v>
                </c:pt>
                <c:pt idx="64">
                  <c:v>13.637</c:v>
                </c:pt>
              </c:numCache>
            </c:numRef>
          </c:yVal>
          <c:smooth val="1"/>
          <c:extLst>
            <c:ext xmlns:c16="http://schemas.microsoft.com/office/drawing/2014/chart" uri="{C3380CC4-5D6E-409C-BE32-E72D297353CC}">
              <c16:uniqueId val="{00000006-ED5F-48A7-B1E1-F670F5E3C2E1}"/>
            </c:ext>
          </c:extLst>
        </c:ser>
        <c:ser>
          <c:idx val="6"/>
          <c:order val="3"/>
          <c:tx>
            <c:strRef>
              <c:f>RunInformation!$G$9</c:f>
              <c:strCache>
                <c:ptCount val="1"/>
                <c:pt idx="0">
                  <c:v>1994</c:v>
                </c:pt>
              </c:strCache>
            </c:strRef>
          </c:tx>
          <c:spPr>
            <a:ln w="19050">
              <a:solidFill>
                <a:srgbClr val="89BD8A"/>
              </a:solidFill>
              <a:prstDash val="solid"/>
            </a:ln>
          </c:spPr>
          <c:marker>
            <c:symbol val="circle"/>
            <c:size val="5"/>
            <c:spPr>
              <a:solidFill>
                <a:srgbClr val="89BD8A"/>
              </a:solidFill>
              <a:ln w="19050">
                <a:solidFill>
                  <a:srgbClr val="89BD8A"/>
                </a:solidFill>
                <a:prstDash val="solid"/>
              </a:ln>
            </c:spPr>
          </c:marker>
          <c:xVal>
            <c:numRef>
              <c:f>Comparison!$U$4:$U$68</c:f>
              <c:numCache>
                <c:formatCode>[$-409]mmmm\-yy;@</c:formatCode>
                <c:ptCount val="65"/>
                <c:pt idx="0">
                  <c:v>44682</c:v>
                </c:pt>
                <c:pt idx="1">
                  <c:v>44713</c:v>
                </c:pt>
                <c:pt idx="2">
                  <c:v>44743</c:v>
                </c:pt>
                <c:pt idx="3">
                  <c:v>44774</c:v>
                </c:pt>
                <c:pt idx="4">
                  <c:v>44805</c:v>
                </c:pt>
                <c:pt idx="5">
                  <c:v>44835</c:v>
                </c:pt>
                <c:pt idx="6">
                  <c:v>44866</c:v>
                </c:pt>
                <c:pt idx="7">
                  <c:v>44896</c:v>
                </c:pt>
                <c:pt idx="8">
                  <c:v>44927</c:v>
                </c:pt>
                <c:pt idx="9">
                  <c:v>44958</c:v>
                </c:pt>
                <c:pt idx="10">
                  <c:v>44986</c:v>
                </c:pt>
                <c:pt idx="11">
                  <c:v>45017</c:v>
                </c:pt>
                <c:pt idx="12">
                  <c:v>45047</c:v>
                </c:pt>
                <c:pt idx="13">
                  <c:v>45078</c:v>
                </c:pt>
                <c:pt idx="14">
                  <c:v>45108</c:v>
                </c:pt>
                <c:pt idx="15">
                  <c:v>45139</c:v>
                </c:pt>
                <c:pt idx="16">
                  <c:v>45170</c:v>
                </c:pt>
                <c:pt idx="17">
                  <c:v>45200</c:v>
                </c:pt>
                <c:pt idx="18">
                  <c:v>45231</c:v>
                </c:pt>
                <c:pt idx="19">
                  <c:v>45261</c:v>
                </c:pt>
                <c:pt idx="20">
                  <c:v>45292</c:v>
                </c:pt>
                <c:pt idx="21">
                  <c:v>45323</c:v>
                </c:pt>
                <c:pt idx="22">
                  <c:v>45352</c:v>
                </c:pt>
                <c:pt idx="23">
                  <c:v>45383</c:v>
                </c:pt>
                <c:pt idx="24">
                  <c:v>45413</c:v>
                </c:pt>
                <c:pt idx="25">
                  <c:v>45444</c:v>
                </c:pt>
                <c:pt idx="26">
                  <c:v>45474</c:v>
                </c:pt>
                <c:pt idx="27">
                  <c:v>45505</c:v>
                </c:pt>
                <c:pt idx="28">
                  <c:v>45536</c:v>
                </c:pt>
                <c:pt idx="29">
                  <c:v>45566</c:v>
                </c:pt>
                <c:pt idx="30">
                  <c:v>45597</c:v>
                </c:pt>
                <c:pt idx="31">
                  <c:v>45627</c:v>
                </c:pt>
                <c:pt idx="32">
                  <c:v>45658</c:v>
                </c:pt>
                <c:pt idx="33">
                  <c:v>45689</c:v>
                </c:pt>
                <c:pt idx="34">
                  <c:v>45717</c:v>
                </c:pt>
                <c:pt idx="35">
                  <c:v>45748</c:v>
                </c:pt>
                <c:pt idx="36">
                  <c:v>45778</c:v>
                </c:pt>
                <c:pt idx="37">
                  <c:v>45809</c:v>
                </c:pt>
                <c:pt idx="38">
                  <c:v>45839</c:v>
                </c:pt>
                <c:pt idx="39">
                  <c:v>45870</c:v>
                </c:pt>
                <c:pt idx="40">
                  <c:v>45901</c:v>
                </c:pt>
                <c:pt idx="41">
                  <c:v>45931</c:v>
                </c:pt>
                <c:pt idx="42">
                  <c:v>45962</c:v>
                </c:pt>
                <c:pt idx="43">
                  <c:v>45992</c:v>
                </c:pt>
                <c:pt idx="44">
                  <c:v>46023</c:v>
                </c:pt>
                <c:pt idx="45">
                  <c:v>46054</c:v>
                </c:pt>
                <c:pt idx="46">
                  <c:v>46082</c:v>
                </c:pt>
                <c:pt idx="47">
                  <c:v>46113</c:v>
                </c:pt>
                <c:pt idx="48">
                  <c:v>46143</c:v>
                </c:pt>
                <c:pt idx="49">
                  <c:v>46174</c:v>
                </c:pt>
                <c:pt idx="50">
                  <c:v>46204</c:v>
                </c:pt>
                <c:pt idx="51">
                  <c:v>46235</c:v>
                </c:pt>
                <c:pt idx="52">
                  <c:v>46266</c:v>
                </c:pt>
                <c:pt idx="53">
                  <c:v>46296</c:v>
                </c:pt>
                <c:pt idx="54">
                  <c:v>46327</c:v>
                </c:pt>
                <c:pt idx="55">
                  <c:v>46357</c:v>
                </c:pt>
                <c:pt idx="56">
                  <c:v>46388</c:v>
                </c:pt>
                <c:pt idx="57">
                  <c:v>46419</c:v>
                </c:pt>
                <c:pt idx="58">
                  <c:v>46447</c:v>
                </c:pt>
                <c:pt idx="59">
                  <c:v>46478</c:v>
                </c:pt>
                <c:pt idx="60">
                  <c:v>46508</c:v>
                </c:pt>
                <c:pt idx="61" formatCode="[$-409]mmmm\ d\,\ yyyy;@">
                  <c:v>46539</c:v>
                </c:pt>
                <c:pt idx="62" formatCode="[$-409]mmmm\ d\,\ yyyy;@">
                  <c:v>46569</c:v>
                </c:pt>
                <c:pt idx="63" formatCode="[$-409]mmmm\ d\,\ yyyy;@">
                  <c:v>46600</c:v>
                </c:pt>
                <c:pt idx="64" formatCode="[$-409]mmmm\ d\,\ yyyy;@">
                  <c:v>46631</c:v>
                </c:pt>
              </c:numCache>
            </c:numRef>
          </c:xVal>
          <c:yVal>
            <c:numRef>
              <c:f>Comparison!$AB$4:$AB$68</c:f>
              <c:numCache>
                <c:formatCode>0.00</c:formatCode>
                <c:ptCount val="65"/>
                <c:pt idx="0">
                  <c:v>189.60300000000001</c:v>
                </c:pt>
                <c:pt idx="1">
                  <c:v>70.694000000000003</c:v>
                </c:pt>
                <c:pt idx="2">
                  <c:v>-2.6739999999999999</c:v>
                </c:pt>
                <c:pt idx="3">
                  <c:v>16.827999999999999</c:v>
                </c:pt>
                <c:pt idx="4">
                  <c:v>47.384999999999998</c:v>
                </c:pt>
                <c:pt idx="5">
                  <c:v>41.994</c:v>
                </c:pt>
                <c:pt idx="6">
                  <c:v>38.338999999999999</c:v>
                </c:pt>
                <c:pt idx="7">
                  <c:v>24.695</c:v>
                </c:pt>
                <c:pt idx="8">
                  <c:v>20.667000000000002</c:v>
                </c:pt>
                <c:pt idx="9">
                  <c:v>39.39</c:v>
                </c:pt>
                <c:pt idx="10">
                  <c:v>163.24100000000001</c:v>
                </c:pt>
                <c:pt idx="11">
                  <c:v>190.928</c:v>
                </c:pt>
                <c:pt idx="12">
                  <c:v>328.95400000000001</c:v>
                </c:pt>
                <c:pt idx="13">
                  <c:v>428.65300000000002</c:v>
                </c:pt>
                <c:pt idx="14">
                  <c:v>260.30700000000002</c:v>
                </c:pt>
                <c:pt idx="15">
                  <c:v>75.893000000000001</c:v>
                </c:pt>
                <c:pt idx="16">
                  <c:v>38.396000000000001</c:v>
                </c:pt>
                <c:pt idx="17">
                  <c:v>36.975000000000001</c:v>
                </c:pt>
                <c:pt idx="18">
                  <c:v>31.558</c:v>
                </c:pt>
                <c:pt idx="19">
                  <c:v>27.38</c:v>
                </c:pt>
                <c:pt idx="20">
                  <c:v>24.527000000000001</c:v>
                </c:pt>
                <c:pt idx="21">
                  <c:v>36.472000000000001</c:v>
                </c:pt>
                <c:pt idx="22">
                  <c:v>44.807000000000002</c:v>
                </c:pt>
                <c:pt idx="23">
                  <c:v>87.539000000000001</c:v>
                </c:pt>
                <c:pt idx="24">
                  <c:v>208.892</c:v>
                </c:pt>
                <c:pt idx="25">
                  <c:v>70.105999999999995</c:v>
                </c:pt>
                <c:pt idx="26">
                  <c:v>11.257</c:v>
                </c:pt>
                <c:pt idx="27">
                  <c:v>-2.286</c:v>
                </c:pt>
                <c:pt idx="28">
                  <c:v>22.436</c:v>
                </c:pt>
                <c:pt idx="29">
                  <c:v>35.497999999999998</c:v>
                </c:pt>
                <c:pt idx="30">
                  <c:v>40.085000000000001</c:v>
                </c:pt>
                <c:pt idx="31">
                  <c:v>31.696999999999999</c:v>
                </c:pt>
                <c:pt idx="32">
                  <c:v>25.094999999999999</c:v>
                </c:pt>
                <c:pt idx="33">
                  <c:v>25.925000000000001</c:v>
                </c:pt>
                <c:pt idx="34">
                  <c:v>141.76599999999999</c:v>
                </c:pt>
                <c:pt idx="35">
                  <c:v>224.57300000000001</c:v>
                </c:pt>
                <c:pt idx="36">
                  <c:v>391.33199999999999</c:v>
                </c:pt>
                <c:pt idx="37">
                  <c:v>374.11</c:v>
                </c:pt>
                <c:pt idx="38">
                  <c:v>91.819000000000003</c:v>
                </c:pt>
                <c:pt idx="39">
                  <c:v>71.338999999999999</c:v>
                </c:pt>
                <c:pt idx="40">
                  <c:v>85.929000000000002</c:v>
                </c:pt>
                <c:pt idx="41">
                  <c:v>102.73</c:v>
                </c:pt>
                <c:pt idx="42">
                  <c:v>47.540999999999997</c:v>
                </c:pt>
                <c:pt idx="43">
                  <c:v>33.993000000000002</c:v>
                </c:pt>
                <c:pt idx="44">
                  <c:v>31.128</c:v>
                </c:pt>
                <c:pt idx="45">
                  <c:v>28.236000000000001</c:v>
                </c:pt>
                <c:pt idx="46">
                  <c:v>74.513999999999996</c:v>
                </c:pt>
                <c:pt idx="47">
                  <c:v>144.68899999999999</c:v>
                </c:pt>
                <c:pt idx="48">
                  <c:v>260.34399999999999</c:v>
                </c:pt>
                <c:pt idx="49">
                  <c:v>174.18700000000001</c:v>
                </c:pt>
                <c:pt idx="50">
                  <c:v>74.253</c:v>
                </c:pt>
                <c:pt idx="51">
                  <c:v>24.632999999999999</c:v>
                </c:pt>
                <c:pt idx="52">
                  <c:v>13.637</c:v>
                </c:pt>
                <c:pt idx="53">
                  <c:v>48.447000000000003</c:v>
                </c:pt>
                <c:pt idx="54">
                  <c:v>69.040999999999997</c:v>
                </c:pt>
                <c:pt idx="55">
                  <c:v>40.472999999999999</c:v>
                </c:pt>
                <c:pt idx="56">
                  <c:v>30</c:v>
                </c:pt>
                <c:pt idx="57">
                  <c:v>31.751000000000001</c:v>
                </c:pt>
                <c:pt idx="58">
                  <c:v>54.286999999999999</c:v>
                </c:pt>
                <c:pt idx="59">
                  <c:v>110.964</c:v>
                </c:pt>
                <c:pt idx="60">
                  <c:v>292.65199999999999</c:v>
                </c:pt>
                <c:pt idx="61">
                  <c:v>308.30700000000002</c:v>
                </c:pt>
                <c:pt idx="62">
                  <c:v>178.649</c:v>
                </c:pt>
                <c:pt idx="63">
                  <c:v>126.455</c:v>
                </c:pt>
                <c:pt idx="64">
                  <c:v>79.775000000000006</c:v>
                </c:pt>
              </c:numCache>
            </c:numRef>
          </c:yVal>
          <c:smooth val="1"/>
          <c:extLst>
            <c:ext xmlns:c16="http://schemas.microsoft.com/office/drawing/2014/chart" uri="{C3380CC4-5D6E-409C-BE32-E72D297353CC}">
              <c16:uniqueId val="{00000007-ED5F-48A7-B1E1-F670F5E3C2E1}"/>
            </c:ext>
          </c:extLst>
        </c:ser>
        <c:ser>
          <c:idx val="7"/>
          <c:order val="4"/>
          <c:tx>
            <c:strRef>
              <c:f>RunInformation!$G$10</c:f>
              <c:strCache>
                <c:ptCount val="1"/>
                <c:pt idx="0">
                  <c:v>1995</c:v>
                </c:pt>
              </c:strCache>
            </c:strRef>
          </c:tx>
          <c:spPr>
            <a:ln w="19050">
              <a:solidFill>
                <a:srgbClr val="60C862"/>
              </a:solidFill>
              <a:prstDash val="solid"/>
            </a:ln>
          </c:spPr>
          <c:marker>
            <c:symbol val="square"/>
            <c:size val="5"/>
            <c:spPr>
              <a:solidFill>
                <a:srgbClr val="60C862"/>
              </a:solidFill>
              <a:ln w="19050">
                <a:solidFill>
                  <a:srgbClr val="60C862"/>
                </a:solidFill>
                <a:prstDash val="solid"/>
              </a:ln>
            </c:spPr>
          </c:marker>
          <c:xVal>
            <c:numRef>
              <c:f>Comparison!$U$4:$U$68</c:f>
              <c:numCache>
                <c:formatCode>[$-409]mmmm\-yy;@</c:formatCode>
                <c:ptCount val="65"/>
                <c:pt idx="0">
                  <c:v>44682</c:v>
                </c:pt>
                <c:pt idx="1">
                  <c:v>44713</c:v>
                </c:pt>
                <c:pt idx="2">
                  <c:v>44743</c:v>
                </c:pt>
                <c:pt idx="3">
                  <c:v>44774</c:v>
                </c:pt>
                <c:pt idx="4">
                  <c:v>44805</c:v>
                </c:pt>
                <c:pt idx="5">
                  <c:v>44835</c:v>
                </c:pt>
                <c:pt idx="6">
                  <c:v>44866</c:v>
                </c:pt>
                <c:pt idx="7">
                  <c:v>44896</c:v>
                </c:pt>
                <c:pt idx="8">
                  <c:v>44927</c:v>
                </c:pt>
                <c:pt idx="9">
                  <c:v>44958</c:v>
                </c:pt>
                <c:pt idx="10">
                  <c:v>44986</c:v>
                </c:pt>
                <c:pt idx="11">
                  <c:v>45017</c:v>
                </c:pt>
                <c:pt idx="12">
                  <c:v>45047</c:v>
                </c:pt>
                <c:pt idx="13">
                  <c:v>45078</c:v>
                </c:pt>
                <c:pt idx="14">
                  <c:v>45108</c:v>
                </c:pt>
                <c:pt idx="15">
                  <c:v>45139</c:v>
                </c:pt>
                <c:pt idx="16">
                  <c:v>45170</c:v>
                </c:pt>
                <c:pt idx="17">
                  <c:v>45200</c:v>
                </c:pt>
                <c:pt idx="18">
                  <c:v>45231</c:v>
                </c:pt>
                <c:pt idx="19">
                  <c:v>45261</c:v>
                </c:pt>
                <c:pt idx="20">
                  <c:v>45292</c:v>
                </c:pt>
                <c:pt idx="21">
                  <c:v>45323</c:v>
                </c:pt>
                <c:pt idx="22">
                  <c:v>45352</c:v>
                </c:pt>
                <c:pt idx="23">
                  <c:v>45383</c:v>
                </c:pt>
                <c:pt idx="24">
                  <c:v>45413</c:v>
                </c:pt>
                <c:pt idx="25">
                  <c:v>45444</c:v>
                </c:pt>
                <c:pt idx="26">
                  <c:v>45474</c:v>
                </c:pt>
                <c:pt idx="27">
                  <c:v>45505</c:v>
                </c:pt>
                <c:pt idx="28">
                  <c:v>45536</c:v>
                </c:pt>
                <c:pt idx="29">
                  <c:v>45566</c:v>
                </c:pt>
                <c:pt idx="30">
                  <c:v>45597</c:v>
                </c:pt>
                <c:pt idx="31">
                  <c:v>45627</c:v>
                </c:pt>
                <c:pt idx="32">
                  <c:v>45658</c:v>
                </c:pt>
                <c:pt idx="33">
                  <c:v>45689</c:v>
                </c:pt>
                <c:pt idx="34">
                  <c:v>45717</c:v>
                </c:pt>
                <c:pt idx="35">
                  <c:v>45748</c:v>
                </c:pt>
                <c:pt idx="36">
                  <c:v>45778</c:v>
                </c:pt>
                <c:pt idx="37">
                  <c:v>45809</c:v>
                </c:pt>
                <c:pt idx="38">
                  <c:v>45839</c:v>
                </c:pt>
                <c:pt idx="39">
                  <c:v>45870</c:v>
                </c:pt>
                <c:pt idx="40">
                  <c:v>45901</c:v>
                </c:pt>
                <c:pt idx="41">
                  <c:v>45931</c:v>
                </c:pt>
                <c:pt idx="42">
                  <c:v>45962</c:v>
                </c:pt>
                <c:pt idx="43">
                  <c:v>45992</c:v>
                </c:pt>
                <c:pt idx="44">
                  <c:v>46023</c:v>
                </c:pt>
                <c:pt idx="45">
                  <c:v>46054</c:v>
                </c:pt>
                <c:pt idx="46">
                  <c:v>46082</c:v>
                </c:pt>
                <c:pt idx="47">
                  <c:v>46113</c:v>
                </c:pt>
                <c:pt idx="48">
                  <c:v>46143</c:v>
                </c:pt>
                <c:pt idx="49">
                  <c:v>46174</c:v>
                </c:pt>
                <c:pt idx="50">
                  <c:v>46204</c:v>
                </c:pt>
                <c:pt idx="51">
                  <c:v>46235</c:v>
                </c:pt>
                <c:pt idx="52">
                  <c:v>46266</c:v>
                </c:pt>
                <c:pt idx="53">
                  <c:v>46296</c:v>
                </c:pt>
                <c:pt idx="54">
                  <c:v>46327</c:v>
                </c:pt>
                <c:pt idx="55">
                  <c:v>46357</c:v>
                </c:pt>
                <c:pt idx="56">
                  <c:v>46388</c:v>
                </c:pt>
                <c:pt idx="57">
                  <c:v>46419</c:v>
                </c:pt>
                <c:pt idx="58">
                  <c:v>46447</c:v>
                </c:pt>
                <c:pt idx="59">
                  <c:v>46478</c:v>
                </c:pt>
                <c:pt idx="60">
                  <c:v>46508</c:v>
                </c:pt>
                <c:pt idx="61" formatCode="[$-409]mmmm\ d\,\ yyyy;@">
                  <c:v>46539</c:v>
                </c:pt>
                <c:pt idx="62" formatCode="[$-409]mmmm\ d\,\ yyyy;@">
                  <c:v>46569</c:v>
                </c:pt>
                <c:pt idx="63" formatCode="[$-409]mmmm\ d\,\ yyyy;@">
                  <c:v>46600</c:v>
                </c:pt>
                <c:pt idx="64" formatCode="[$-409]mmmm\ d\,\ yyyy;@">
                  <c:v>46631</c:v>
                </c:pt>
              </c:numCache>
            </c:numRef>
          </c:xVal>
          <c:yVal>
            <c:numRef>
              <c:f>Comparison!$AC$4:$AC$68</c:f>
              <c:numCache>
                <c:formatCode>0.00</c:formatCode>
                <c:ptCount val="65"/>
                <c:pt idx="0">
                  <c:v>176.07900000000001</c:v>
                </c:pt>
                <c:pt idx="1">
                  <c:v>130.273</c:v>
                </c:pt>
                <c:pt idx="2">
                  <c:v>54.732999999999997</c:v>
                </c:pt>
                <c:pt idx="3">
                  <c:v>19.672000000000001</c:v>
                </c:pt>
                <c:pt idx="4">
                  <c:v>26.744</c:v>
                </c:pt>
                <c:pt idx="5">
                  <c:v>28.564</c:v>
                </c:pt>
                <c:pt idx="6">
                  <c:v>23.481000000000002</c:v>
                </c:pt>
                <c:pt idx="7">
                  <c:v>19.824000000000002</c:v>
                </c:pt>
                <c:pt idx="8">
                  <c:v>17.495999999999999</c:v>
                </c:pt>
                <c:pt idx="9">
                  <c:v>26.866</c:v>
                </c:pt>
                <c:pt idx="10">
                  <c:v>34.979999999999997</c:v>
                </c:pt>
                <c:pt idx="11">
                  <c:v>71.953999999999994</c:v>
                </c:pt>
                <c:pt idx="12">
                  <c:v>196.08500000000001</c:v>
                </c:pt>
                <c:pt idx="13">
                  <c:v>64.837000000000003</c:v>
                </c:pt>
                <c:pt idx="14">
                  <c:v>10.071999999999999</c:v>
                </c:pt>
                <c:pt idx="15">
                  <c:v>11.189</c:v>
                </c:pt>
                <c:pt idx="16">
                  <c:v>28.821000000000002</c:v>
                </c:pt>
                <c:pt idx="17">
                  <c:v>32.518000000000001</c:v>
                </c:pt>
                <c:pt idx="18">
                  <c:v>36.055999999999997</c:v>
                </c:pt>
                <c:pt idx="19">
                  <c:v>28.838999999999999</c:v>
                </c:pt>
                <c:pt idx="20">
                  <c:v>22.350999999999999</c:v>
                </c:pt>
                <c:pt idx="21">
                  <c:v>23.98</c:v>
                </c:pt>
                <c:pt idx="22">
                  <c:v>133.12899999999999</c:v>
                </c:pt>
                <c:pt idx="23">
                  <c:v>216.197</c:v>
                </c:pt>
                <c:pt idx="24">
                  <c:v>386.79399999999998</c:v>
                </c:pt>
                <c:pt idx="25">
                  <c:v>372.98399999999998</c:v>
                </c:pt>
                <c:pt idx="26">
                  <c:v>91.23</c:v>
                </c:pt>
                <c:pt idx="27">
                  <c:v>70.611000000000004</c:v>
                </c:pt>
                <c:pt idx="28">
                  <c:v>85.271000000000001</c:v>
                </c:pt>
                <c:pt idx="29">
                  <c:v>102.123</c:v>
                </c:pt>
                <c:pt idx="30">
                  <c:v>47.113999999999997</c:v>
                </c:pt>
                <c:pt idx="31">
                  <c:v>33.389000000000003</c:v>
                </c:pt>
                <c:pt idx="32">
                  <c:v>30.515999999999998</c:v>
                </c:pt>
                <c:pt idx="33">
                  <c:v>27.681999999999999</c:v>
                </c:pt>
                <c:pt idx="34">
                  <c:v>73.385000000000005</c:v>
                </c:pt>
                <c:pt idx="35">
                  <c:v>143.65600000000001</c:v>
                </c:pt>
                <c:pt idx="36">
                  <c:v>259.84699999999998</c:v>
                </c:pt>
                <c:pt idx="37">
                  <c:v>173.89599999999999</c:v>
                </c:pt>
                <c:pt idx="38">
                  <c:v>73.968999999999994</c:v>
                </c:pt>
                <c:pt idx="39">
                  <c:v>24.364999999999998</c:v>
                </c:pt>
                <c:pt idx="40">
                  <c:v>13.41</c:v>
                </c:pt>
                <c:pt idx="41">
                  <c:v>48.061</c:v>
                </c:pt>
                <c:pt idx="42">
                  <c:v>68.552000000000007</c:v>
                </c:pt>
                <c:pt idx="43">
                  <c:v>40.206000000000003</c:v>
                </c:pt>
                <c:pt idx="44">
                  <c:v>29.760999999999999</c:v>
                </c:pt>
                <c:pt idx="45">
                  <c:v>31.494</c:v>
                </c:pt>
                <c:pt idx="46">
                  <c:v>54.101999999999997</c:v>
                </c:pt>
                <c:pt idx="47">
                  <c:v>110.68600000000001</c:v>
                </c:pt>
                <c:pt idx="48">
                  <c:v>292.65199999999999</c:v>
                </c:pt>
                <c:pt idx="49">
                  <c:v>308.30700000000002</c:v>
                </c:pt>
                <c:pt idx="50">
                  <c:v>178.649</c:v>
                </c:pt>
                <c:pt idx="51">
                  <c:v>126.455</c:v>
                </c:pt>
                <c:pt idx="52">
                  <c:v>79.775000000000006</c:v>
                </c:pt>
                <c:pt idx="53">
                  <c:v>28.760999999999999</c:v>
                </c:pt>
                <c:pt idx="54">
                  <c:v>23.768000000000001</c:v>
                </c:pt>
                <c:pt idx="55">
                  <c:v>21.039000000000001</c:v>
                </c:pt>
                <c:pt idx="56">
                  <c:v>23.338000000000001</c:v>
                </c:pt>
                <c:pt idx="57">
                  <c:v>25.89</c:v>
                </c:pt>
                <c:pt idx="58">
                  <c:v>47.1</c:v>
                </c:pt>
                <c:pt idx="59">
                  <c:v>116.18300000000001</c:v>
                </c:pt>
                <c:pt idx="60">
                  <c:v>188.66800000000001</c:v>
                </c:pt>
                <c:pt idx="61">
                  <c:v>51.91</c:v>
                </c:pt>
                <c:pt idx="62">
                  <c:v>-7.1550000000000002</c:v>
                </c:pt>
                <c:pt idx="63">
                  <c:v>-4.4180000000000001</c:v>
                </c:pt>
                <c:pt idx="64">
                  <c:v>17.439</c:v>
                </c:pt>
              </c:numCache>
            </c:numRef>
          </c:yVal>
          <c:smooth val="1"/>
          <c:extLst>
            <c:ext xmlns:c16="http://schemas.microsoft.com/office/drawing/2014/chart" uri="{C3380CC4-5D6E-409C-BE32-E72D297353CC}">
              <c16:uniqueId val="{00000008-ED5F-48A7-B1E1-F670F5E3C2E1}"/>
            </c:ext>
          </c:extLst>
        </c:ser>
        <c:ser>
          <c:idx val="8"/>
          <c:order val="5"/>
          <c:tx>
            <c:strRef>
              <c:f>RunInformation!$G$11</c:f>
              <c:strCache>
                <c:ptCount val="1"/>
                <c:pt idx="0">
                  <c:v>1996</c:v>
                </c:pt>
              </c:strCache>
            </c:strRef>
          </c:tx>
          <c:spPr>
            <a:ln w="19050">
              <a:solidFill>
                <a:srgbClr val="45DF83"/>
              </a:solidFill>
              <a:prstDash val="solid"/>
            </a:ln>
          </c:spPr>
          <c:marker>
            <c:symbol val="diamond"/>
            <c:size val="5"/>
            <c:spPr>
              <a:solidFill>
                <a:srgbClr val="45DF83"/>
              </a:solidFill>
              <a:ln w="19050">
                <a:solidFill>
                  <a:srgbClr val="45DF83"/>
                </a:solidFill>
                <a:prstDash val="solid"/>
              </a:ln>
            </c:spPr>
          </c:marker>
          <c:xVal>
            <c:numRef>
              <c:f>Comparison!$U$4:$U$68</c:f>
              <c:numCache>
                <c:formatCode>[$-409]mmmm\-yy;@</c:formatCode>
                <c:ptCount val="65"/>
                <c:pt idx="0">
                  <c:v>44682</c:v>
                </c:pt>
                <c:pt idx="1">
                  <c:v>44713</c:v>
                </c:pt>
                <c:pt idx="2">
                  <c:v>44743</c:v>
                </c:pt>
                <c:pt idx="3">
                  <c:v>44774</c:v>
                </c:pt>
                <c:pt idx="4">
                  <c:v>44805</c:v>
                </c:pt>
                <c:pt idx="5">
                  <c:v>44835</c:v>
                </c:pt>
                <c:pt idx="6">
                  <c:v>44866</c:v>
                </c:pt>
                <c:pt idx="7">
                  <c:v>44896</c:v>
                </c:pt>
                <c:pt idx="8">
                  <c:v>44927</c:v>
                </c:pt>
                <c:pt idx="9">
                  <c:v>44958</c:v>
                </c:pt>
                <c:pt idx="10">
                  <c:v>44986</c:v>
                </c:pt>
                <c:pt idx="11">
                  <c:v>45017</c:v>
                </c:pt>
                <c:pt idx="12">
                  <c:v>45047</c:v>
                </c:pt>
                <c:pt idx="13">
                  <c:v>45078</c:v>
                </c:pt>
                <c:pt idx="14">
                  <c:v>45108</c:v>
                </c:pt>
                <c:pt idx="15">
                  <c:v>45139</c:v>
                </c:pt>
                <c:pt idx="16">
                  <c:v>45170</c:v>
                </c:pt>
                <c:pt idx="17">
                  <c:v>45200</c:v>
                </c:pt>
                <c:pt idx="18">
                  <c:v>45231</c:v>
                </c:pt>
                <c:pt idx="19">
                  <c:v>45261</c:v>
                </c:pt>
                <c:pt idx="20">
                  <c:v>45292</c:v>
                </c:pt>
                <c:pt idx="21">
                  <c:v>45323</c:v>
                </c:pt>
                <c:pt idx="22">
                  <c:v>45352</c:v>
                </c:pt>
                <c:pt idx="23">
                  <c:v>45383</c:v>
                </c:pt>
                <c:pt idx="24">
                  <c:v>45413</c:v>
                </c:pt>
                <c:pt idx="25">
                  <c:v>45444</c:v>
                </c:pt>
                <c:pt idx="26">
                  <c:v>45474</c:v>
                </c:pt>
                <c:pt idx="27">
                  <c:v>45505</c:v>
                </c:pt>
                <c:pt idx="28">
                  <c:v>45536</c:v>
                </c:pt>
                <c:pt idx="29">
                  <c:v>45566</c:v>
                </c:pt>
                <c:pt idx="30">
                  <c:v>45597</c:v>
                </c:pt>
                <c:pt idx="31">
                  <c:v>45627</c:v>
                </c:pt>
                <c:pt idx="32">
                  <c:v>45658</c:v>
                </c:pt>
                <c:pt idx="33">
                  <c:v>45689</c:v>
                </c:pt>
                <c:pt idx="34">
                  <c:v>45717</c:v>
                </c:pt>
                <c:pt idx="35">
                  <c:v>45748</c:v>
                </c:pt>
                <c:pt idx="36">
                  <c:v>45778</c:v>
                </c:pt>
                <c:pt idx="37">
                  <c:v>45809</c:v>
                </c:pt>
                <c:pt idx="38">
                  <c:v>45839</c:v>
                </c:pt>
                <c:pt idx="39">
                  <c:v>45870</c:v>
                </c:pt>
                <c:pt idx="40">
                  <c:v>45901</c:v>
                </c:pt>
                <c:pt idx="41">
                  <c:v>45931</c:v>
                </c:pt>
                <c:pt idx="42">
                  <c:v>45962</c:v>
                </c:pt>
                <c:pt idx="43">
                  <c:v>45992</c:v>
                </c:pt>
                <c:pt idx="44">
                  <c:v>46023</c:v>
                </c:pt>
                <c:pt idx="45">
                  <c:v>46054</c:v>
                </c:pt>
                <c:pt idx="46">
                  <c:v>46082</c:v>
                </c:pt>
                <c:pt idx="47">
                  <c:v>46113</c:v>
                </c:pt>
                <c:pt idx="48">
                  <c:v>46143</c:v>
                </c:pt>
                <c:pt idx="49">
                  <c:v>46174</c:v>
                </c:pt>
                <c:pt idx="50">
                  <c:v>46204</c:v>
                </c:pt>
                <c:pt idx="51">
                  <c:v>46235</c:v>
                </c:pt>
                <c:pt idx="52">
                  <c:v>46266</c:v>
                </c:pt>
                <c:pt idx="53">
                  <c:v>46296</c:v>
                </c:pt>
                <c:pt idx="54">
                  <c:v>46327</c:v>
                </c:pt>
                <c:pt idx="55">
                  <c:v>46357</c:v>
                </c:pt>
                <c:pt idx="56">
                  <c:v>46388</c:v>
                </c:pt>
                <c:pt idx="57">
                  <c:v>46419</c:v>
                </c:pt>
                <c:pt idx="58">
                  <c:v>46447</c:v>
                </c:pt>
                <c:pt idx="59">
                  <c:v>46478</c:v>
                </c:pt>
                <c:pt idx="60">
                  <c:v>46508</c:v>
                </c:pt>
                <c:pt idx="61" formatCode="[$-409]mmmm\ d\,\ yyyy;@">
                  <c:v>46539</c:v>
                </c:pt>
                <c:pt idx="62" formatCode="[$-409]mmmm\ d\,\ yyyy;@">
                  <c:v>46569</c:v>
                </c:pt>
                <c:pt idx="63" formatCode="[$-409]mmmm\ d\,\ yyyy;@">
                  <c:v>46600</c:v>
                </c:pt>
                <c:pt idx="64" formatCode="[$-409]mmmm\ d\,\ yyyy;@">
                  <c:v>46631</c:v>
                </c:pt>
              </c:numCache>
            </c:numRef>
          </c:xVal>
          <c:yVal>
            <c:numRef>
              <c:f>Comparison!$AD$4:$AD$68</c:f>
              <c:numCache>
                <c:formatCode>0.00</c:formatCode>
                <c:ptCount val="65"/>
                <c:pt idx="0">
                  <c:v>193.352</c:v>
                </c:pt>
                <c:pt idx="1">
                  <c:v>32.402999999999999</c:v>
                </c:pt>
                <c:pt idx="2">
                  <c:v>1.0509999999999999</c:v>
                </c:pt>
                <c:pt idx="3">
                  <c:v>17.606000000000002</c:v>
                </c:pt>
                <c:pt idx="4">
                  <c:v>27.294</c:v>
                </c:pt>
                <c:pt idx="5">
                  <c:v>31.347999999999999</c:v>
                </c:pt>
                <c:pt idx="6">
                  <c:v>35.514000000000003</c:v>
                </c:pt>
                <c:pt idx="7">
                  <c:v>27.823</c:v>
                </c:pt>
                <c:pt idx="8">
                  <c:v>22.068999999999999</c:v>
                </c:pt>
                <c:pt idx="9">
                  <c:v>22.972999999999999</c:v>
                </c:pt>
                <c:pt idx="10">
                  <c:v>132.334</c:v>
                </c:pt>
                <c:pt idx="11">
                  <c:v>215.78800000000001</c:v>
                </c:pt>
                <c:pt idx="12">
                  <c:v>385.47699999999998</c:v>
                </c:pt>
                <c:pt idx="13">
                  <c:v>372.51299999999998</c:v>
                </c:pt>
                <c:pt idx="14">
                  <c:v>90.998000000000005</c:v>
                </c:pt>
                <c:pt idx="15">
                  <c:v>70.281999999999996</c:v>
                </c:pt>
                <c:pt idx="16">
                  <c:v>84.713999999999999</c:v>
                </c:pt>
                <c:pt idx="17">
                  <c:v>101.955</c:v>
                </c:pt>
                <c:pt idx="18">
                  <c:v>47.024000000000001</c:v>
                </c:pt>
                <c:pt idx="19">
                  <c:v>33.395000000000003</c:v>
                </c:pt>
                <c:pt idx="20">
                  <c:v>30.516999999999999</c:v>
                </c:pt>
                <c:pt idx="21">
                  <c:v>28.684000000000001</c:v>
                </c:pt>
                <c:pt idx="22">
                  <c:v>74.747</c:v>
                </c:pt>
                <c:pt idx="23">
                  <c:v>146.804</c:v>
                </c:pt>
                <c:pt idx="24">
                  <c:v>265.01499999999999</c:v>
                </c:pt>
                <c:pt idx="25">
                  <c:v>168.786</c:v>
                </c:pt>
                <c:pt idx="26">
                  <c:v>72.817999999999998</c:v>
                </c:pt>
                <c:pt idx="27">
                  <c:v>22.827000000000002</c:v>
                </c:pt>
                <c:pt idx="28">
                  <c:v>13.76</c:v>
                </c:pt>
                <c:pt idx="29">
                  <c:v>51.706000000000003</c:v>
                </c:pt>
                <c:pt idx="30">
                  <c:v>65.506</c:v>
                </c:pt>
                <c:pt idx="31">
                  <c:v>38.935000000000002</c:v>
                </c:pt>
                <c:pt idx="32">
                  <c:v>29.524000000000001</c:v>
                </c:pt>
                <c:pt idx="33">
                  <c:v>31.611999999999998</c:v>
                </c:pt>
                <c:pt idx="34">
                  <c:v>54.817</c:v>
                </c:pt>
                <c:pt idx="35">
                  <c:v>115.682</c:v>
                </c:pt>
                <c:pt idx="36">
                  <c:v>298.47199999999998</c:v>
                </c:pt>
                <c:pt idx="37">
                  <c:v>307.00099999999998</c:v>
                </c:pt>
                <c:pt idx="38">
                  <c:v>173.11099999999999</c:v>
                </c:pt>
                <c:pt idx="39">
                  <c:v>125.38</c:v>
                </c:pt>
                <c:pt idx="40">
                  <c:v>78.105999999999995</c:v>
                </c:pt>
                <c:pt idx="41">
                  <c:v>27.669</c:v>
                </c:pt>
                <c:pt idx="42">
                  <c:v>23.533000000000001</c:v>
                </c:pt>
                <c:pt idx="43">
                  <c:v>20.971</c:v>
                </c:pt>
                <c:pt idx="44">
                  <c:v>23.391999999999999</c:v>
                </c:pt>
                <c:pt idx="45">
                  <c:v>25.998000000000001</c:v>
                </c:pt>
                <c:pt idx="46">
                  <c:v>48.46</c:v>
                </c:pt>
                <c:pt idx="47">
                  <c:v>120.417</c:v>
                </c:pt>
                <c:pt idx="48">
                  <c:v>188.66800000000001</c:v>
                </c:pt>
                <c:pt idx="49">
                  <c:v>51.91</c:v>
                </c:pt>
                <c:pt idx="50">
                  <c:v>-7.1550000000000002</c:v>
                </c:pt>
                <c:pt idx="51">
                  <c:v>-4.4180000000000001</c:v>
                </c:pt>
                <c:pt idx="52">
                  <c:v>17.439</c:v>
                </c:pt>
                <c:pt idx="53">
                  <c:v>35.332999999999998</c:v>
                </c:pt>
                <c:pt idx="54">
                  <c:v>28.536999999999999</c:v>
                </c:pt>
                <c:pt idx="55">
                  <c:v>21.722999999999999</c:v>
                </c:pt>
                <c:pt idx="56">
                  <c:v>21.004000000000001</c:v>
                </c:pt>
                <c:pt idx="57">
                  <c:v>23.687000000000001</c:v>
                </c:pt>
                <c:pt idx="58">
                  <c:v>71.126999999999995</c:v>
                </c:pt>
                <c:pt idx="59">
                  <c:v>202.053</c:v>
                </c:pt>
                <c:pt idx="60">
                  <c:v>436.46199999999999</c:v>
                </c:pt>
                <c:pt idx="61">
                  <c:v>199.62799999999999</c:v>
                </c:pt>
                <c:pt idx="62">
                  <c:v>30.297000000000001</c:v>
                </c:pt>
                <c:pt idx="63">
                  <c:v>41.363999999999997</c:v>
                </c:pt>
                <c:pt idx="64">
                  <c:v>8.6199999999999992</c:v>
                </c:pt>
              </c:numCache>
            </c:numRef>
          </c:yVal>
          <c:smooth val="1"/>
          <c:extLst>
            <c:ext xmlns:c16="http://schemas.microsoft.com/office/drawing/2014/chart" uri="{C3380CC4-5D6E-409C-BE32-E72D297353CC}">
              <c16:uniqueId val="{00000009-ED5F-48A7-B1E1-F670F5E3C2E1}"/>
            </c:ext>
          </c:extLst>
        </c:ser>
        <c:ser>
          <c:idx val="9"/>
          <c:order val="6"/>
          <c:tx>
            <c:strRef>
              <c:f>RunInformation!$G$12</c:f>
              <c:strCache>
                <c:ptCount val="1"/>
                <c:pt idx="0">
                  <c:v>1997</c:v>
                </c:pt>
              </c:strCache>
            </c:strRef>
          </c:tx>
          <c:spPr>
            <a:ln w="19050">
              <a:solidFill>
                <a:srgbClr val="CBFABE"/>
              </a:solidFill>
              <a:prstDash val="solid"/>
            </a:ln>
          </c:spPr>
          <c:marker>
            <c:symbol val="triangle"/>
            <c:size val="5"/>
            <c:spPr>
              <a:solidFill>
                <a:srgbClr val="CBFABE"/>
              </a:solidFill>
              <a:ln w="19050">
                <a:solidFill>
                  <a:srgbClr val="CBFABE"/>
                </a:solidFill>
                <a:prstDash val="solid"/>
              </a:ln>
            </c:spPr>
          </c:marker>
          <c:xVal>
            <c:numRef>
              <c:f>Comparison!$U$4:$U$68</c:f>
              <c:numCache>
                <c:formatCode>[$-409]mmmm\-yy;@</c:formatCode>
                <c:ptCount val="65"/>
                <c:pt idx="0">
                  <c:v>44682</c:v>
                </c:pt>
                <c:pt idx="1">
                  <c:v>44713</c:v>
                </c:pt>
                <c:pt idx="2">
                  <c:v>44743</c:v>
                </c:pt>
                <c:pt idx="3">
                  <c:v>44774</c:v>
                </c:pt>
                <c:pt idx="4">
                  <c:v>44805</c:v>
                </c:pt>
                <c:pt idx="5">
                  <c:v>44835</c:v>
                </c:pt>
                <c:pt idx="6">
                  <c:v>44866</c:v>
                </c:pt>
                <c:pt idx="7">
                  <c:v>44896</c:v>
                </c:pt>
                <c:pt idx="8">
                  <c:v>44927</c:v>
                </c:pt>
                <c:pt idx="9">
                  <c:v>44958</c:v>
                </c:pt>
                <c:pt idx="10">
                  <c:v>44986</c:v>
                </c:pt>
                <c:pt idx="11">
                  <c:v>45017</c:v>
                </c:pt>
                <c:pt idx="12">
                  <c:v>45047</c:v>
                </c:pt>
                <c:pt idx="13">
                  <c:v>45078</c:v>
                </c:pt>
                <c:pt idx="14">
                  <c:v>45108</c:v>
                </c:pt>
                <c:pt idx="15">
                  <c:v>45139</c:v>
                </c:pt>
                <c:pt idx="16">
                  <c:v>45170</c:v>
                </c:pt>
                <c:pt idx="17">
                  <c:v>45200</c:v>
                </c:pt>
                <c:pt idx="18">
                  <c:v>45231</c:v>
                </c:pt>
                <c:pt idx="19">
                  <c:v>45261</c:v>
                </c:pt>
                <c:pt idx="20">
                  <c:v>45292</c:v>
                </c:pt>
                <c:pt idx="21">
                  <c:v>45323</c:v>
                </c:pt>
                <c:pt idx="22">
                  <c:v>45352</c:v>
                </c:pt>
                <c:pt idx="23">
                  <c:v>45383</c:v>
                </c:pt>
                <c:pt idx="24">
                  <c:v>45413</c:v>
                </c:pt>
                <c:pt idx="25">
                  <c:v>45444</c:v>
                </c:pt>
                <c:pt idx="26">
                  <c:v>45474</c:v>
                </c:pt>
                <c:pt idx="27">
                  <c:v>45505</c:v>
                </c:pt>
                <c:pt idx="28">
                  <c:v>45536</c:v>
                </c:pt>
                <c:pt idx="29">
                  <c:v>45566</c:v>
                </c:pt>
                <c:pt idx="30">
                  <c:v>45597</c:v>
                </c:pt>
                <c:pt idx="31">
                  <c:v>45627</c:v>
                </c:pt>
                <c:pt idx="32">
                  <c:v>45658</c:v>
                </c:pt>
                <c:pt idx="33">
                  <c:v>45689</c:v>
                </c:pt>
                <c:pt idx="34">
                  <c:v>45717</c:v>
                </c:pt>
                <c:pt idx="35">
                  <c:v>45748</c:v>
                </c:pt>
                <c:pt idx="36">
                  <c:v>45778</c:v>
                </c:pt>
                <c:pt idx="37">
                  <c:v>45809</c:v>
                </c:pt>
                <c:pt idx="38">
                  <c:v>45839</c:v>
                </c:pt>
                <c:pt idx="39">
                  <c:v>45870</c:v>
                </c:pt>
                <c:pt idx="40">
                  <c:v>45901</c:v>
                </c:pt>
                <c:pt idx="41">
                  <c:v>45931</c:v>
                </c:pt>
                <c:pt idx="42">
                  <c:v>45962</c:v>
                </c:pt>
                <c:pt idx="43">
                  <c:v>45992</c:v>
                </c:pt>
                <c:pt idx="44">
                  <c:v>46023</c:v>
                </c:pt>
                <c:pt idx="45">
                  <c:v>46054</c:v>
                </c:pt>
                <c:pt idx="46">
                  <c:v>46082</c:v>
                </c:pt>
                <c:pt idx="47">
                  <c:v>46113</c:v>
                </c:pt>
                <c:pt idx="48">
                  <c:v>46143</c:v>
                </c:pt>
                <c:pt idx="49">
                  <c:v>46174</c:v>
                </c:pt>
                <c:pt idx="50">
                  <c:v>46204</c:v>
                </c:pt>
                <c:pt idx="51">
                  <c:v>46235</c:v>
                </c:pt>
                <c:pt idx="52">
                  <c:v>46266</c:v>
                </c:pt>
                <c:pt idx="53">
                  <c:v>46296</c:v>
                </c:pt>
                <c:pt idx="54">
                  <c:v>46327</c:v>
                </c:pt>
                <c:pt idx="55">
                  <c:v>46357</c:v>
                </c:pt>
                <c:pt idx="56">
                  <c:v>46388</c:v>
                </c:pt>
                <c:pt idx="57">
                  <c:v>46419</c:v>
                </c:pt>
                <c:pt idx="58">
                  <c:v>46447</c:v>
                </c:pt>
                <c:pt idx="59">
                  <c:v>46478</c:v>
                </c:pt>
                <c:pt idx="60">
                  <c:v>46508</c:v>
                </c:pt>
                <c:pt idx="61" formatCode="[$-409]mmmm\ d\,\ yyyy;@">
                  <c:v>46539</c:v>
                </c:pt>
                <c:pt idx="62" formatCode="[$-409]mmmm\ d\,\ yyyy;@">
                  <c:v>46569</c:v>
                </c:pt>
                <c:pt idx="63" formatCode="[$-409]mmmm\ d\,\ yyyy;@">
                  <c:v>46600</c:v>
                </c:pt>
                <c:pt idx="64" formatCode="[$-409]mmmm\ d\,\ yyyy;@">
                  <c:v>46631</c:v>
                </c:pt>
              </c:numCache>
            </c:numRef>
          </c:xVal>
          <c:yVal>
            <c:numRef>
              <c:f>Comparison!$AE$4:$AE$68</c:f>
              <c:numCache>
                <c:formatCode>0.00</c:formatCode>
                <c:ptCount val="65"/>
                <c:pt idx="0">
                  <c:v>205.28</c:v>
                </c:pt>
                <c:pt idx="1">
                  <c:v>87.266999999999996</c:v>
                </c:pt>
                <c:pt idx="2">
                  <c:v>7.1020000000000003</c:v>
                </c:pt>
                <c:pt idx="3">
                  <c:v>26.744</c:v>
                </c:pt>
                <c:pt idx="4">
                  <c:v>64.646000000000001</c:v>
                </c:pt>
                <c:pt idx="5">
                  <c:v>87.783000000000001</c:v>
                </c:pt>
                <c:pt idx="6">
                  <c:v>39.5</c:v>
                </c:pt>
                <c:pt idx="7">
                  <c:v>26.349</c:v>
                </c:pt>
                <c:pt idx="8">
                  <c:v>23.658999999999999</c:v>
                </c:pt>
                <c:pt idx="9">
                  <c:v>21.672999999999998</c:v>
                </c:pt>
                <c:pt idx="10">
                  <c:v>59.216999999999999</c:v>
                </c:pt>
                <c:pt idx="11">
                  <c:v>124.54900000000001</c:v>
                </c:pt>
                <c:pt idx="12">
                  <c:v>247.67400000000001</c:v>
                </c:pt>
                <c:pt idx="13">
                  <c:v>169.63900000000001</c:v>
                </c:pt>
                <c:pt idx="14">
                  <c:v>71.210999999999999</c:v>
                </c:pt>
                <c:pt idx="15">
                  <c:v>21.975000000000001</c:v>
                </c:pt>
                <c:pt idx="16">
                  <c:v>11.295999999999999</c:v>
                </c:pt>
                <c:pt idx="17">
                  <c:v>45.09</c:v>
                </c:pt>
                <c:pt idx="18">
                  <c:v>65.108000000000004</c:v>
                </c:pt>
                <c:pt idx="19">
                  <c:v>38.098999999999997</c:v>
                </c:pt>
                <c:pt idx="20">
                  <c:v>28.042999999999999</c:v>
                </c:pt>
                <c:pt idx="21">
                  <c:v>30.856000000000002</c:v>
                </c:pt>
                <c:pt idx="22">
                  <c:v>53.48</c:v>
                </c:pt>
                <c:pt idx="23">
                  <c:v>113.499</c:v>
                </c:pt>
                <c:pt idx="24">
                  <c:v>296.35500000000002</c:v>
                </c:pt>
                <c:pt idx="25">
                  <c:v>306.32900000000001</c:v>
                </c:pt>
                <c:pt idx="26">
                  <c:v>172.483</c:v>
                </c:pt>
                <c:pt idx="27">
                  <c:v>124.417</c:v>
                </c:pt>
                <c:pt idx="28">
                  <c:v>77.718000000000004</c:v>
                </c:pt>
                <c:pt idx="29">
                  <c:v>27.396000000000001</c:v>
                </c:pt>
                <c:pt idx="30">
                  <c:v>23.16</c:v>
                </c:pt>
                <c:pt idx="31">
                  <c:v>20.466999999999999</c:v>
                </c:pt>
                <c:pt idx="32">
                  <c:v>22.896000000000001</c:v>
                </c:pt>
                <c:pt idx="33">
                  <c:v>25.463000000000001</c:v>
                </c:pt>
                <c:pt idx="34">
                  <c:v>47.628</c:v>
                </c:pt>
                <c:pt idx="35">
                  <c:v>119.67100000000001</c:v>
                </c:pt>
                <c:pt idx="36">
                  <c:v>188.286</c:v>
                </c:pt>
                <c:pt idx="37">
                  <c:v>51.593000000000004</c:v>
                </c:pt>
                <c:pt idx="38">
                  <c:v>-7.3979999999999997</c:v>
                </c:pt>
                <c:pt idx="39">
                  <c:v>-4.7549999999999999</c:v>
                </c:pt>
                <c:pt idx="40">
                  <c:v>17.303999999999998</c:v>
                </c:pt>
                <c:pt idx="41">
                  <c:v>35.066000000000003</c:v>
                </c:pt>
                <c:pt idx="42">
                  <c:v>28.248000000000001</c:v>
                </c:pt>
                <c:pt idx="43">
                  <c:v>21.459</c:v>
                </c:pt>
                <c:pt idx="44">
                  <c:v>20.736999999999998</c:v>
                </c:pt>
                <c:pt idx="45">
                  <c:v>23.411000000000001</c:v>
                </c:pt>
                <c:pt idx="46">
                  <c:v>70.512</c:v>
                </c:pt>
                <c:pt idx="47">
                  <c:v>201.40899999999999</c:v>
                </c:pt>
                <c:pt idx="48">
                  <c:v>436.46199999999999</c:v>
                </c:pt>
                <c:pt idx="49">
                  <c:v>199.62799999999999</c:v>
                </c:pt>
                <c:pt idx="50">
                  <c:v>30.297000000000001</c:v>
                </c:pt>
                <c:pt idx="51">
                  <c:v>41.363999999999997</c:v>
                </c:pt>
                <c:pt idx="52">
                  <c:v>8.6199999999999992</c:v>
                </c:pt>
                <c:pt idx="53">
                  <c:v>13.864000000000001</c:v>
                </c:pt>
                <c:pt idx="54">
                  <c:v>21.077000000000002</c:v>
                </c:pt>
                <c:pt idx="55">
                  <c:v>20.411999999999999</c:v>
                </c:pt>
                <c:pt idx="56">
                  <c:v>19.481000000000002</c:v>
                </c:pt>
                <c:pt idx="57">
                  <c:v>18.556999999999999</c:v>
                </c:pt>
                <c:pt idx="58">
                  <c:v>28.407</c:v>
                </c:pt>
                <c:pt idx="59">
                  <c:v>60.305999999999997</c:v>
                </c:pt>
                <c:pt idx="60">
                  <c:v>63.612000000000002</c:v>
                </c:pt>
                <c:pt idx="61">
                  <c:v>16.268000000000001</c:v>
                </c:pt>
                <c:pt idx="62">
                  <c:v>18.13</c:v>
                </c:pt>
                <c:pt idx="63">
                  <c:v>17.983000000000001</c:v>
                </c:pt>
                <c:pt idx="64">
                  <c:v>27.568000000000001</c:v>
                </c:pt>
              </c:numCache>
            </c:numRef>
          </c:yVal>
          <c:smooth val="1"/>
          <c:extLst>
            <c:ext xmlns:c16="http://schemas.microsoft.com/office/drawing/2014/chart" uri="{C3380CC4-5D6E-409C-BE32-E72D297353CC}">
              <c16:uniqueId val="{0000000A-ED5F-48A7-B1E1-F670F5E3C2E1}"/>
            </c:ext>
          </c:extLst>
        </c:ser>
        <c:ser>
          <c:idx val="10"/>
          <c:order val="7"/>
          <c:tx>
            <c:strRef>
              <c:f>RunInformation!$G$13</c:f>
              <c:strCache>
                <c:ptCount val="1"/>
                <c:pt idx="0">
                  <c:v>1998</c:v>
                </c:pt>
              </c:strCache>
            </c:strRef>
          </c:tx>
          <c:spPr>
            <a:ln w="19050">
              <a:solidFill>
                <a:srgbClr val="7FEE76"/>
              </a:solidFill>
              <a:prstDash val="solid"/>
            </a:ln>
          </c:spPr>
          <c:marker>
            <c:symbol val="circle"/>
            <c:size val="5"/>
            <c:spPr>
              <a:solidFill>
                <a:srgbClr val="7FEE76"/>
              </a:solidFill>
              <a:ln w="19050">
                <a:solidFill>
                  <a:srgbClr val="7FEE76"/>
                </a:solidFill>
                <a:prstDash val="solid"/>
              </a:ln>
            </c:spPr>
          </c:marker>
          <c:xVal>
            <c:numRef>
              <c:f>Comparison!$U$4:$U$68</c:f>
              <c:numCache>
                <c:formatCode>[$-409]mmmm\-yy;@</c:formatCode>
                <c:ptCount val="65"/>
                <c:pt idx="0">
                  <c:v>44682</c:v>
                </c:pt>
                <c:pt idx="1">
                  <c:v>44713</c:v>
                </c:pt>
                <c:pt idx="2">
                  <c:v>44743</c:v>
                </c:pt>
                <c:pt idx="3">
                  <c:v>44774</c:v>
                </c:pt>
                <c:pt idx="4">
                  <c:v>44805</c:v>
                </c:pt>
                <c:pt idx="5">
                  <c:v>44835</c:v>
                </c:pt>
                <c:pt idx="6">
                  <c:v>44866</c:v>
                </c:pt>
                <c:pt idx="7">
                  <c:v>44896</c:v>
                </c:pt>
                <c:pt idx="8">
                  <c:v>44927</c:v>
                </c:pt>
                <c:pt idx="9">
                  <c:v>44958</c:v>
                </c:pt>
                <c:pt idx="10">
                  <c:v>44986</c:v>
                </c:pt>
                <c:pt idx="11">
                  <c:v>45017</c:v>
                </c:pt>
                <c:pt idx="12">
                  <c:v>45047</c:v>
                </c:pt>
                <c:pt idx="13">
                  <c:v>45078</c:v>
                </c:pt>
                <c:pt idx="14">
                  <c:v>45108</c:v>
                </c:pt>
                <c:pt idx="15">
                  <c:v>45139</c:v>
                </c:pt>
                <c:pt idx="16">
                  <c:v>45170</c:v>
                </c:pt>
                <c:pt idx="17">
                  <c:v>45200</c:v>
                </c:pt>
                <c:pt idx="18">
                  <c:v>45231</c:v>
                </c:pt>
                <c:pt idx="19">
                  <c:v>45261</c:v>
                </c:pt>
                <c:pt idx="20">
                  <c:v>45292</c:v>
                </c:pt>
                <c:pt idx="21">
                  <c:v>45323</c:v>
                </c:pt>
                <c:pt idx="22">
                  <c:v>45352</c:v>
                </c:pt>
                <c:pt idx="23">
                  <c:v>45383</c:v>
                </c:pt>
                <c:pt idx="24">
                  <c:v>45413</c:v>
                </c:pt>
                <c:pt idx="25">
                  <c:v>45444</c:v>
                </c:pt>
                <c:pt idx="26">
                  <c:v>45474</c:v>
                </c:pt>
                <c:pt idx="27">
                  <c:v>45505</c:v>
                </c:pt>
                <c:pt idx="28">
                  <c:v>45536</c:v>
                </c:pt>
                <c:pt idx="29">
                  <c:v>45566</c:v>
                </c:pt>
                <c:pt idx="30">
                  <c:v>45597</c:v>
                </c:pt>
                <c:pt idx="31">
                  <c:v>45627</c:v>
                </c:pt>
                <c:pt idx="32">
                  <c:v>45658</c:v>
                </c:pt>
                <c:pt idx="33">
                  <c:v>45689</c:v>
                </c:pt>
                <c:pt idx="34">
                  <c:v>45717</c:v>
                </c:pt>
                <c:pt idx="35">
                  <c:v>45748</c:v>
                </c:pt>
                <c:pt idx="36">
                  <c:v>45778</c:v>
                </c:pt>
                <c:pt idx="37">
                  <c:v>45809</c:v>
                </c:pt>
                <c:pt idx="38">
                  <c:v>45839</c:v>
                </c:pt>
                <c:pt idx="39">
                  <c:v>45870</c:v>
                </c:pt>
                <c:pt idx="40">
                  <c:v>45901</c:v>
                </c:pt>
                <c:pt idx="41">
                  <c:v>45931</c:v>
                </c:pt>
                <c:pt idx="42">
                  <c:v>45962</c:v>
                </c:pt>
                <c:pt idx="43">
                  <c:v>45992</c:v>
                </c:pt>
                <c:pt idx="44">
                  <c:v>46023</c:v>
                </c:pt>
                <c:pt idx="45">
                  <c:v>46054</c:v>
                </c:pt>
                <c:pt idx="46">
                  <c:v>46082</c:v>
                </c:pt>
                <c:pt idx="47">
                  <c:v>46113</c:v>
                </c:pt>
                <c:pt idx="48">
                  <c:v>46143</c:v>
                </c:pt>
                <c:pt idx="49">
                  <c:v>46174</c:v>
                </c:pt>
                <c:pt idx="50">
                  <c:v>46204</c:v>
                </c:pt>
                <c:pt idx="51">
                  <c:v>46235</c:v>
                </c:pt>
                <c:pt idx="52">
                  <c:v>46266</c:v>
                </c:pt>
                <c:pt idx="53">
                  <c:v>46296</c:v>
                </c:pt>
                <c:pt idx="54">
                  <c:v>46327</c:v>
                </c:pt>
                <c:pt idx="55">
                  <c:v>46357</c:v>
                </c:pt>
                <c:pt idx="56">
                  <c:v>46388</c:v>
                </c:pt>
                <c:pt idx="57">
                  <c:v>46419</c:v>
                </c:pt>
                <c:pt idx="58">
                  <c:v>46447</c:v>
                </c:pt>
                <c:pt idx="59">
                  <c:v>46478</c:v>
                </c:pt>
                <c:pt idx="60">
                  <c:v>46508</c:v>
                </c:pt>
                <c:pt idx="61" formatCode="[$-409]mmmm\ d\,\ yyyy;@">
                  <c:v>46539</c:v>
                </c:pt>
                <c:pt idx="62" formatCode="[$-409]mmmm\ d\,\ yyyy;@">
                  <c:v>46569</c:v>
                </c:pt>
                <c:pt idx="63" formatCode="[$-409]mmmm\ d\,\ yyyy;@">
                  <c:v>46600</c:v>
                </c:pt>
                <c:pt idx="64" formatCode="[$-409]mmmm\ d\,\ yyyy;@">
                  <c:v>46631</c:v>
                </c:pt>
              </c:numCache>
            </c:numRef>
          </c:xVal>
          <c:yVal>
            <c:numRef>
              <c:f>Comparison!$AF$4:$AF$68</c:f>
              <c:numCache>
                <c:formatCode>0.00</c:formatCode>
                <c:ptCount val="65"/>
                <c:pt idx="0">
                  <c:v>148.70599999999999</c:v>
                </c:pt>
                <c:pt idx="1">
                  <c:v>40.409999999999997</c:v>
                </c:pt>
                <c:pt idx="2">
                  <c:v>11.151</c:v>
                </c:pt>
                <c:pt idx="3">
                  <c:v>30.074000000000002</c:v>
                </c:pt>
                <c:pt idx="4">
                  <c:v>20.867000000000001</c:v>
                </c:pt>
                <c:pt idx="5">
                  <c:v>39.450000000000003</c:v>
                </c:pt>
                <c:pt idx="6">
                  <c:v>54.701000000000001</c:v>
                </c:pt>
                <c:pt idx="7">
                  <c:v>31.556000000000001</c:v>
                </c:pt>
                <c:pt idx="8">
                  <c:v>23.103999999999999</c:v>
                </c:pt>
                <c:pt idx="9">
                  <c:v>25.010999999999999</c:v>
                </c:pt>
                <c:pt idx="10">
                  <c:v>45.851999999999997</c:v>
                </c:pt>
                <c:pt idx="11">
                  <c:v>98.959000000000003</c:v>
                </c:pt>
                <c:pt idx="12">
                  <c:v>278.80099999999999</c:v>
                </c:pt>
                <c:pt idx="13">
                  <c:v>303.30200000000002</c:v>
                </c:pt>
                <c:pt idx="14">
                  <c:v>175.19200000000001</c:v>
                </c:pt>
                <c:pt idx="15">
                  <c:v>121.643</c:v>
                </c:pt>
                <c:pt idx="16">
                  <c:v>77.100999999999999</c:v>
                </c:pt>
                <c:pt idx="17">
                  <c:v>27.3</c:v>
                </c:pt>
                <c:pt idx="18">
                  <c:v>22.475999999999999</c:v>
                </c:pt>
                <c:pt idx="19">
                  <c:v>19.689</c:v>
                </c:pt>
                <c:pt idx="20">
                  <c:v>21.986999999999998</c:v>
                </c:pt>
                <c:pt idx="21">
                  <c:v>25.323</c:v>
                </c:pt>
                <c:pt idx="22">
                  <c:v>46.225000000000001</c:v>
                </c:pt>
                <c:pt idx="23">
                  <c:v>118.819</c:v>
                </c:pt>
                <c:pt idx="24">
                  <c:v>187.517</c:v>
                </c:pt>
                <c:pt idx="25">
                  <c:v>51.061999999999998</c:v>
                </c:pt>
                <c:pt idx="26">
                  <c:v>-7.6379999999999999</c:v>
                </c:pt>
                <c:pt idx="27">
                  <c:v>-5.0629999999999997</c:v>
                </c:pt>
                <c:pt idx="28">
                  <c:v>17.036999999999999</c:v>
                </c:pt>
                <c:pt idx="29">
                  <c:v>34.768000000000001</c:v>
                </c:pt>
                <c:pt idx="30">
                  <c:v>27.908000000000001</c:v>
                </c:pt>
                <c:pt idx="31">
                  <c:v>21.068999999999999</c:v>
                </c:pt>
                <c:pt idx="32">
                  <c:v>20.353999999999999</c:v>
                </c:pt>
                <c:pt idx="33">
                  <c:v>23.032</c:v>
                </c:pt>
                <c:pt idx="34">
                  <c:v>69.643000000000001</c:v>
                </c:pt>
                <c:pt idx="35">
                  <c:v>200.09700000000001</c:v>
                </c:pt>
                <c:pt idx="36">
                  <c:v>435.96600000000001</c:v>
                </c:pt>
                <c:pt idx="37">
                  <c:v>199.453</c:v>
                </c:pt>
                <c:pt idx="38">
                  <c:v>30.15</c:v>
                </c:pt>
                <c:pt idx="39">
                  <c:v>41.155999999999999</c:v>
                </c:pt>
                <c:pt idx="40">
                  <c:v>8.4979999999999993</c:v>
                </c:pt>
                <c:pt idx="41">
                  <c:v>13.756</c:v>
                </c:pt>
                <c:pt idx="42">
                  <c:v>20.978000000000002</c:v>
                </c:pt>
                <c:pt idx="43">
                  <c:v>20.311</c:v>
                </c:pt>
                <c:pt idx="44">
                  <c:v>19.382999999999999</c:v>
                </c:pt>
                <c:pt idx="45">
                  <c:v>18.463000000000001</c:v>
                </c:pt>
                <c:pt idx="46">
                  <c:v>28.292999999999999</c:v>
                </c:pt>
                <c:pt idx="47">
                  <c:v>60.215000000000003</c:v>
                </c:pt>
                <c:pt idx="48">
                  <c:v>63.612000000000002</c:v>
                </c:pt>
                <c:pt idx="49">
                  <c:v>16.268000000000001</c:v>
                </c:pt>
                <c:pt idx="50">
                  <c:v>18.13</c:v>
                </c:pt>
                <c:pt idx="51">
                  <c:v>17.983000000000001</c:v>
                </c:pt>
                <c:pt idx="52">
                  <c:v>27.568000000000001</c:v>
                </c:pt>
                <c:pt idx="53">
                  <c:v>30.248999999999999</c:v>
                </c:pt>
                <c:pt idx="54">
                  <c:v>29.678999999999998</c:v>
                </c:pt>
                <c:pt idx="55">
                  <c:v>19.178999999999998</c:v>
                </c:pt>
                <c:pt idx="56">
                  <c:v>19.239999999999998</c:v>
                </c:pt>
                <c:pt idx="57">
                  <c:v>24.488</c:v>
                </c:pt>
                <c:pt idx="58">
                  <c:v>48.718000000000004</c:v>
                </c:pt>
                <c:pt idx="59">
                  <c:v>66.741</c:v>
                </c:pt>
                <c:pt idx="60">
                  <c:v>183.90600000000001</c:v>
                </c:pt>
                <c:pt idx="61">
                  <c:v>114.328</c:v>
                </c:pt>
                <c:pt idx="62">
                  <c:v>-3.3029999999999999</c:v>
                </c:pt>
                <c:pt idx="63">
                  <c:v>9.968</c:v>
                </c:pt>
                <c:pt idx="64">
                  <c:v>51.945</c:v>
                </c:pt>
              </c:numCache>
            </c:numRef>
          </c:yVal>
          <c:smooth val="1"/>
          <c:extLst>
            <c:ext xmlns:c16="http://schemas.microsoft.com/office/drawing/2014/chart" uri="{C3380CC4-5D6E-409C-BE32-E72D297353CC}">
              <c16:uniqueId val="{0000000B-ED5F-48A7-B1E1-F670F5E3C2E1}"/>
            </c:ext>
          </c:extLst>
        </c:ser>
        <c:ser>
          <c:idx val="11"/>
          <c:order val="8"/>
          <c:tx>
            <c:strRef>
              <c:f>RunInformation!$G$14</c:f>
              <c:strCache>
                <c:ptCount val="1"/>
                <c:pt idx="0">
                  <c:v>1999</c:v>
                </c:pt>
              </c:strCache>
            </c:strRef>
          </c:tx>
          <c:spPr>
            <a:ln w="19050">
              <a:solidFill>
                <a:srgbClr val="D9FFD9"/>
              </a:solidFill>
              <a:prstDash val="solid"/>
            </a:ln>
          </c:spPr>
          <c:marker>
            <c:symbol val="square"/>
            <c:size val="5"/>
            <c:spPr>
              <a:solidFill>
                <a:srgbClr val="D9FFD9"/>
              </a:solidFill>
              <a:ln w="19050">
                <a:solidFill>
                  <a:srgbClr val="D9FFD9"/>
                </a:solidFill>
                <a:prstDash val="solid"/>
              </a:ln>
            </c:spPr>
          </c:marker>
          <c:xVal>
            <c:numRef>
              <c:f>Comparison!$U$4:$U$68</c:f>
              <c:numCache>
                <c:formatCode>[$-409]mmmm\-yy;@</c:formatCode>
                <c:ptCount val="65"/>
                <c:pt idx="0">
                  <c:v>44682</c:v>
                </c:pt>
                <c:pt idx="1">
                  <c:v>44713</c:v>
                </c:pt>
                <c:pt idx="2">
                  <c:v>44743</c:v>
                </c:pt>
                <c:pt idx="3">
                  <c:v>44774</c:v>
                </c:pt>
                <c:pt idx="4">
                  <c:v>44805</c:v>
                </c:pt>
                <c:pt idx="5">
                  <c:v>44835</c:v>
                </c:pt>
                <c:pt idx="6">
                  <c:v>44866</c:v>
                </c:pt>
                <c:pt idx="7">
                  <c:v>44896</c:v>
                </c:pt>
                <c:pt idx="8">
                  <c:v>44927</c:v>
                </c:pt>
                <c:pt idx="9">
                  <c:v>44958</c:v>
                </c:pt>
                <c:pt idx="10">
                  <c:v>44986</c:v>
                </c:pt>
                <c:pt idx="11">
                  <c:v>45017</c:v>
                </c:pt>
                <c:pt idx="12">
                  <c:v>45047</c:v>
                </c:pt>
                <c:pt idx="13">
                  <c:v>45078</c:v>
                </c:pt>
                <c:pt idx="14">
                  <c:v>45108</c:v>
                </c:pt>
                <c:pt idx="15">
                  <c:v>45139</c:v>
                </c:pt>
                <c:pt idx="16">
                  <c:v>45170</c:v>
                </c:pt>
                <c:pt idx="17">
                  <c:v>45200</c:v>
                </c:pt>
                <c:pt idx="18">
                  <c:v>45231</c:v>
                </c:pt>
                <c:pt idx="19">
                  <c:v>45261</c:v>
                </c:pt>
                <c:pt idx="20">
                  <c:v>45292</c:v>
                </c:pt>
                <c:pt idx="21">
                  <c:v>45323</c:v>
                </c:pt>
                <c:pt idx="22">
                  <c:v>45352</c:v>
                </c:pt>
                <c:pt idx="23">
                  <c:v>45383</c:v>
                </c:pt>
                <c:pt idx="24">
                  <c:v>45413</c:v>
                </c:pt>
                <c:pt idx="25">
                  <c:v>45444</c:v>
                </c:pt>
                <c:pt idx="26">
                  <c:v>45474</c:v>
                </c:pt>
                <c:pt idx="27">
                  <c:v>45505</c:v>
                </c:pt>
                <c:pt idx="28">
                  <c:v>45536</c:v>
                </c:pt>
                <c:pt idx="29">
                  <c:v>45566</c:v>
                </c:pt>
                <c:pt idx="30">
                  <c:v>45597</c:v>
                </c:pt>
                <c:pt idx="31">
                  <c:v>45627</c:v>
                </c:pt>
                <c:pt idx="32">
                  <c:v>45658</c:v>
                </c:pt>
                <c:pt idx="33">
                  <c:v>45689</c:v>
                </c:pt>
                <c:pt idx="34">
                  <c:v>45717</c:v>
                </c:pt>
                <c:pt idx="35">
                  <c:v>45748</c:v>
                </c:pt>
                <c:pt idx="36">
                  <c:v>45778</c:v>
                </c:pt>
                <c:pt idx="37">
                  <c:v>45809</c:v>
                </c:pt>
                <c:pt idx="38">
                  <c:v>45839</c:v>
                </c:pt>
                <c:pt idx="39">
                  <c:v>45870</c:v>
                </c:pt>
                <c:pt idx="40">
                  <c:v>45901</c:v>
                </c:pt>
                <c:pt idx="41">
                  <c:v>45931</c:v>
                </c:pt>
                <c:pt idx="42">
                  <c:v>45962</c:v>
                </c:pt>
                <c:pt idx="43">
                  <c:v>45992</c:v>
                </c:pt>
                <c:pt idx="44">
                  <c:v>46023</c:v>
                </c:pt>
                <c:pt idx="45">
                  <c:v>46054</c:v>
                </c:pt>
                <c:pt idx="46">
                  <c:v>46082</c:v>
                </c:pt>
                <c:pt idx="47">
                  <c:v>46113</c:v>
                </c:pt>
                <c:pt idx="48">
                  <c:v>46143</c:v>
                </c:pt>
                <c:pt idx="49">
                  <c:v>46174</c:v>
                </c:pt>
                <c:pt idx="50">
                  <c:v>46204</c:v>
                </c:pt>
                <c:pt idx="51">
                  <c:v>46235</c:v>
                </c:pt>
                <c:pt idx="52">
                  <c:v>46266</c:v>
                </c:pt>
                <c:pt idx="53">
                  <c:v>46296</c:v>
                </c:pt>
                <c:pt idx="54">
                  <c:v>46327</c:v>
                </c:pt>
                <c:pt idx="55">
                  <c:v>46357</c:v>
                </c:pt>
                <c:pt idx="56">
                  <c:v>46388</c:v>
                </c:pt>
                <c:pt idx="57">
                  <c:v>46419</c:v>
                </c:pt>
                <c:pt idx="58">
                  <c:v>46447</c:v>
                </c:pt>
                <c:pt idx="59">
                  <c:v>46478</c:v>
                </c:pt>
                <c:pt idx="60">
                  <c:v>46508</c:v>
                </c:pt>
                <c:pt idx="61" formatCode="[$-409]mmmm\ d\,\ yyyy;@">
                  <c:v>46539</c:v>
                </c:pt>
                <c:pt idx="62" formatCode="[$-409]mmmm\ d\,\ yyyy;@">
                  <c:v>46569</c:v>
                </c:pt>
                <c:pt idx="63" formatCode="[$-409]mmmm\ d\,\ yyyy;@">
                  <c:v>46600</c:v>
                </c:pt>
                <c:pt idx="64" formatCode="[$-409]mmmm\ d\,\ yyyy;@">
                  <c:v>46631</c:v>
                </c:pt>
              </c:numCache>
            </c:numRef>
          </c:xVal>
          <c:yVal>
            <c:numRef>
              <c:f>Comparison!$AG$4:$AG$68</c:f>
              <c:numCache>
                <c:formatCode>0.00</c:formatCode>
                <c:ptCount val="65"/>
                <c:pt idx="0">
                  <c:v>187.75700000000001</c:v>
                </c:pt>
                <c:pt idx="1">
                  <c:v>105.261</c:v>
                </c:pt>
                <c:pt idx="2">
                  <c:v>46.03</c:v>
                </c:pt>
                <c:pt idx="3">
                  <c:v>85.567999999999998</c:v>
                </c:pt>
                <c:pt idx="4">
                  <c:v>62.045999999999999</c:v>
                </c:pt>
                <c:pt idx="5">
                  <c:v>23.428999999999998</c:v>
                </c:pt>
                <c:pt idx="6">
                  <c:v>19.565000000000001</c:v>
                </c:pt>
                <c:pt idx="7">
                  <c:v>16.867000000000001</c:v>
                </c:pt>
                <c:pt idx="8">
                  <c:v>19.161000000000001</c:v>
                </c:pt>
                <c:pt idx="9">
                  <c:v>21.841999999999999</c:v>
                </c:pt>
                <c:pt idx="10">
                  <c:v>40.698</c:v>
                </c:pt>
                <c:pt idx="11">
                  <c:v>107.05</c:v>
                </c:pt>
                <c:pt idx="12">
                  <c:v>183.73500000000001</c:v>
                </c:pt>
                <c:pt idx="13">
                  <c:v>53.003999999999998</c:v>
                </c:pt>
                <c:pt idx="14">
                  <c:v>-8.3870000000000005</c:v>
                </c:pt>
                <c:pt idx="15">
                  <c:v>-6.9219999999999997</c:v>
                </c:pt>
                <c:pt idx="16">
                  <c:v>16.387</c:v>
                </c:pt>
                <c:pt idx="17">
                  <c:v>33.168999999999997</c:v>
                </c:pt>
                <c:pt idx="18">
                  <c:v>27.645</c:v>
                </c:pt>
                <c:pt idx="19">
                  <c:v>20.417000000000002</c:v>
                </c:pt>
                <c:pt idx="20">
                  <c:v>19.562000000000001</c:v>
                </c:pt>
                <c:pt idx="21">
                  <c:v>22.849</c:v>
                </c:pt>
                <c:pt idx="22">
                  <c:v>68.263999999999996</c:v>
                </c:pt>
                <c:pt idx="23">
                  <c:v>197.66200000000001</c:v>
                </c:pt>
                <c:pt idx="24">
                  <c:v>434.18799999999999</c:v>
                </c:pt>
                <c:pt idx="25">
                  <c:v>199.13800000000001</c:v>
                </c:pt>
                <c:pt idx="26">
                  <c:v>30.030999999999999</c:v>
                </c:pt>
                <c:pt idx="27">
                  <c:v>41.015000000000001</c:v>
                </c:pt>
                <c:pt idx="28">
                  <c:v>8.8409999999999993</c:v>
                </c:pt>
                <c:pt idx="29">
                  <c:v>13.89</c:v>
                </c:pt>
                <c:pt idx="30">
                  <c:v>20.896000000000001</c:v>
                </c:pt>
                <c:pt idx="31">
                  <c:v>20.138999999999999</c:v>
                </c:pt>
                <c:pt idx="32">
                  <c:v>19.218</c:v>
                </c:pt>
                <c:pt idx="33">
                  <c:v>18.305</c:v>
                </c:pt>
                <c:pt idx="34">
                  <c:v>28.103000000000002</c:v>
                </c:pt>
                <c:pt idx="35">
                  <c:v>60.061</c:v>
                </c:pt>
                <c:pt idx="36">
                  <c:v>63.482999999999997</c:v>
                </c:pt>
                <c:pt idx="37">
                  <c:v>15.255000000000001</c:v>
                </c:pt>
                <c:pt idx="38">
                  <c:v>18.056999999999999</c:v>
                </c:pt>
                <c:pt idx="39">
                  <c:v>17.888999999999999</c:v>
                </c:pt>
                <c:pt idx="40">
                  <c:v>27.472000000000001</c:v>
                </c:pt>
                <c:pt idx="41">
                  <c:v>30.155999999999999</c:v>
                </c:pt>
                <c:pt idx="42">
                  <c:v>29.57</c:v>
                </c:pt>
                <c:pt idx="43">
                  <c:v>19.081</c:v>
                </c:pt>
                <c:pt idx="44">
                  <c:v>19.135999999999999</c:v>
                </c:pt>
                <c:pt idx="45">
                  <c:v>24.370999999999999</c:v>
                </c:pt>
                <c:pt idx="46">
                  <c:v>48.533999999999999</c:v>
                </c:pt>
                <c:pt idx="47">
                  <c:v>66.641999999999996</c:v>
                </c:pt>
                <c:pt idx="48">
                  <c:v>183.90600000000001</c:v>
                </c:pt>
                <c:pt idx="49">
                  <c:v>114.328</c:v>
                </c:pt>
                <c:pt idx="50">
                  <c:v>-3.3029999999999999</c:v>
                </c:pt>
                <c:pt idx="51">
                  <c:v>9.968</c:v>
                </c:pt>
                <c:pt idx="52">
                  <c:v>51.945</c:v>
                </c:pt>
                <c:pt idx="53">
                  <c:v>23.135000000000002</c:v>
                </c:pt>
                <c:pt idx="54">
                  <c:v>26.231999999999999</c:v>
                </c:pt>
                <c:pt idx="55">
                  <c:v>24.388999999999999</c:v>
                </c:pt>
                <c:pt idx="56">
                  <c:v>20.198</c:v>
                </c:pt>
                <c:pt idx="57">
                  <c:v>21.625</c:v>
                </c:pt>
                <c:pt idx="58">
                  <c:v>97.953999999999994</c:v>
                </c:pt>
                <c:pt idx="59">
                  <c:v>200.58099999999999</c:v>
                </c:pt>
                <c:pt idx="60">
                  <c:v>295.58600000000001</c:v>
                </c:pt>
                <c:pt idx="61">
                  <c:v>134.74</c:v>
                </c:pt>
                <c:pt idx="62">
                  <c:v>24.626999999999999</c:v>
                </c:pt>
                <c:pt idx="63">
                  <c:v>-0.46100000000000002</c:v>
                </c:pt>
                <c:pt idx="64">
                  <c:v>56.234999999999999</c:v>
                </c:pt>
              </c:numCache>
            </c:numRef>
          </c:yVal>
          <c:smooth val="1"/>
          <c:extLst>
            <c:ext xmlns:c16="http://schemas.microsoft.com/office/drawing/2014/chart" uri="{C3380CC4-5D6E-409C-BE32-E72D297353CC}">
              <c16:uniqueId val="{0000000C-ED5F-48A7-B1E1-F670F5E3C2E1}"/>
            </c:ext>
          </c:extLst>
        </c:ser>
        <c:ser>
          <c:idx val="12"/>
          <c:order val="9"/>
          <c:tx>
            <c:strRef>
              <c:f>RunInformation!$G$15</c:f>
              <c:strCache>
                <c:ptCount val="1"/>
                <c:pt idx="0">
                  <c:v>2000</c:v>
                </c:pt>
              </c:strCache>
            </c:strRef>
          </c:tx>
          <c:spPr>
            <a:ln w="19050">
              <a:solidFill>
                <a:srgbClr val="C6BEFE"/>
              </a:solidFill>
              <a:prstDash val="solid"/>
            </a:ln>
          </c:spPr>
          <c:marker>
            <c:symbol val="diamond"/>
            <c:size val="5"/>
            <c:spPr>
              <a:solidFill>
                <a:srgbClr val="C6BEFE"/>
              </a:solidFill>
              <a:ln w="19050">
                <a:solidFill>
                  <a:srgbClr val="C6BEFE"/>
                </a:solidFill>
                <a:prstDash val="solid"/>
              </a:ln>
            </c:spPr>
          </c:marker>
          <c:xVal>
            <c:numRef>
              <c:f>Comparison!$U$4:$U$68</c:f>
              <c:numCache>
                <c:formatCode>[$-409]mmmm\-yy;@</c:formatCode>
                <c:ptCount val="65"/>
                <c:pt idx="0">
                  <c:v>44682</c:v>
                </c:pt>
                <c:pt idx="1">
                  <c:v>44713</c:v>
                </c:pt>
                <c:pt idx="2">
                  <c:v>44743</c:v>
                </c:pt>
                <c:pt idx="3">
                  <c:v>44774</c:v>
                </c:pt>
                <c:pt idx="4">
                  <c:v>44805</c:v>
                </c:pt>
                <c:pt idx="5">
                  <c:v>44835</c:v>
                </c:pt>
                <c:pt idx="6">
                  <c:v>44866</c:v>
                </c:pt>
                <c:pt idx="7">
                  <c:v>44896</c:v>
                </c:pt>
                <c:pt idx="8">
                  <c:v>44927</c:v>
                </c:pt>
                <c:pt idx="9">
                  <c:v>44958</c:v>
                </c:pt>
                <c:pt idx="10">
                  <c:v>44986</c:v>
                </c:pt>
                <c:pt idx="11">
                  <c:v>45017</c:v>
                </c:pt>
                <c:pt idx="12">
                  <c:v>45047</c:v>
                </c:pt>
                <c:pt idx="13">
                  <c:v>45078</c:v>
                </c:pt>
                <c:pt idx="14">
                  <c:v>45108</c:v>
                </c:pt>
                <c:pt idx="15">
                  <c:v>45139</c:v>
                </c:pt>
                <c:pt idx="16">
                  <c:v>45170</c:v>
                </c:pt>
                <c:pt idx="17">
                  <c:v>45200</c:v>
                </c:pt>
                <c:pt idx="18">
                  <c:v>45231</c:v>
                </c:pt>
                <c:pt idx="19">
                  <c:v>45261</c:v>
                </c:pt>
                <c:pt idx="20">
                  <c:v>45292</c:v>
                </c:pt>
                <c:pt idx="21">
                  <c:v>45323</c:v>
                </c:pt>
                <c:pt idx="22">
                  <c:v>45352</c:v>
                </c:pt>
                <c:pt idx="23">
                  <c:v>45383</c:v>
                </c:pt>
                <c:pt idx="24">
                  <c:v>45413</c:v>
                </c:pt>
                <c:pt idx="25">
                  <c:v>45444</c:v>
                </c:pt>
                <c:pt idx="26">
                  <c:v>45474</c:v>
                </c:pt>
                <c:pt idx="27">
                  <c:v>45505</c:v>
                </c:pt>
                <c:pt idx="28">
                  <c:v>45536</c:v>
                </c:pt>
                <c:pt idx="29">
                  <c:v>45566</c:v>
                </c:pt>
                <c:pt idx="30">
                  <c:v>45597</c:v>
                </c:pt>
                <c:pt idx="31">
                  <c:v>45627</c:v>
                </c:pt>
                <c:pt idx="32">
                  <c:v>45658</c:v>
                </c:pt>
                <c:pt idx="33">
                  <c:v>45689</c:v>
                </c:pt>
                <c:pt idx="34">
                  <c:v>45717</c:v>
                </c:pt>
                <c:pt idx="35">
                  <c:v>45748</c:v>
                </c:pt>
                <c:pt idx="36">
                  <c:v>45778</c:v>
                </c:pt>
                <c:pt idx="37">
                  <c:v>45809</c:v>
                </c:pt>
                <c:pt idx="38">
                  <c:v>45839</c:v>
                </c:pt>
                <c:pt idx="39">
                  <c:v>45870</c:v>
                </c:pt>
                <c:pt idx="40">
                  <c:v>45901</c:v>
                </c:pt>
                <c:pt idx="41">
                  <c:v>45931</c:v>
                </c:pt>
                <c:pt idx="42">
                  <c:v>45962</c:v>
                </c:pt>
                <c:pt idx="43">
                  <c:v>45992</c:v>
                </c:pt>
                <c:pt idx="44">
                  <c:v>46023</c:v>
                </c:pt>
                <c:pt idx="45">
                  <c:v>46054</c:v>
                </c:pt>
                <c:pt idx="46">
                  <c:v>46082</c:v>
                </c:pt>
                <c:pt idx="47">
                  <c:v>46113</c:v>
                </c:pt>
                <c:pt idx="48">
                  <c:v>46143</c:v>
                </c:pt>
                <c:pt idx="49">
                  <c:v>46174</c:v>
                </c:pt>
                <c:pt idx="50">
                  <c:v>46204</c:v>
                </c:pt>
                <c:pt idx="51">
                  <c:v>46235</c:v>
                </c:pt>
                <c:pt idx="52">
                  <c:v>46266</c:v>
                </c:pt>
                <c:pt idx="53">
                  <c:v>46296</c:v>
                </c:pt>
                <c:pt idx="54">
                  <c:v>46327</c:v>
                </c:pt>
                <c:pt idx="55">
                  <c:v>46357</c:v>
                </c:pt>
                <c:pt idx="56">
                  <c:v>46388</c:v>
                </c:pt>
                <c:pt idx="57">
                  <c:v>46419</c:v>
                </c:pt>
                <c:pt idx="58">
                  <c:v>46447</c:v>
                </c:pt>
                <c:pt idx="59">
                  <c:v>46478</c:v>
                </c:pt>
                <c:pt idx="60">
                  <c:v>46508</c:v>
                </c:pt>
                <c:pt idx="61" formatCode="[$-409]mmmm\ d\,\ yyyy;@">
                  <c:v>46539</c:v>
                </c:pt>
                <c:pt idx="62" formatCode="[$-409]mmmm\ d\,\ yyyy;@">
                  <c:v>46569</c:v>
                </c:pt>
                <c:pt idx="63" formatCode="[$-409]mmmm\ d\,\ yyyy;@">
                  <c:v>46600</c:v>
                </c:pt>
                <c:pt idx="64" formatCode="[$-409]mmmm\ d\,\ yyyy;@">
                  <c:v>46631</c:v>
                </c:pt>
              </c:numCache>
            </c:numRef>
          </c:xVal>
          <c:yVal>
            <c:numRef>
              <c:f>Comparison!$AH$4:$AH$68</c:f>
              <c:numCache>
                <c:formatCode>0.00</c:formatCode>
                <c:ptCount val="65"/>
                <c:pt idx="0">
                  <c:v>187.327</c:v>
                </c:pt>
                <c:pt idx="1">
                  <c:v>33.622999999999998</c:v>
                </c:pt>
                <c:pt idx="2">
                  <c:v>-10.747999999999999</c:v>
                </c:pt>
                <c:pt idx="3">
                  <c:v>19.45</c:v>
                </c:pt>
                <c:pt idx="4">
                  <c:v>17.725000000000001</c:v>
                </c:pt>
                <c:pt idx="5">
                  <c:v>32.911000000000001</c:v>
                </c:pt>
                <c:pt idx="6">
                  <c:v>25.805</c:v>
                </c:pt>
                <c:pt idx="7">
                  <c:v>19.478999999999999</c:v>
                </c:pt>
                <c:pt idx="8">
                  <c:v>18.803999999999998</c:v>
                </c:pt>
                <c:pt idx="9">
                  <c:v>21.038</c:v>
                </c:pt>
                <c:pt idx="10">
                  <c:v>64.268000000000001</c:v>
                </c:pt>
                <c:pt idx="11">
                  <c:v>194.453</c:v>
                </c:pt>
                <c:pt idx="12">
                  <c:v>432.58699999999999</c:v>
                </c:pt>
                <c:pt idx="13">
                  <c:v>198.57400000000001</c:v>
                </c:pt>
                <c:pt idx="14">
                  <c:v>29.420999999999999</c:v>
                </c:pt>
                <c:pt idx="15">
                  <c:v>39.792000000000002</c:v>
                </c:pt>
                <c:pt idx="16">
                  <c:v>7.8289999999999997</c:v>
                </c:pt>
                <c:pt idx="17">
                  <c:v>13.378</c:v>
                </c:pt>
                <c:pt idx="18">
                  <c:v>20.614000000000001</c:v>
                </c:pt>
                <c:pt idx="19">
                  <c:v>19.917999999999999</c:v>
                </c:pt>
                <c:pt idx="20">
                  <c:v>19.003</c:v>
                </c:pt>
                <c:pt idx="21">
                  <c:v>18.821999999999999</c:v>
                </c:pt>
                <c:pt idx="22">
                  <c:v>28.81</c:v>
                </c:pt>
                <c:pt idx="23">
                  <c:v>59.762999999999998</c:v>
                </c:pt>
                <c:pt idx="24">
                  <c:v>63.119</c:v>
                </c:pt>
                <c:pt idx="25">
                  <c:v>16.443999999999999</c:v>
                </c:pt>
                <c:pt idx="26">
                  <c:v>18.015000000000001</c:v>
                </c:pt>
                <c:pt idx="27">
                  <c:v>17.77</c:v>
                </c:pt>
                <c:pt idx="28">
                  <c:v>28.036000000000001</c:v>
                </c:pt>
                <c:pt idx="29">
                  <c:v>29.81</c:v>
                </c:pt>
                <c:pt idx="30">
                  <c:v>28.940999999999999</c:v>
                </c:pt>
                <c:pt idx="31">
                  <c:v>18.555</c:v>
                </c:pt>
                <c:pt idx="32">
                  <c:v>19.100000000000001</c:v>
                </c:pt>
                <c:pt idx="33">
                  <c:v>24.231000000000002</c:v>
                </c:pt>
                <c:pt idx="34">
                  <c:v>48.179000000000002</c:v>
                </c:pt>
                <c:pt idx="35">
                  <c:v>68.218999999999994</c:v>
                </c:pt>
                <c:pt idx="36">
                  <c:v>191.77199999999999</c:v>
                </c:pt>
                <c:pt idx="37">
                  <c:v>105.61799999999999</c:v>
                </c:pt>
                <c:pt idx="38">
                  <c:v>-3.67</c:v>
                </c:pt>
                <c:pt idx="39">
                  <c:v>10.026999999999999</c:v>
                </c:pt>
                <c:pt idx="40">
                  <c:v>51.402999999999999</c:v>
                </c:pt>
                <c:pt idx="41">
                  <c:v>22.596</c:v>
                </c:pt>
                <c:pt idx="42">
                  <c:v>26.114999999999998</c:v>
                </c:pt>
                <c:pt idx="43">
                  <c:v>24.167000000000002</c:v>
                </c:pt>
                <c:pt idx="44">
                  <c:v>20.027000000000001</c:v>
                </c:pt>
                <c:pt idx="45">
                  <c:v>23.248999999999999</c:v>
                </c:pt>
                <c:pt idx="46">
                  <c:v>97.712999999999994</c:v>
                </c:pt>
                <c:pt idx="47">
                  <c:v>203.12899999999999</c:v>
                </c:pt>
                <c:pt idx="48">
                  <c:v>295.58600000000001</c:v>
                </c:pt>
                <c:pt idx="49">
                  <c:v>134.74</c:v>
                </c:pt>
                <c:pt idx="50">
                  <c:v>24.626999999999999</c:v>
                </c:pt>
                <c:pt idx="51">
                  <c:v>-0.46100000000000002</c:v>
                </c:pt>
                <c:pt idx="52">
                  <c:v>56.234999999999999</c:v>
                </c:pt>
                <c:pt idx="53">
                  <c:v>68.036000000000001</c:v>
                </c:pt>
                <c:pt idx="54">
                  <c:v>47.523000000000003</c:v>
                </c:pt>
                <c:pt idx="55">
                  <c:v>33.390999999999998</c:v>
                </c:pt>
                <c:pt idx="56">
                  <c:v>42.072000000000003</c:v>
                </c:pt>
                <c:pt idx="57">
                  <c:v>51.521999999999998</c:v>
                </c:pt>
                <c:pt idx="58">
                  <c:v>113.62</c:v>
                </c:pt>
                <c:pt idx="59">
                  <c:v>311.649</c:v>
                </c:pt>
                <c:pt idx="60">
                  <c:v>537.09</c:v>
                </c:pt>
                <c:pt idx="61">
                  <c:v>363.37099999999998</c:v>
                </c:pt>
                <c:pt idx="62">
                  <c:v>101.685</c:v>
                </c:pt>
                <c:pt idx="63">
                  <c:v>35.018999999999998</c:v>
                </c:pt>
                <c:pt idx="64">
                  <c:v>21.41</c:v>
                </c:pt>
              </c:numCache>
            </c:numRef>
          </c:yVal>
          <c:smooth val="1"/>
          <c:extLst>
            <c:ext xmlns:c16="http://schemas.microsoft.com/office/drawing/2014/chart" uri="{C3380CC4-5D6E-409C-BE32-E72D297353CC}">
              <c16:uniqueId val="{0000000D-ED5F-48A7-B1E1-F670F5E3C2E1}"/>
            </c:ext>
          </c:extLst>
        </c:ser>
        <c:ser>
          <c:idx val="13"/>
          <c:order val="10"/>
          <c:tx>
            <c:strRef>
              <c:f>RunInformation!$G$16</c:f>
              <c:strCache>
                <c:ptCount val="1"/>
                <c:pt idx="0">
                  <c:v>2001</c:v>
                </c:pt>
              </c:strCache>
            </c:strRef>
          </c:tx>
          <c:spPr>
            <a:ln w="19050">
              <a:solidFill>
                <a:srgbClr val="7563FD"/>
              </a:solidFill>
              <a:prstDash val="solid"/>
            </a:ln>
          </c:spPr>
          <c:marker>
            <c:symbol val="triangle"/>
            <c:size val="5"/>
            <c:spPr>
              <a:solidFill>
                <a:srgbClr val="7563FD"/>
              </a:solidFill>
              <a:ln w="19050">
                <a:solidFill>
                  <a:srgbClr val="7563FD"/>
                </a:solidFill>
                <a:prstDash val="solid"/>
              </a:ln>
            </c:spPr>
          </c:marker>
          <c:xVal>
            <c:numRef>
              <c:f>Comparison!$U$4:$U$68</c:f>
              <c:numCache>
                <c:formatCode>[$-409]mmmm\-yy;@</c:formatCode>
                <c:ptCount val="65"/>
                <c:pt idx="0">
                  <c:v>44682</c:v>
                </c:pt>
                <c:pt idx="1">
                  <c:v>44713</c:v>
                </c:pt>
                <c:pt idx="2">
                  <c:v>44743</c:v>
                </c:pt>
                <c:pt idx="3">
                  <c:v>44774</c:v>
                </c:pt>
                <c:pt idx="4">
                  <c:v>44805</c:v>
                </c:pt>
                <c:pt idx="5">
                  <c:v>44835</c:v>
                </c:pt>
                <c:pt idx="6">
                  <c:v>44866</c:v>
                </c:pt>
                <c:pt idx="7">
                  <c:v>44896</c:v>
                </c:pt>
                <c:pt idx="8">
                  <c:v>44927</c:v>
                </c:pt>
                <c:pt idx="9">
                  <c:v>44958</c:v>
                </c:pt>
                <c:pt idx="10">
                  <c:v>44986</c:v>
                </c:pt>
                <c:pt idx="11">
                  <c:v>45017</c:v>
                </c:pt>
                <c:pt idx="12">
                  <c:v>45047</c:v>
                </c:pt>
                <c:pt idx="13">
                  <c:v>45078</c:v>
                </c:pt>
                <c:pt idx="14">
                  <c:v>45108</c:v>
                </c:pt>
                <c:pt idx="15">
                  <c:v>45139</c:v>
                </c:pt>
                <c:pt idx="16">
                  <c:v>45170</c:v>
                </c:pt>
                <c:pt idx="17">
                  <c:v>45200</c:v>
                </c:pt>
                <c:pt idx="18">
                  <c:v>45231</c:v>
                </c:pt>
                <c:pt idx="19">
                  <c:v>45261</c:v>
                </c:pt>
                <c:pt idx="20">
                  <c:v>45292</c:v>
                </c:pt>
                <c:pt idx="21">
                  <c:v>45323</c:v>
                </c:pt>
                <c:pt idx="22">
                  <c:v>45352</c:v>
                </c:pt>
                <c:pt idx="23">
                  <c:v>45383</c:v>
                </c:pt>
                <c:pt idx="24">
                  <c:v>45413</c:v>
                </c:pt>
                <c:pt idx="25">
                  <c:v>45444</c:v>
                </c:pt>
                <c:pt idx="26">
                  <c:v>45474</c:v>
                </c:pt>
                <c:pt idx="27">
                  <c:v>45505</c:v>
                </c:pt>
                <c:pt idx="28">
                  <c:v>45536</c:v>
                </c:pt>
                <c:pt idx="29">
                  <c:v>45566</c:v>
                </c:pt>
                <c:pt idx="30">
                  <c:v>45597</c:v>
                </c:pt>
                <c:pt idx="31">
                  <c:v>45627</c:v>
                </c:pt>
                <c:pt idx="32">
                  <c:v>45658</c:v>
                </c:pt>
                <c:pt idx="33">
                  <c:v>45689</c:v>
                </c:pt>
                <c:pt idx="34">
                  <c:v>45717</c:v>
                </c:pt>
                <c:pt idx="35">
                  <c:v>45748</c:v>
                </c:pt>
                <c:pt idx="36">
                  <c:v>45778</c:v>
                </c:pt>
                <c:pt idx="37">
                  <c:v>45809</c:v>
                </c:pt>
                <c:pt idx="38">
                  <c:v>45839</c:v>
                </c:pt>
                <c:pt idx="39">
                  <c:v>45870</c:v>
                </c:pt>
                <c:pt idx="40">
                  <c:v>45901</c:v>
                </c:pt>
                <c:pt idx="41">
                  <c:v>45931</c:v>
                </c:pt>
                <c:pt idx="42">
                  <c:v>45962</c:v>
                </c:pt>
                <c:pt idx="43">
                  <c:v>45992</c:v>
                </c:pt>
                <c:pt idx="44">
                  <c:v>46023</c:v>
                </c:pt>
                <c:pt idx="45">
                  <c:v>46054</c:v>
                </c:pt>
                <c:pt idx="46">
                  <c:v>46082</c:v>
                </c:pt>
                <c:pt idx="47">
                  <c:v>46113</c:v>
                </c:pt>
                <c:pt idx="48">
                  <c:v>46143</c:v>
                </c:pt>
                <c:pt idx="49">
                  <c:v>46174</c:v>
                </c:pt>
                <c:pt idx="50">
                  <c:v>46204</c:v>
                </c:pt>
                <c:pt idx="51">
                  <c:v>46235</c:v>
                </c:pt>
                <c:pt idx="52">
                  <c:v>46266</c:v>
                </c:pt>
                <c:pt idx="53">
                  <c:v>46296</c:v>
                </c:pt>
                <c:pt idx="54">
                  <c:v>46327</c:v>
                </c:pt>
                <c:pt idx="55">
                  <c:v>46357</c:v>
                </c:pt>
                <c:pt idx="56">
                  <c:v>46388</c:v>
                </c:pt>
                <c:pt idx="57">
                  <c:v>46419</c:v>
                </c:pt>
                <c:pt idx="58">
                  <c:v>46447</c:v>
                </c:pt>
                <c:pt idx="59">
                  <c:v>46478</c:v>
                </c:pt>
                <c:pt idx="60">
                  <c:v>46508</c:v>
                </c:pt>
                <c:pt idx="61" formatCode="[$-409]mmmm\ d\,\ yyyy;@">
                  <c:v>46539</c:v>
                </c:pt>
                <c:pt idx="62" formatCode="[$-409]mmmm\ d\,\ yyyy;@">
                  <c:v>46569</c:v>
                </c:pt>
                <c:pt idx="63" formatCode="[$-409]mmmm\ d\,\ yyyy;@">
                  <c:v>46600</c:v>
                </c:pt>
                <c:pt idx="64" formatCode="[$-409]mmmm\ d\,\ yyyy;@">
                  <c:v>46631</c:v>
                </c:pt>
              </c:numCache>
            </c:numRef>
          </c:xVal>
          <c:yVal>
            <c:numRef>
              <c:f>Comparison!$AI$4:$AI$68</c:f>
              <c:numCache>
                <c:formatCode>0.00</c:formatCode>
                <c:ptCount val="65"/>
                <c:pt idx="0">
                  <c:v>227.78899999999999</c:v>
                </c:pt>
                <c:pt idx="1">
                  <c:v>36.999000000000002</c:v>
                </c:pt>
                <c:pt idx="2">
                  <c:v>-5.6050000000000004</c:v>
                </c:pt>
                <c:pt idx="3">
                  <c:v>26.614999999999998</c:v>
                </c:pt>
                <c:pt idx="4">
                  <c:v>17.658999999999999</c:v>
                </c:pt>
                <c:pt idx="5">
                  <c:v>15.634</c:v>
                </c:pt>
                <c:pt idx="6">
                  <c:v>15.813000000000001</c:v>
                </c:pt>
                <c:pt idx="7">
                  <c:v>15.276</c:v>
                </c:pt>
                <c:pt idx="8">
                  <c:v>14.565</c:v>
                </c:pt>
                <c:pt idx="9">
                  <c:v>14.182</c:v>
                </c:pt>
                <c:pt idx="10">
                  <c:v>22.827999999999999</c:v>
                </c:pt>
                <c:pt idx="11">
                  <c:v>53.195999999999998</c:v>
                </c:pt>
                <c:pt idx="12">
                  <c:v>61.084000000000003</c:v>
                </c:pt>
                <c:pt idx="13">
                  <c:v>23.734000000000002</c:v>
                </c:pt>
                <c:pt idx="14">
                  <c:v>17.076000000000001</c:v>
                </c:pt>
                <c:pt idx="15">
                  <c:v>16.684999999999999</c:v>
                </c:pt>
                <c:pt idx="16">
                  <c:v>25.577000000000002</c:v>
                </c:pt>
                <c:pt idx="17">
                  <c:v>28.285</c:v>
                </c:pt>
                <c:pt idx="18">
                  <c:v>27.221</c:v>
                </c:pt>
                <c:pt idx="19">
                  <c:v>16.994</c:v>
                </c:pt>
                <c:pt idx="20">
                  <c:v>17.111999999999998</c:v>
                </c:pt>
                <c:pt idx="21">
                  <c:v>23.021999999999998</c:v>
                </c:pt>
                <c:pt idx="22">
                  <c:v>45.442999999999998</c:v>
                </c:pt>
                <c:pt idx="23">
                  <c:v>66.061000000000007</c:v>
                </c:pt>
                <c:pt idx="24">
                  <c:v>189.471</c:v>
                </c:pt>
                <c:pt idx="25">
                  <c:v>104.636</c:v>
                </c:pt>
                <c:pt idx="26">
                  <c:v>-4.2889999999999997</c:v>
                </c:pt>
                <c:pt idx="27">
                  <c:v>11.864000000000001</c:v>
                </c:pt>
                <c:pt idx="28">
                  <c:v>50.136000000000003</c:v>
                </c:pt>
                <c:pt idx="29">
                  <c:v>22.155000000000001</c:v>
                </c:pt>
                <c:pt idx="30">
                  <c:v>25.332000000000001</c:v>
                </c:pt>
                <c:pt idx="31">
                  <c:v>23.347000000000001</c:v>
                </c:pt>
                <c:pt idx="32">
                  <c:v>19.326000000000001</c:v>
                </c:pt>
                <c:pt idx="33">
                  <c:v>22.498999999999999</c:v>
                </c:pt>
                <c:pt idx="34">
                  <c:v>95.754000000000005</c:v>
                </c:pt>
                <c:pt idx="35">
                  <c:v>201.119</c:v>
                </c:pt>
                <c:pt idx="36">
                  <c:v>294.96300000000002</c:v>
                </c:pt>
                <c:pt idx="37">
                  <c:v>134.42400000000001</c:v>
                </c:pt>
                <c:pt idx="38">
                  <c:v>24.315000000000001</c:v>
                </c:pt>
                <c:pt idx="39">
                  <c:v>-0.73499999999999999</c:v>
                </c:pt>
                <c:pt idx="40">
                  <c:v>55.820999999999998</c:v>
                </c:pt>
                <c:pt idx="41">
                  <c:v>67.692999999999998</c:v>
                </c:pt>
                <c:pt idx="42">
                  <c:v>47.284999999999997</c:v>
                </c:pt>
                <c:pt idx="43">
                  <c:v>33.145000000000003</c:v>
                </c:pt>
                <c:pt idx="44">
                  <c:v>41.716999999999999</c:v>
                </c:pt>
                <c:pt idx="45">
                  <c:v>51.182000000000002</c:v>
                </c:pt>
                <c:pt idx="46">
                  <c:v>112.896</c:v>
                </c:pt>
                <c:pt idx="47">
                  <c:v>310.57100000000003</c:v>
                </c:pt>
                <c:pt idx="48">
                  <c:v>537.09</c:v>
                </c:pt>
                <c:pt idx="49">
                  <c:v>363.37099999999998</c:v>
                </c:pt>
                <c:pt idx="50">
                  <c:v>101.685</c:v>
                </c:pt>
                <c:pt idx="51">
                  <c:v>35.018999999999998</c:v>
                </c:pt>
                <c:pt idx="52">
                  <c:v>21.41</c:v>
                </c:pt>
                <c:pt idx="53">
                  <c:v>81.325999999999993</c:v>
                </c:pt>
                <c:pt idx="54">
                  <c:v>45.798000000000002</c:v>
                </c:pt>
                <c:pt idx="55">
                  <c:v>30.271999999999998</c:v>
                </c:pt>
                <c:pt idx="56">
                  <c:v>26.440999999999999</c:v>
                </c:pt>
                <c:pt idx="57">
                  <c:v>22.943999999999999</c:v>
                </c:pt>
                <c:pt idx="58">
                  <c:v>44.49</c:v>
                </c:pt>
                <c:pt idx="59">
                  <c:v>138.417</c:v>
                </c:pt>
                <c:pt idx="60">
                  <c:v>233.41399999999999</c:v>
                </c:pt>
                <c:pt idx="61">
                  <c:v>78.63</c:v>
                </c:pt>
                <c:pt idx="62">
                  <c:v>27.26</c:v>
                </c:pt>
                <c:pt idx="63">
                  <c:v>37.359000000000002</c:v>
                </c:pt>
                <c:pt idx="64">
                  <c:v>42.557000000000002</c:v>
                </c:pt>
              </c:numCache>
            </c:numRef>
          </c:yVal>
          <c:smooth val="1"/>
          <c:extLst>
            <c:ext xmlns:c16="http://schemas.microsoft.com/office/drawing/2014/chart" uri="{C3380CC4-5D6E-409C-BE32-E72D297353CC}">
              <c16:uniqueId val="{0000000E-ED5F-48A7-B1E1-F670F5E3C2E1}"/>
            </c:ext>
          </c:extLst>
        </c:ser>
        <c:ser>
          <c:idx val="14"/>
          <c:order val="11"/>
          <c:tx>
            <c:strRef>
              <c:f>RunInformation!$G$17</c:f>
              <c:strCache>
                <c:ptCount val="1"/>
                <c:pt idx="0">
                  <c:v>2002</c:v>
                </c:pt>
              </c:strCache>
            </c:strRef>
          </c:tx>
          <c:spPr>
            <a:ln w="19050">
              <a:solidFill>
                <a:srgbClr val="CBF7FD"/>
              </a:solidFill>
              <a:prstDash val="solid"/>
            </a:ln>
          </c:spPr>
          <c:marker>
            <c:symbol val="circle"/>
            <c:size val="5"/>
            <c:spPr>
              <a:solidFill>
                <a:srgbClr val="CBF7FD"/>
              </a:solidFill>
              <a:ln w="19050">
                <a:solidFill>
                  <a:srgbClr val="CBF7FD"/>
                </a:solidFill>
                <a:prstDash val="solid"/>
              </a:ln>
            </c:spPr>
          </c:marker>
          <c:xVal>
            <c:numRef>
              <c:f>Comparison!$U$4:$U$68</c:f>
              <c:numCache>
                <c:formatCode>[$-409]mmmm\-yy;@</c:formatCode>
                <c:ptCount val="65"/>
                <c:pt idx="0">
                  <c:v>44682</c:v>
                </c:pt>
                <c:pt idx="1">
                  <c:v>44713</c:v>
                </c:pt>
                <c:pt idx="2">
                  <c:v>44743</c:v>
                </c:pt>
                <c:pt idx="3">
                  <c:v>44774</c:v>
                </c:pt>
                <c:pt idx="4">
                  <c:v>44805</c:v>
                </c:pt>
                <c:pt idx="5">
                  <c:v>44835</c:v>
                </c:pt>
                <c:pt idx="6">
                  <c:v>44866</c:v>
                </c:pt>
                <c:pt idx="7">
                  <c:v>44896</c:v>
                </c:pt>
                <c:pt idx="8">
                  <c:v>44927</c:v>
                </c:pt>
                <c:pt idx="9">
                  <c:v>44958</c:v>
                </c:pt>
                <c:pt idx="10">
                  <c:v>44986</c:v>
                </c:pt>
                <c:pt idx="11">
                  <c:v>45017</c:v>
                </c:pt>
                <c:pt idx="12">
                  <c:v>45047</c:v>
                </c:pt>
                <c:pt idx="13">
                  <c:v>45078</c:v>
                </c:pt>
                <c:pt idx="14">
                  <c:v>45108</c:v>
                </c:pt>
                <c:pt idx="15">
                  <c:v>45139</c:v>
                </c:pt>
                <c:pt idx="16">
                  <c:v>45170</c:v>
                </c:pt>
                <c:pt idx="17">
                  <c:v>45200</c:v>
                </c:pt>
                <c:pt idx="18">
                  <c:v>45231</c:v>
                </c:pt>
                <c:pt idx="19">
                  <c:v>45261</c:v>
                </c:pt>
                <c:pt idx="20">
                  <c:v>45292</c:v>
                </c:pt>
                <c:pt idx="21">
                  <c:v>45323</c:v>
                </c:pt>
                <c:pt idx="22">
                  <c:v>45352</c:v>
                </c:pt>
                <c:pt idx="23">
                  <c:v>45383</c:v>
                </c:pt>
                <c:pt idx="24">
                  <c:v>45413</c:v>
                </c:pt>
                <c:pt idx="25">
                  <c:v>45444</c:v>
                </c:pt>
                <c:pt idx="26">
                  <c:v>45474</c:v>
                </c:pt>
                <c:pt idx="27">
                  <c:v>45505</c:v>
                </c:pt>
                <c:pt idx="28">
                  <c:v>45536</c:v>
                </c:pt>
                <c:pt idx="29">
                  <c:v>45566</c:v>
                </c:pt>
                <c:pt idx="30">
                  <c:v>45597</c:v>
                </c:pt>
                <c:pt idx="31">
                  <c:v>45627</c:v>
                </c:pt>
                <c:pt idx="32">
                  <c:v>45658</c:v>
                </c:pt>
                <c:pt idx="33">
                  <c:v>45689</c:v>
                </c:pt>
                <c:pt idx="34">
                  <c:v>45717</c:v>
                </c:pt>
                <c:pt idx="35">
                  <c:v>45748</c:v>
                </c:pt>
                <c:pt idx="36">
                  <c:v>45778</c:v>
                </c:pt>
                <c:pt idx="37">
                  <c:v>45809</c:v>
                </c:pt>
                <c:pt idx="38">
                  <c:v>45839</c:v>
                </c:pt>
                <c:pt idx="39">
                  <c:v>45870</c:v>
                </c:pt>
                <c:pt idx="40">
                  <c:v>45901</c:v>
                </c:pt>
                <c:pt idx="41">
                  <c:v>45931</c:v>
                </c:pt>
                <c:pt idx="42">
                  <c:v>45962</c:v>
                </c:pt>
                <c:pt idx="43">
                  <c:v>45992</c:v>
                </c:pt>
                <c:pt idx="44">
                  <c:v>46023</c:v>
                </c:pt>
                <c:pt idx="45">
                  <c:v>46054</c:v>
                </c:pt>
                <c:pt idx="46">
                  <c:v>46082</c:v>
                </c:pt>
                <c:pt idx="47">
                  <c:v>46113</c:v>
                </c:pt>
                <c:pt idx="48">
                  <c:v>46143</c:v>
                </c:pt>
                <c:pt idx="49">
                  <c:v>46174</c:v>
                </c:pt>
                <c:pt idx="50">
                  <c:v>46204</c:v>
                </c:pt>
                <c:pt idx="51">
                  <c:v>46235</c:v>
                </c:pt>
                <c:pt idx="52">
                  <c:v>46266</c:v>
                </c:pt>
                <c:pt idx="53">
                  <c:v>46296</c:v>
                </c:pt>
                <c:pt idx="54">
                  <c:v>46327</c:v>
                </c:pt>
                <c:pt idx="55">
                  <c:v>46357</c:v>
                </c:pt>
                <c:pt idx="56">
                  <c:v>46388</c:v>
                </c:pt>
                <c:pt idx="57">
                  <c:v>46419</c:v>
                </c:pt>
                <c:pt idx="58">
                  <c:v>46447</c:v>
                </c:pt>
                <c:pt idx="59">
                  <c:v>46478</c:v>
                </c:pt>
                <c:pt idx="60">
                  <c:v>46508</c:v>
                </c:pt>
                <c:pt idx="61" formatCode="[$-409]mmmm\ d\,\ yyyy;@">
                  <c:v>46539</c:v>
                </c:pt>
                <c:pt idx="62" formatCode="[$-409]mmmm\ d\,\ yyyy;@">
                  <c:v>46569</c:v>
                </c:pt>
                <c:pt idx="63" formatCode="[$-409]mmmm\ d\,\ yyyy;@">
                  <c:v>46600</c:v>
                </c:pt>
                <c:pt idx="64" formatCode="[$-409]mmmm\ d\,\ yyyy;@">
                  <c:v>46631</c:v>
                </c:pt>
              </c:numCache>
            </c:numRef>
          </c:xVal>
          <c:yVal>
            <c:numRef>
              <c:f>Comparison!$AJ$4:$AJ$68</c:f>
              <c:numCache>
                <c:formatCode>0.00</c:formatCode>
                <c:ptCount val="65"/>
                <c:pt idx="0">
                  <c:v>158.011</c:v>
                </c:pt>
                <c:pt idx="1">
                  <c:v>44.048000000000002</c:v>
                </c:pt>
                <c:pt idx="2">
                  <c:v>-4.6269999999999998</c:v>
                </c:pt>
                <c:pt idx="3">
                  <c:v>18.228000000000002</c:v>
                </c:pt>
                <c:pt idx="4">
                  <c:v>27.562000000000001</c:v>
                </c:pt>
                <c:pt idx="5">
                  <c:v>32.573</c:v>
                </c:pt>
                <c:pt idx="6">
                  <c:v>31.289000000000001</c:v>
                </c:pt>
                <c:pt idx="7">
                  <c:v>20.376999999999999</c:v>
                </c:pt>
                <c:pt idx="8">
                  <c:v>20.212</c:v>
                </c:pt>
                <c:pt idx="9">
                  <c:v>25.082999999999998</c:v>
                </c:pt>
                <c:pt idx="10">
                  <c:v>49.511000000000003</c:v>
                </c:pt>
                <c:pt idx="11">
                  <c:v>69.831999999999994</c:v>
                </c:pt>
                <c:pt idx="12">
                  <c:v>190.15199999999999</c:v>
                </c:pt>
                <c:pt idx="13">
                  <c:v>115.616</c:v>
                </c:pt>
                <c:pt idx="14">
                  <c:v>-3.2080000000000002</c:v>
                </c:pt>
                <c:pt idx="15">
                  <c:v>5.859</c:v>
                </c:pt>
                <c:pt idx="16">
                  <c:v>51.286000000000001</c:v>
                </c:pt>
                <c:pt idx="17">
                  <c:v>23.067</c:v>
                </c:pt>
                <c:pt idx="18">
                  <c:v>26.065999999999999</c:v>
                </c:pt>
                <c:pt idx="19">
                  <c:v>24.216000000000001</c:v>
                </c:pt>
                <c:pt idx="20">
                  <c:v>20.056000000000001</c:v>
                </c:pt>
                <c:pt idx="21">
                  <c:v>23.803000000000001</c:v>
                </c:pt>
                <c:pt idx="22">
                  <c:v>97.896000000000001</c:v>
                </c:pt>
                <c:pt idx="23">
                  <c:v>203.589</c:v>
                </c:pt>
                <c:pt idx="24">
                  <c:v>295.79500000000002</c:v>
                </c:pt>
                <c:pt idx="25">
                  <c:v>134.726</c:v>
                </c:pt>
                <c:pt idx="26">
                  <c:v>24.725999999999999</c:v>
                </c:pt>
                <c:pt idx="27">
                  <c:v>-0.29899999999999999</c:v>
                </c:pt>
                <c:pt idx="28">
                  <c:v>56.576000000000001</c:v>
                </c:pt>
                <c:pt idx="29">
                  <c:v>67.991</c:v>
                </c:pt>
                <c:pt idx="30">
                  <c:v>47.587000000000003</c:v>
                </c:pt>
                <c:pt idx="31">
                  <c:v>33.357999999999997</c:v>
                </c:pt>
                <c:pt idx="32">
                  <c:v>41.972000000000001</c:v>
                </c:pt>
                <c:pt idx="33">
                  <c:v>51.44</c:v>
                </c:pt>
                <c:pt idx="34">
                  <c:v>113.392</c:v>
                </c:pt>
                <c:pt idx="35">
                  <c:v>311.28500000000003</c:v>
                </c:pt>
                <c:pt idx="36">
                  <c:v>537.41499999999996</c:v>
                </c:pt>
                <c:pt idx="37">
                  <c:v>363.43</c:v>
                </c:pt>
                <c:pt idx="38">
                  <c:v>101.73</c:v>
                </c:pt>
                <c:pt idx="39">
                  <c:v>35.052</c:v>
                </c:pt>
                <c:pt idx="40">
                  <c:v>21.440999999999999</c:v>
                </c:pt>
                <c:pt idx="41">
                  <c:v>81.352999999999994</c:v>
                </c:pt>
                <c:pt idx="42">
                  <c:v>45.83</c:v>
                </c:pt>
                <c:pt idx="43">
                  <c:v>30.303999999999998</c:v>
                </c:pt>
                <c:pt idx="44">
                  <c:v>26.471</c:v>
                </c:pt>
                <c:pt idx="45">
                  <c:v>22.971</c:v>
                </c:pt>
                <c:pt idx="46">
                  <c:v>44.531999999999996</c:v>
                </c:pt>
                <c:pt idx="47">
                  <c:v>138.46299999999999</c:v>
                </c:pt>
                <c:pt idx="48">
                  <c:v>233.41399999999999</c:v>
                </c:pt>
                <c:pt idx="49">
                  <c:v>78.63</c:v>
                </c:pt>
                <c:pt idx="50">
                  <c:v>27.26</c:v>
                </c:pt>
                <c:pt idx="51">
                  <c:v>37.359000000000002</c:v>
                </c:pt>
                <c:pt idx="52">
                  <c:v>42.557000000000002</c:v>
                </c:pt>
                <c:pt idx="53">
                  <c:v>131.19300000000001</c:v>
                </c:pt>
                <c:pt idx="54">
                  <c:v>52.206000000000003</c:v>
                </c:pt>
                <c:pt idx="55">
                  <c:v>30.818000000000001</c:v>
                </c:pt>
                <c:pt idx="56">
                  <c:v>26.332000000000001</c:v>
                </c:pt>
                <c:pt idx="57">
                  <c:v>38.578000000000003</c:v>
                </c:pt>
                <c:pt idx="58">
                  <c:v>130.15</c:v>
                </c:pt>
                <c:pt idx="59">
                  <c:v>146.154</c:v>
                </c:pt>
                <c:pt idx="60">
                  <c:v>286.33999999999997</c:v>
                </c:pt>
                <c:pt idx="61">
                  <c:v>166.99700000000001</c:v>
                </c:pt>
                <c:pt idx="62">
                  <c:v>25.234000000000002</c:v>
                </c:pt>
                <c:pt idx="63">
                  <c:v>43.802</c:v>
                </c:pt>
                <c:pt idx="64">
                  <c:v>33.514000000000003</c:v>
                </c:pt>
              </c:numCache>
            </c:numRef>
          </c:yVal>
          <c:smooth val="1"/>
          <c:extLst>
            <c:ext xmlns:c16="http://schemas.microsoft.com/office/drawing/2014/chart" uri="{C3380CC4-5D6E-409C-BE32-E72D297353CC}">
              <c16:uniqueId val="{0000000F-ED5F-48A7-B1E1-F670F5E3C2E1}"/>
            </c:ext>
          </c:extLst>
        </c:ser>
        <c:ser>
          <c:idx val="15"/>
          <c:order val="12"/>
          <c:tx>
            <c:strRef>
              <c:f>RunInformation!$G$18</c:f>
              <c:strCache>
                <c:ptCount val="1"/>
                <c:pt idx="0">
                  <c:v>2003</c:v>
                </c:pt>
              </c:strCache>
            </c:strRef>
          </c:tx>
          <c:spPr>
            <a:ln w="19050">
              <a:solidFill>
                <a:srgbClr val="B2A8FE"/>
              </a:solidFill>
              <a:prstDash val="solid"/>
            </a:ln>
          </c:spPr>
          <c:marker>
            <c:symbol val="square"/>
            <c:size val="5"/>
            <c:spPr>
              <a:solidFill>
                <a:srgbClr val="B2A8FE"/>
              </a:solidFill>
              <a:ln w="19050">
                <a:solidFill>
                  <a:srgbClr val="B2A8FE"/>
                </a:solidFill>
                <a:prstDash val="solid"/>
              </a:ln>
            </c:spPr>
          </c:marker>
          <c:xVal>
            <c:numRef>
              <c:f>Comparison!$U$4:$U$68</c:f>
              <c:numCache>
                <c:formatCode>[$-409]mmmm\-yy;@</c:formatCode>
                <c:ptCount val="65"/>
                <c:pt idx="0">
                  <c:v>44682</c:v>
                </c:pt>
                <c:pt idx="1">
                  <c:v>44713</c:v>
                </c:pt>
                <c:pt idx="2">
                  <c:v>44743</c:v>
                </c:pt>
                <c:pt idx="3">
                  <c:v>44774</c:v>
                </c:pt>
                <c:pt idx="4">
                  <c:v>44805</c:v>
                </c:pt>
                <c:pt idx="5">
                  <c:v>44835</c:v>
                </c:pt>
                <c:pt idx="6">
                  <c:v>44866</c:v>
                </c:pt>
                <c:pt idx="7">
                  <c:v>44896</c:v>
                </c:pt>
                <c:pt idx="8">
                  <c:v>44927</c:v>
                </c:pt>
                <c:pt idx="9">
                  <c:v>44958</c:v>
                </c:pt>
                <c:pt idx="10">
                  <c:v>44986</c:v>
                </c:pt>
                <c:pt idx="11">
                  <c:v>45017</c:v>
                </c:pt>
                <c:pt idx="12">
                  <c:v>45047</c:v>
                </c:pt>
                <c:pt idx="13">
                  <c:v>45078</c:v>
                </c:pt>
                <c:pt idx="14">
                  <c:v>45108</c:v>
                </c:pt>
                <c:pt idx="15">
                  <c:v>45139</c:v>
                </c:pt>
                <c:pt idx="16">
                  <c:v>45170</c:v>
                </c:pt>
                <c:pt idx="17">
                  <c:v>45200</c:v>
                </c:pt>
                <c:pt idx="18">
                  <c:v>45231</c:v>
                </c:pt>
                <c:pt idx="19">
                  <c:v>45261</c:v>
                </c:pt>
                <c:pt idx="20">
                  <c:v>45292</c:v>
                </c:pt>
                <c:pt idx="21">
                  <c:v>45323</c:v>
                </c:pt>
                <c:pt idx="22">
                  <c:v>45352</c:v>
                </c:pt>
                <c:pt idx="23">
                  <c:v>45383</c:v>
                </c:pt>
                <c:pt idx="24">
                  <c:v>45413</c:v>
                </c:pt>
                <c:pt idx="25">
                  <c:v>45444</c:v>
                </c:pt>
                <c:pt idx="26">
                  <c:v>45474</c:v>
                </c:pt>
                <c:pt idx="27">
                  <c:v>45505</c:v>
                </c:pt>
                <c:pt idx="28">
                  <c:v>45536</c:v>
                </c:pt>
                <c:pt idx="29">
                  <c:v>45566</c:v>
                </c:pt>
                <c:pt idx="30">
                  <c:v>45597</c:v>
                </c:pt>
                <c:pt idx="31">
                  <c:v>45627</c:v>
                </c:pt>
                <c:pt idx="32">
                  <c:v>45658</c:v>
                </c:pt>
                <c:pt idx="33">
                  <c:v>45689</c:v>
                </c:pt>
                <c:pt idx="34">
                  <c:v>45717</c:v>
                </c:pt>
                <c:pt idx="35">
                  <c:v>45748</c:v>
                </c:pt>
                <c:pt idx="36">
                  <c:v>45778</c:v>
                </c:pt>
                <c:pt idx="37">
                  <c:v>45809</c:v>
                </c:pt>
                <c:pt idx="38">
                  <c:v>45839</c:v>
                </c:pt>
                <c:pt idx="39">
                  <c:v>45870</c:v>
                </c:pt>
                <c:pt idx="40">
                  <c:v>45901</c:v>
                </c:pt>
                <c:pt idx="41">
                  <c:v>45931</c:v>
                </c:pt>
                <c:pt idx="42">
                  <c:v>45962</c:v>
                </c:pt>
                <c:pt idx="43">
                  <c:v>45992</c:v>
                </c:pt>
                <c:pt idx="44">
                  <c:v>46023</c:v>
                </c:pt>
                <c:pt idx="45">
                  <c:v>46054</c:v>
                </c:pt>
                <c:pt idx="46">
                  <c:v>46082</c:v>
                </c:pt>
                <c:pt idx="47">
                  <c:v>46113</c:v>
                </c:pt>
                <c:pt idx="48">
                  <c:v>46143</c:v>
                </c:pt>
                <c:pt idx="49">
                  <c:v>46174</c:v>
                </c:pt>
                <c:pt idx="50">
                  <c:v>46204</c:v>
                </c:pt>
                <c:pt idx="51">
                  <c:v>46235</c:v>
                </c:pt>
                <c:pt idx="52">
                  <c:v>46266</c:v>
                </c:pt>
                <c:pt idx="53">
                  <c:v>46296</c:v>
                </c:pt>
                <c:pt idx="54">
                  <c:v>46327</c:v>
                </c:pt>
                <c:pt idx="55">
                  <c:v>46357</c:v>
                </c:pt>
                <c:pt idx="56">
                  <c:v>46388</c:v>
                </c:pt>
                <c:pt idx="57">
                  <c:v>46419</c:v>
                </c:pt>
                <c:pt idx="58">
                  <c:v>46447</c:v>
                </c:pt>
                <c:pt idx="59">
                  <c:v>46478</c:v>
                </c:pt>
                <c:pt idx="60">
                  <c:v>46508</c:v>
                </c:pt>
                <c:pt idx="61" formatCode="[$-409]mmmm\ d\,\ yyyy;@">
                  <c:v>46539</c:v>
                </c:pt>
                <c:pt idx="62" formatCode="[$-409]mmmm\ d\,\ yyyy;@">
                  <c:v>46569</c:v>
                </c:pt>
                <c:pt idx="63" formatCode="[$-409]mmmm\ d\,\ yyyy;@">
                  <c:v>46600</c:v>
                </c:pt>
                <c:pt idx="64" formatCode="[$-409]mmmm\ d\,\ yyyy;@">
                  <c:v>46631</c:v>
                </c:pt>
              </c:numCache>
            </c:numRef>
          </c:xVal>
          <c:yVal>
            <c:numRef>
              <c:f>Comparison!$AK$4:$AK$68</c:f>
              <c:numCache>
                <c:formatCode>0.00</c:formatCode>
                <c:ptCount val="65"/>
                <c:pt idx="0">
                  <c:v>180.887</c:v>
                </c:pt>
                <c:pt idx="1">
                  <c:v>62.723999999999997</c:v>
                </c:pt>
                <c:pt idx="2">
                  <c:v>-9.3320000000000007</c:v>
                </c:pt>
                <c:pt idx="3">
                  <c:v>14.579000000000001</c:v>
                </c:pt>
                <c:pt idx="4">
                  <c:v>46.173000000000002</c:v>
                </c:pt>
                <c:pt idx="5">
                  <c:v>22.602</c:v>
                </c:pt>
                <c:pt idx="6">
                  <c:v>25.36</c:v>
                </c:pt>
                <c:pt idx="7">
                  <c:v>23.634</c:v>
                </c:pt>
                <c:pt idx="8">
                  <c:v>19.486000000000001</c:v>
                </c:pt>
                <c:pt idx="9">
                  <c:v>20.7</c:v>
                </c:pt>
                <c:pt idx="10">
                  <c:v>93.558000000000007</c:v>
                </c:pt>
                <c:pt idx="11">
                  <c:v>196.488</c:v>
                </c:pt>
                <c:pt idx="12">
                  <c:v>292.70800000000003</c:v>
                </c:pt>
                <c:pt idx="13">
                  <c:v>134.77600000000001</c:v>
                </c:pt>
                <c:pt idx="14">
                  <c:v>27.414999999999999</c:v>
                </c:pt>
                <c:pt idx="15">
                  <c:v>-0.53700000000000003</c:v>
                </c:pt>
                <c:pt idx="16">
                  <c:v>51.378999999999998</c:v>
                </c:pt>
                <c:pt idx="17">
                  <c:v>69.837000000000003</c:v>
                </c:pt>
                <c:pt idx="18">
                  <c:v>48.832999999999998</c:v>
                </c:pt>
                <c:pt idx="19">
                  <c:v>31.771000000000001</c:v>
                </c:pt>
                <c:pt idx="20">
                  <c:v>43.124000000000002</c:v>
                </c:pt>
                <c:pt idx="21">
                  <c:v>52.884999999999998</c:v>
                </c:pt>
                <c:pt idx="22">
                  <c:v>113.973</c:v>
                </c:pt>
                <c:pt idx="23">
                  <c:v>311.52499999999998</c:v>
                </c:pt>
                <c:pt idx="24">
                  <c:v>536.61300000000006</c:v>
                </c:pt>
                <c:pt idx="25">
                  <c:v>363.52199999999999</c:v>
                </c:pt>
                <c:pt idx="26">
                  <c:v>101.95</c:v>
                </c:pt>
                <c:pt idx="27">
                  <c:v>35.244</c:v>
                </c:pt>
                <c:pt idx="28">
                  <c:v>21.896000000000001</c:v>
                </c:pt>
                <c:pt idx="29">
                  <c:v>81.384</c:v>
                </c:pt>
                <c:pt idx="30">
                  <c:v>45.881999999999998</c:v>
                </c:pt>
                <c:pt idx="31">
                  <c:v>30.271000000000001</c:v>
                </c:pt>
                <c:pt idx="32">
                  <c:v>26.44</c:v>
                </c:pt>
                <c:pt idx="33">
                  <c:v>22.942</c:v>
                </c:pt>
                <c:pt idx="34">
                  <c:v>44.478999999999999</c:v>
                </c:pt>
                <c:pt idx="35">
                  <c:v>138.411</c:v>
                </c:pt>
                <c:pt idx="36">
                  <c:v>233.38900000000001</c:v>
                </c:pt>
                <c:pt idx="37">
                  <c:v>78.602999999999994</c:v>
                </c:pt>
                <c:pt idx="38">
                  <c:v>27.219000000000001</c:v>
                </c:pt>
                <c:pt idx="39">
                  <c:v>37.305999999999997</c:v>
                </c:pt>
                <c:pt idx="40">
                  <c:v>42.523000000000003</c:v>
                </c:pt>
                <c:pt idx="41">
                  <c:v>131.14099999999999</c:v>
                </c:pt>
                <c:pt idx="42">
                  <c:v>52.183</c:v>
                </c:pt>
                <c:pt idx="43">
                  <c:v>30.798999999999999</c:v>
                </c:pt>
                <c:pt idx="44">
                  <c:v>26.312000000000001</c:v>
                </c:pt>
                <c:pt idx="45">
                  <c:v>38.539000000000001</c:v>
                </c:pt>
                <c:pt idx="46">
                  <c:v>130.09</c:v>
                </c:pt>
                <c:pt idx="47">
                  <c:v>146.13999999999999</c:v>
                </c:pt>
                <c:pt idx="48">
                  <c:v>286.33999999999997</c:v>
                </c:pt>
                <c:pt idx="49">
                  <c:v>166.99700000000001</c:v>
                </c:pt>
                <c:pt idx="50">
                  <c:v>25.234000000000002</c:v>
                </c:pt>
                <c:pt idx="51">
                  <c:v>43.802</c:v>
                </c:pt>
                <c:pt idx="52">
                  <c:v>33.514000000000003</c:v>
                </c:pt>
                <c:pt idx="53">
                  <c:v>52.295000000000002</c:v>
                </c:pt>
                <c:pt idx="54">
                  <c:v>27.387</c:v>
                </c:pt>
                <c:pt idx="55">
                  <c:v>45.54</c:v>
                </c:pt>
                <c:pt idx="56">
                  <c:v>27.658999999999999</c:v>
                </c:pt>
                <c:pt idx="57">
                  <c:v>22.547000000000001</c:v>
                </c:pt>
                <c:pt idx="58">
                  <c:v>81.501999999999995</c:v>
                </c:pt>
                <c:pt idx="59">
                  <c:v>273.49099999999999</c:v>
                </c:pt>
                <c:pt idx="60">
                  <c:v>374.59399999999999</c:v>
                </c:pt>
                <c:pt idx="61">
                  <c:v>340.87599999999998</c:v>
                </c:pt>
                <c:pt idx="62">
                  <c:v>88.722999999999999</c:v>
                </c:pt>
                <c:pt idx="63">
                  <c:v>36.85</c:v>
                </c:pt>
                <c:pt idx="64">
                  <c:v>37.014000000000003</c:v>
                </c:pt>
              </c:numCache>
            </c:numRef>
          </c:yVal>
          <c:smooth val="1"/>
          <c:extLst>
            <c:ext xmlns:c16="http://schemas.microsoft.com/office/drawing/2014/chart" uri="{C3380CC4-5D6E-409C-BE32-E72D297353CC}">
              <c16:uniqueId val="{00000010-ED5F-48A7-B1E1-F670F5E3C2E1}"/>
            </c:ext>
          </c:extLst>
        </c:ser>
        <c:ser>
          <c:idx val="16"/>
          <c:order val="13"/>
          <c:tx>
            <c:strRef>
              <c:f>RunInformation!$G$19</c:f>
              <c:strCache>
                <c:ptCount val="1"/>
                <c:pt idx="0">
                  <c:v>2004</c:v>
                </c:pt>
              </c:strCache>
            </c:strRef>
          </c:tx>
          <c:spPr>
            <a:ln w="19050">
              <a:solidFill>
                <a:srgbClr val="9283FD"/>
              </a:solidFill>
              <a:prstDash val="solid"/>
            </a:ln>
          </c:spPr>
          <c:marker>
            <c:symbol val="diamond"/>
            <c:size val="5"/>
            <c:spPr>
              <a:solidFill>
                <a:srgbClr val="9283FD"/>
              </a:solidFill>
              <a:ln w="19050">
                <a:solidFill>
                  <a:srgbClr val="9283FD"/>
                </a:solidFill>
                <a:prstDash val="solid"/>
              </a:ln>
            </c:spPr>
          </c:marker>
          <c:xVal>
            <c:numRef>
              <c:f>Comparison!$U$4:$U$68</c:f>
              <c:numCache>
                <c:formatCode>[$-409]mmmm\-yy;@</c:formatCode>
                <c:ptCount val="65"/>
                <c:pt idx="0">
                  <c:v>44682</c:v>
                </c:pt>
                <c:pt idx="1">
                  <c:v>44713</c:v>
                </c:pt>
                <c:pt idx="2">
                  <c:v>44743</c:v>
                </c:pt>
                <c:pt idx="3">
                  <c:v>44774</c:v>
                </c:pt>
                <c:pt idx="4">
                  <c:v>44805</c:v>
                </c:pt>
                <c:pt idx="5">
                  <c:v>44835</c:v>
                </c:pt>
                <c:pt idx="6">
                  <c:v>44866</c:v>
                </c:pt>
                <c:pt idx="7">
                  <c:v>44896</c:v>
                </c:pt>
                <c:pt idx="8">
                  <c:v>44927</c:v>
                </c:pt>
                <c:pt idx="9">
                  <c:v>44958</c:v>
                </c:pt>
                <c:pt idx="10">
                  <c:v>44986</c:v>
                </c:pt>
                <c:pt idx="11">
                  <c:v>45017</c:v>
                </c:pt>
                <c:pt idx="12">
                  <c:v>45047</c:v>
                </c:pt>
                <c:pt idx="13">
                  <c:v>45078</c:v>
                </c:pt>
                <c:pt idx="14">
                  <c:v>45108</c:v>
                </c:pt>
                <c:pt idx="15">
                  <c:v>45139</c:v>
                </c:pt>
                <c:pt idx="16">
                  <c:v>45170</c:v>
                </c:pt>
                <c:pt idx="17">
                  <c:v>45200</c:v>
                </c:pt>
                <c:pt idx="18">
                  <c:v>45231</c:v>
                </c:pt>
                <c:pt idx="19">
                  <c:v>45261</c:v>
                </c:pt>
                <c:pt idx="20">
                  <c:v>45292</c:v>
                </c:pt>
                <c:pt idx="21">
                  <c:v>45323</c:v>
                </c:pt>
                <c:pt idx="22">
                  <c:v>45352</c:v>
                </c:pt>
                <c:pt idx="23">
                  <c:v>45383</c:v>
                </c:pt>
                <c:pt idx="24">
                  <c:v>45413</c:v>
                </c:pt>
                <c:pt idx="25">
                  <c:v>45444</c:v>
                </c:pt>
                <c:pt idx="26">
                  <c:v>45474</c:v>
                </c:pt>
                <c:pt idx="27">
                  <c:v>45505</c:v>
                </c:pt>
                <c:pt idx="28">
                  <c:v>45536</c:v>
                </c:pt>
                <c:pt idx="29">
                  <c:v>45566</c:v>
                </c:pt>
                <c:pt idx="30">
                  <c:v>45597</c:v>
                </c:pt>
                <c:pt idx="31">
                  <c:v>45627</c:v>
                </c:pt>
                <c:pt idx="32">
                  <c:v>45658</c:v>
                </c:pt>
                <c:pt idx="33">
                  <c:v>45689</c:v>
                </c:pt>
                <c:pt idx="34">
                  <c:v>45717</c:v>
                </c:pt>
                <c:pt idx="35">
                  <c:v>45748</c:v>
                </c:pt>
                <c:pt idx="36">
                  <c:v>45778</c:v>
                </c:pt>
                <c:pt idx="37">
                  <c:v>45809</c:v>
                </c:pt>
                <c:pt idx="38">
                  <c:v>45839</c:v>
                </c:pt>
                <c:pt idx="39">
                  <c:v>45870</c:v>
                </c:pt>
                <c:pt idx="40">
                  <c:v>45901</c:v>
                </c:pt>
                <c:pt idx="41">
                  <c:v>45931</c:v>
                </c:pt>
                <c:pt idx="42">
                  <c:v>45962</c:v>
                </c:pt>
                <c:pt idx="43">
                  <c:v>45992</c:v>
                </c:pt>
                <c:pt idx="44">
                  <c:v>46023</c:v>
                </c:pt>
                <c:pt idx="45">
                  <c:v>46054</c:v>
                </c:pt>
                <c:pt idx="46">
                  <c:v>46082</c:v>
                </c:pt>
                <c:pt idx="47">
                  <c:v>46113</c:v>
                </c:pt>
                <c:pt idx="48">
                  <c:v>46143</c:v>
                </c:pt>
                <c:pt idx="49">
                  <c:v>46174</c:v>
                </c:pt>
                <c:pt idx="50">
                  <c:v>46204</c:v>
                </c:pt>
                <c:pt idx="51">
                  <c:v>46235</c:v>
                </c:pt>
                <c:pt idx="52">
                  <c:v>46266</c:v>
                </c:pt>
                <c:pt idx="53">
                  <c:v>46296</c:v>
                </c:pt>
                <c:pt idx="54">
                  <c:v>46327</c:v>
                </c:pt>
                <c:pt idx="55">
                  <c:v>46357</c:v>
                </c:pt>
                <c:pt idx="56">
                  <c:v>46388</c:v>
                </c:pt>
                <c:pt idx="57">
                  <c:v>46419</c:v>
                </c:pt>
                <c:pt idx="58">
                  <c:v>46447</c:v>
                </c:pt>
                <c:pt idx="59">
                  <c:v>46478</c:v>
                </c:pt>
                <c:pt idx="60">
                  <c:v>46508</c:v>
                </c:pt>
                <c:pt idx="61" formatCode="[$-409]mmmm\ d\,\ yyyy;@">
                  <c:v>46539</c:v>
                </c:pt>
                <c:pt idx="62" formatCode="[$-409]mmmm\ d\,\ yyyy;@">
                  <c:v>46569</c:v>
                </c:pt>
                <c:pt idx="63" formatCode="[$-409]mmmm\ d\,\ yyyy;@">
                  <c:v>46600</c:v>
                </c:pt>
                <c:pt idx="64" formatCode="[$-409]mmmm\ d\,\ yyyy;@">
                  <c:v>46631</c:v>
                </c:pt>
              </c:numCache>
            </c:numRef>
          </c:xVal>
          <c:yVal>
            <c:numRef>
              <c:f>Comparison!$AL$4:$AL$68</c:f>
              <c:numCache>
                <c:formatCode>0.00</c:formatCode>
                <c:ptCount val="65"/>
                <c:pt idx="0">
                  <c:v>192.94300000000001</c:v>
                </c:pt>
                <c:pt idx="1">
                  <c:v>26.466999999999999</c:v>
                </c:pt>
                <c:pt idx="2">
                  <c:v>-5.5519999999999996</c:v>
                </c:pt>
                <c:pt idx="3">
                  <c:v>18.414000000000001</c:v>
                </c:pt>
                <c:pt idx="4">
                  <c:v>50.661000000000001</c:v>
                </c:pt>
                <c:pt idx="5">
                  <c:v>57.781999999999996</c:v>
                </c:pt>
                <c:pt idx="6">
                  <c:v>40.774999999999999</c:v>
                </c:pt>
                <c:pt idx="7">
                  <c:v>28.027000000000001</c:v>
                </c:pt>
                <c:pt idx="8">
                  <c:v>35.33</c:v>
                </c:pt>
                <c:pt idx="9">
                  <c:v>43.889000000000003</c:v>
                </c:pt>
                <c:pt idx="10">
                  <c:v>100.163</c:v>
                </c:pt>
                <c:pt idx="11">
                  <c:v>288.06799999999998</c:v>
                </c:pt>
                <c:pt idx="12">
                  <c:v>525.52</c:v>
                </c:pt>
                <c:pt idx="13">
                  <c:v>361.51600000000002</c:v>
                </c:pt>
                <c:pt idx="14">
                  <c:v>101.053</c:v>
                </c:pt>
                <c:pt idx="15">
                  <c:v>34.143000000000001</c:v>
                </c:pt>
                <c:pt idx="16">
                  <c:v>20.712</c:v>
                </c:pt>
                <c:pt idx="17">
                  <c:v>80.650999999999996</c:v>
                </c:pt>
                <c:pt idx="18">
                  <c:v>45.421999999999997</c:v>
                </c:pt>
                <c:pt idx="19">
                  <c:v>29.899000000000001</c:v>
                </c:pt>
                <c:pt idx="20">
                  <c:v>26.085000000000001</c:v>
                </c:pt>
                <c:pt idx="21">
                  <c:v>23.821000000000002</c:v>
                </c:pt>
                <c:pt idx="22">
                  <c:v>44.62</c:v>
                </c:pt>
                <c:pt idx="23">
                  <c:v>140.55000000000001</c:v>
                </c:pt>
                <c:pt idx="24">
                  <c:v>233.14099999999999</c:v>
                </c:pt>
                <c:pt idx="25">
                  <c:v>75.694999999999993</c:v>
                </c:pt>
                <c:pt idx="26">
                  <c:v>28.003</c:v>
                </c:pt>
                <c:pt idx="27">
                  <c:v>36.268000000000001</c:v>
                </c:pt>
                <c:pt idx="28">
                  <c:v>43.712000000000003</c:v>
                </c:pt>
                <c:pt idx="29">
                  <c:v>130.61199999999999</c:v>
                </c:pt>
                <c:pt idx="30">
                  <c:v>50.192999999999998</c:v>
                </c:pt>
                <c:pt idx="31">
                  <c:v>30.032</c:v>
                </c:pt>
                <c:pt idx="32">
                  <c:v>25.92</c:v>
                </c:pt>
                <c:pt idx="33">
                  <c:v>38.359000000000002</c:v>
                </c:pt>
                <c:pt idx="34">
                  <c:v>130.99700000000001</c:v>
                </c:pt>
                <c:pt idx="35">
                  <c:v>150.541</c:v>
                </c:pt>
                <c:pt idx="36">
                  <c:v>287.91300000000001</c:v>
                </c:pt>
                <c:pt idx="37">
                  <c:v>162.46799999999999</c:v>
                </c:pt>
                <c:pt idx="38">
                  <c:v>24.478999999999999</c:v>
                </c:pt>
                <c:pt idx="39">
                  <c:v>42.901000000000003</c:v>
                </c:pt>
                <c:pt idx="40">
                  <c:v>33.921999999999997</c:v>
                </c:pt>
                <c:pt idx="41">
                  <c:v>50.993000000000002</c:v>
                </c:pt>
                <c:pt idx="42">
                  <c:v>27.091000000000001</c:v>
                </c:pt>
                <c:pt idx="43">
                  <c:v>45.012999999999998</c:v>
                </c:pt>
                <c:pt idx="44">
                  <c:v>27.388999999999999</c:v>
                </c:pt>
                <c:pt idx="45">
                  <c:v>22.884</c:v>
                </c:pt>
                <c:pt idx="46">
                  <c:v>86.108999999999995</c:v>
                </c:pt>
                <c:pt idx="47">
                  <c:v>274.79399999999998</c:v>
                </c:pt>
                <c:pt idx="48">
                  <c:v>374.59399999999999</c:v>
                </c:pt>
                <c:pt idx="49">
                  <c:v>340.87599999999998</c:v>
                </c:pt>
                <c:pt idx="50">
                  <c:v>88.722999999999999</c:v>
                </c:pt>
                <c:pt idx="51">
                  <c:v>36.85</c:v>
                </c:pt>
                <c:pt idx="52">
                  <c:v>37.014000000000003</c:v>
                </c:pt>
                <c:pt idx="53">
                  <c:v>31.652999999999999</c:v>
                </c:pt>
                <c:pt idx="54">
                  <c:v>38.334000000000003</c:v>
                </c:pt>
                <c:pt idx="55">
                  <c:v>29.962</c:v>
                </c:pt>
                <c:pt idx="56">
                  <c:v>27.256</c:v>
                </c:pt>
                <c:pt idx="57">
                  <c:v>35.253999999999998</c:v>
                </c:pt>
                <c:pt idx="58">
                  <c:v>75.539000000000001</c:v>
                </c:pt>
                <c:pt idx="59">
                  <c:v>123.744</c:v>
                </c:pt>
                <c:pt idx="60">
                  <c:v>384.34199999999998</c:v>
                </c:pt>
                <c:pt idx="61">
                  <c:v>163.76400000000001</c:v>
                </c:pt>
                <c:pt idx="62">
                  <c:v>34.070999999999998</c:v>
                </c:pt>
                <c:pt idx="63">
                  <c:v>-0.35199999999999998</c:v>
                </c:pt>
                <c:pt idx="64">
                  <c:v>10.983000000000001</c:v>
                </c:pt>
              </c:numCache>
            </c:numRef>
          </c:yVal>
          <c:smooth val="1"/>
          <c:extLst>
            <c:ext xmlns:c16="http://schemas.microsoft.com/office/drawing/2014/chart" uri="{C3380CC4-5D6E-409C-BE32-E72D297353CC}">
              <c16:uniqueId val="{00000011-ED5F-48A7-B1E1-F670F5E3C2E1}"/>
            </c:ext>
          </c:extLst>
        </c:ser>
        <c:ser>
          <c:idx val="17"/>
          <c:order val="14"/>
          <c:tx>
            <c:strRef>
              <c:f>RunInformation!$G$20</c:f>
              <c:strCache>
                <c:ptCount val="1"/>
                <c:pt idx="0">
                  <c:v>2005</c:v>
                </c:pt>
              </c:strCache>
            </c:strRef>
          </c:tx>
          <c:spPr>
            <a:ln w="19050">
              <a:solidFill>
                <a:srgbClr val="C2D9E4"/>
              </a:solidFill>
              <a:prstDash val="solid"/>
            </a:ln>
          </c:spPr>
          <c:marker>
            <c:symbol val="triangle"/>
            <c:size val="5"/>
            <c:spPr>
              <a:solidFill>
                <a:srgbClr val="C2D9E4"/>
              </a:solidFill>
              <a:ln w="19050">
                <a:solidFill>
                  <a:srgbClr val="C2D9E4"/>
                </a:solidFill>
                <a:prstDash val="solid"/>
              </a:ln>
            </c:spPr>
          </c:marker>
          <c:xVal>
            <c:numRef>
              <c:f>Comparison!$U$4:$U$68</c:f>
              <c:numCache>
                <c:formatCode>[$-409]mmmm\-yy;@</c:formatCode>
                <c:ptCount val="65"/>
                <c:pt idx="0">
                  <c:v>44682</c:v>
                </c:pt>
                <c:pt idx="1">
                  <c:v>44713</c:v>
                </c:pt>
                <c:pt idx="2">
                  <c:v>44743</c:v>
                </c:pt>
                <c:pt idx="3">
                  <c:v>44774</c:v>
                </c:pt>
                <c:pt idx="4">
                  <c:v>44805</c:v>
                </c:pt>
                <c:pt idx="5">
                  <c:v>44835</c:v>
                </c:pt>
                <c:pt idx="6">
                  <c:v>44866</c:v>
                </c:pt>
                <c:pt idx="7">
                  <c:v>44896</c:v>
                </c:pt>
                <c:pt idx="8">
                  <c:v>44927</c:v>
                </c:pt>
                <c:pt idx="9">
                  <c:v>44958</c:v>
                </c:pt>
                <c:pt idx="10">
                  <c:v>44986</c:v>
                </c:pt>
                <c:pt idx="11">
                  <c:v>45017</c:v>
                </c:pt>
                <c:pt idx="12">
                  <c:v>45047</c:v>
                </c:pt>
                <c:pt idx="13">
                  <c:v>45078</c:v>
                </c:pt>
                <c:pt idx="14">
                  <c:v>45108</c:v>
                </c:pt>
                <c:pt idx="15">
                  <c:v>45139</c:v>
                </c:pt>
                <c:pt idx="16">
                  <c:v>45170</c:v>
                </c:pt>
                <c:pt idx="17">
                  <c:v>45200</c:v>
                </c:pt>
                <c:pt idx="18">
                  <c:v>45231</c:v>
                </c:pt>
                <c:pt idx="19">
                  <c:v>45261</c:v>
                </c:pt>
                <c:pt idx="20">
                  <c:v>45292</c:v>
                </c:pt>
                <c:pt idx="21">
                  <c:v>45323</c:v>
                </c:pt>
                <c:pt idx="22">
                  <c:v>45352</c:v>
                </c:pt>
                <c:pt idx="23">
                  <c:v>45383</c:v>
                </c:pt>
                <c:pt idx="24">
                  <c:v>45413</c:v>
                </c:pt>
                <c:pt idx="25">
                  <c:v>45444</c:v>
                </c:pt>
                <c:pt idx="26">
                  <c:v>45474</c:v>
                </c:pt>
                <c:pt idx="27">
                  <c:v>45505</c:v>
                </c:pt>
                <c:pt idx="28">
                  <c:v>45536</c:v>
                </c:pt>
                <c:pt idx="29">
                  <c:v>45566</c:v>
                </c:pt>
                <c:pt idx="30">
                  <c:v>45597</c:v>
                </c:pt>
                <c:pt idx="31">
                  <c:v>45627</c:v>
                </c:pt>
                <c:pt idx="32">
                  <c:v>45658</c:v>
                </c:pt>
                <c:pt idx="33">
                  <c:v>45689</c:v>
                </c:pt>
                <c:pt idx="34">
                  <c:v>45717</c:v>
                </c:pt>
                <c:pt idx="35">
                  <c:v>45748</c:v>
                </c:pt>
                <c:pt idx="36">
                  <c:v>45778</c:v>
                </c:pt>
                <c:pt idx="37">
                  <c:v>45809</c:v>
                </c:pt>
                <c:pt idx="38">
                  <c:v>45839</c:v>
                </c:pt>
                <c:pt idx="39">
                  <c:v>45870</c:v>
                </c:pt>
                <c:pt idx="40">
                  <c:v>45901</c:v>
                </c:pt>
                <c:pt idx="41">
                  <c:v>45931</c:v>
                </c:pt>
                <c:pt idx="42">
                  <c:v>45962</c:v>
                </c:pt>
                <c:pt idx="43">
                  <c:v>45992</c:v>
                </c:pt>
                <c:pt idx="44">
                  <c:v>46023</c:v>
                </c:pt>
                <c:pt idx="45">
                  <c:v>46054</c:v>
                </c:pt>
                <c:pt idx="46">
                  <c:v>46082</c:v>
                </c:pt>
                <c:pt idx="47">
                  <c:v>46113</c:v>
                </c:pt>
                <c:pt idx="48">
                  <c:v>46143</c:v>
                </c:pt>
                <c:pt idx="49">
                  <c:v>46174</c:v>
                </c:pt>
                <c:pt idx="50">
                  <c:v>46204</c:v>
                </c:pt>
                <c:pt idx="51">
                  <c:v>46235</c:v>
                </c:pt>
                <c:pt idx="52">
                  <c:v>46266</c:v>
                </c:pt>
                <c:pt idx="53">
                  <c:v>46296</c:v>
                </c:pt>
                <c:pt idx="54">
                  <c:v>46327</c:v>
                </c:pt>
                <c:pt idx="55">
                  <c:v>46357</c:v>
                </c:pt>
                <c:pt idx="56">
                  <c:v>46388</c:v>
                </c:pt>
                <c:pt idx="57">
                  <c:v>46419</c:v>
                </c:pt>
                <c:pt idx="58">
                  <c:v>46447</c:v>
                </c:pt>
                <c:pt idx="59">
                  <c:v>46478</c:v>
                </c:pt>
                <c:pt idx="60">
                  <c:v>46508</c:v>
                </c:pt>
                <c:pt idx="61" formatCode="[$-409]mmmm\ d\,\ yyyy;@">
                  <c:v>46539</c:v>
                </c:pt>
                <c:pt idx="62" formatCode="[$-409]mmmm\ d\,\ yyyy;@">
                  <c:v>46569</c:v>
                </c:pt>
                <c:pt idx="63" formatCode="[$-409]mmmm\ d\,\ yyyy;@">
                  <c:v>46600</c:v>
                </c:pt>
                <c:pt idx="64" formatCode="[$-409]mmmm\ d\,\ yyyy;@">
                  <c:v>46631</c:v>
                </c:pt>
              </c:numCache>
            </c:numRef>
          </c:xVal>
          <c:yVal>
            <c:numRef>
              <c:f>Comparison!$AM$4:$AM$68</c:f>
              <c:numCache>
                <c:formatCode>0.00</c:formatCode>
                <c:ptCount val="65"/>
                <c:pt idx="0">
                  <c:v>190.398</c:v>
                </c:pt>
                <c:pt idx="1">
                  <c:v>48.752000000000002</c:v>
                </c:pt>
                <c:pt idx="2">
                  <c:v>-8.5120000000000005</c:v>
                </c:pt>
                <c:pt idx="3">
                  <c:v>20.832000000000001</c:v>
                </c:pt>
                <c:pt idx="4">
                  <c:v>20.376999999999999</c:v>
                </c:pt>
                <c:pt idx="5">
                  <c:v>59.404000000000003</c:v>
                </c:pt>
                <c:pt idx="6">
                  <c:v>35.286000000000001</c:v>
                </c:pt>
                <c:pt idx="7">
                  <c:v>21.306000000000001</c:v>
                </c:pt>
                <c:pt idx="8">
                  <c:v>18.201000000000001</c:v>
                </c:pt>
                <c:pt idx="9">
                  <c:v>15.718</c:v>
                </c:pt>
                <c:pt idx="10">
                  <c:v>33.136000000000003</c:v>
                </c:pt>
                <c:pt idx="11">
                  <c:v>117.336</c:v>
                </c:pt>
                <c:pt idx="12">
                  <c:v>220.36199999999999</c:v>
                </c:pt>
                <c:pt idx="13">
                  <c:v>73.816999999999993</c:v>
                </c:pt>
                <c:pt idx="14">
                  <c:v>21.791</c:v>
                </c:pt>
                <c:pt idx="15">
                  <c:v>31.271999999999998</c:v>
                </c:pt>
                <c:pt idx="16">
                  <c:v>45.406999999999996</c:v>
                </c:pt>
                <c:pt idx="17">
                  <c:v>123.77200000000001</c:v>
                </c:pt>
                <c:pt idx="18">
                  <c:v>48.875</c:v>
                </c:pt>
                <c:pt idx="19">
                  <c:v>27.768999999999998</c:v>
                </c:pt>
                <c:pt idx="20">
                  <c:v>23.335000000000001</c:v>
                </c:pt>
                <c:pt idx="21">
                  <c:v>35.859000000000002</c:v>
                </c:pt>
                <c:pt idx="22">
                  <c:v>125.86499999999999</c:v>
                </c:pt>
                <c:pt idx="23">
                  <c:v>146.928</c:v>
                </c:pt>
                <c:pt idx="24">
                  <c:v>284.55500000000001</c:v>
                </c:pt>
                <c:pt idx="25">
                  <c:v>161.27199999999999</c:v>
                </c:pt>
                <c:pt idx="26">
                  <c:v>23.268999999999998</c:v>
                </c:pt>
                <c:pt idx="27">
                  <c:v>41.643999999999998</c:v>
                </c:pt>
                <c:pt idx="28">
                  <c:v>33.097999999999999</c:v>
                </c:pt>
                <c:pt idx="29">
                  <c:v>50.216000000000001</c:v>
                </c:pt>
                <c:pt idx="30">
                  <c:v>26.241</c:v>
                </c:pt>
                <c:pt idx="31">
                  <c:v>43.674999999999997</c:v>
                </c:pt>
                <c:pt idx="32">
                  <c:v>26.315999999999999</c:v>
                </c:pt>
                <c:pt idx="33">
                  <c:v>21.975999999999999</c:v>
                </c:pt>
                <c:pt idx="34">
                  <c:v>82.86</c:v>
                </c:pt>
                <c:pt idx="35">
                  <c:v>269.20600000000002</c:v>
                </c:pt>
                <c:pt idx="36">
                  <c:v>372.98200000000003</c:v>
                </c:pt>
                <c:pt idx="37">
                  <c:v>340.46899999999999</c:v>
                </c:pt>
                <c:pt idx="38">
                  <c:v>88.361000000000004</c:v>
                </c:pt>
                <c:pt idx="39">
                  <c:v>36.476999999999997</c:v>
                </c:pt>
                <c:pt idx="40">
                  <c:v>36.741999999999997</c:v>
                </c:pt>
                <c:pt idx="41">
                  <c:v>31.411999999999999</c:v>
                </c:pt>
                <c:pt idx="42">
                  <c:v>38.112000000000002</c:v>
                </c:pt>
                <c:pt idx="43">
                  <c:v>29.733000000000001</c:v>
                </c:pt>
                <c:pt idx="44">
                  <c:v>27.024999999999999</c:v>
                </c:pt>
                <c:pt idx="45">
                  <c:v>34.917000000000002</c:v>
                </c:pt>
                <c:pt idx="46">
                  <c:v>74.945999999999998</c:v>
                </c:pt>
                <c:pt idx="47">
                  <c:v>123.386</c:v>
                </c:pt>
                <c:pt idx="48">
                  <c:v>384.34199999999998</c:v>
                </c:pt>
                <c:pt idx="49">
                  <c:v>163.76400000000001</c:v>
                </c:pt>
                <c:pt idx="50">
                  <c:v>34.070999999999998</c:v>
                </c:pt>
                <c:pt idx="51">
                  <c:v>-0.35199999999999998</c:v>
                </c:pt>
                <c:pt idx="52">
                  <c:v>10.983000000000001</c:v>
                </c:pt>
                <c:pt idx="53">
                  <c:v>25.891999999999999</c:v>
                </c:pt>
                <c:pt idx="54">
                  <c:v>29.341999999999999</c:v>
                </c:pt>
                <c:pt idx="55">
                  <c:v>21.978999999999999</c:v>
                </c:pt>
                <c:pt idx="56">
                  <c:v>19.53</c:v>
                </c:pt>
                <c:pt idx="57">
                  <c:v>19.617000000000001</c:v>
                </c:pt>
                <c:pt idx="58">
                  <c:v>51.194000000000003</c:v>
                </c:pt>
                <c:pt idx="59">
                  <c:v>160.69900000000001</c:v>
                </c:pt>
                <c:pt idx="60">
                  <c:v>217.72900000000001</c:v>
                </c:pt>
                <c:pt idx="61">
                  <c:v>223.684</c:v>
                </c:pt>
                <c:pt idx="62">
                  <c:v>33.131999999999998</c:v>
                </c:pt>
                <c:pt idx="63">
                  <c:v>31.748000000000001</c:v>
                </c:pt>
                <c:pt idx="64">
                  <c:v>45.476999999999997</c:v>
                </c:pt>
              </c:numCache>
            </c:numRef>
          </c:yVal>
          <c:smooth val="1"/>
          <c:extLst>
            <c:ext xmlns:c16="http://schemas.microsoft.com/office/drawing/2014/chart" uri="{C3380CC4-5D6E-409C-BE32-E72D297353CC}">
              <c16:uniqueId val="{00000012-ED5F-48A7-B1E1-F670F5E3C2E1}"/>
            </c:ext>
          </c:extLst>
        </c:ser>
        <c:ser>
          <c:idx val="18"/>
          <c:order val="15"/>
          <c:tx>
            <c:strRef>
              <c:f>RunInformation!$G$21</c:f>
              <c:strCache>
                <c:ptCount val="1"/>
                <c:pt idx="0">
                  <c:v>2006</c:v>
                </c:pt>
              </c:strCache>
            </c:strRef>
          </c:tx>
          <c:spPr>
            <a:ln w="19050">
              <a:solidFill>
                <a:srgbClr val="7FB1C7"/>
              </a:solidFill>
              <a:prstDash val="solid"/>
            </a:ln>
          </c:spPr>
          <c:marker>
            <c:symbol val="circle"/>
            <c:size val="5"/>
            <c:spPr>
              <a:solidFill>
                <a:srgbClr val="7FB1C7"/>
              </a:solidFill>
              <a:ln w="19050">
                <a:solidFill>
                  <a:srgbClr val="7FB1C7"/>
                </a:solidFill>
                <a:prstDash val="solid"/>
              </a:ln>
            </c:spPr>
          </c:marker>
          <c:xVal>
            <c:numRef>
              <c:f>Comparison!$U$4:$U$68</c:f>
              <c:numCache>
                <c:formatCode>[$-409]mmmm\-yy;@</c:formatCode>
                <c:ptCount val="65"/>
                <c:pt idx="0">
                  <c:v>44682</c:v>
                </c:pt>
                <c:pt idx="1">
                  <c:v>44713</c:v>
                </c:pt>
                <c:pt idx="2">
                  <c:v>44743</c:v>
                </c:pt>
                <c:pt idx="3">
                  <c:v>44774</c:v>
                </c:pt>
                <c:pt idx="4">
                  <c:v>44805</c:v>
                </c:pt>
                <c:pt idx="5">
                  <c:v>44835</c:v>
                </c:pt>
                <c:pt idx="6">
                  <c:v>44866</c:v>
                </c:pt>
                <c:pt idx="7">
                  <c:v>44896</c:v>
                </c:pt>
                <c:pt idx="8">
                  <c:v>44927</c:v>
                </c:pt>
                <c:pt idx="9">
                  <c:v>44958</c:v>
                </c:pt>
                <c:pt idx="10">
                  <c:v>44986</c:v>
                </c:pt>
                <c:pt idx="11">
                  <c:v>45017</c:v>
                </c:pt>
                <c:pt idx="12">
                  <c:v>45047</c:v>
                </c:pt>
                <c:pt idx="13">
                  <c:v>45078</c:v>
                </c:pt>
                <c:pt idx="14">
                  <c:v>45108</c:v>
                </c:pt>
                <c:pt idx="15">
                  <c:v>45139</c:v>
                </c:pt>
                <c:pt idx="16">
                  <c:v>45170</c:v>
                </c:pt>
                <c:pt idx="17">
                  <c:v>45200</c:v>
                </c:pt>
                <c:pt idx="18">
                  <c:v>45231</c:v>
                </c:pt>
                <c:pt idx="19">
                  <c:v>45261</c:v>
                </c:pt>
                <c:pt idx="20">
                  <c:v>45292</c:v>
                </c:pt>
                <c:pt idx="21">
                  <c:v>45323</c:v>
                </c:pt>
                <c:pt idx="22">
                  <c:v>45352</c:v>
                </c:pt>
                <c:pt idx="23">
                  <c:v>45383</c:v>
                </c:pt>
                <c:pt idx="24">
                  <c:v>45413</c:v>
                </c:pt>
                <c:pt idx="25">
                  <c:v>45444</c:v>
                </c:pt>
                <c:pt idx="26">
                  <c:v>45474</c:v>
                </c:pt>
                <c:pt idx="27">
                  <c:v>45505</c:v>
                </c:pt>
                <c:pt idx="28">
                  <c:v>45536</c:v>
                </c:pt>
                <c:pt idx="29">
                  <c:v>45566</c:v>
                </c:pt>
                <c:pt idx="30">
                  <c:v>45597</c:v>
                </c:pt>
                <c:pt idx="31">
                  <c:v>45627</c:v>
                </c:pt>
                <c:pt idx="32">
                  <c:v>45658</c:v>
                </c:pt>
                <c:pt idx="33">
                  <c:v>45689</c:v>
                </c:pt>
                <c:pt idx="34">
                  <c:v>45717</c:v>
                </c:pt>
                <c:pt idx="35">
                  <c:v>45748</c:v>
                </c:pt>
                <c:pt idx="36">
                  <c:v>45778</c:v>
                </c:pt>
                <c:pt idx="37">
                  <c:v>45809</c:v>
                </c:pt>
                <c:pt idx="38">
                  <c:v>45839</c:v>
                </c:pt>
                <c:pt idx="39">
                  <c:v>45870</c:v>
                </c:pt>
                <c:pt idx="40">
                  <c:v>45901</c:v>
                </c:pt>
                <c:pt idx="41">
                  <c:v>45931</c:v>
                </c:pt>
                <c:pt idx="42">
                  <c:v>45962</c:v>
                </c:pt>
                <c:pt idx="43">
                  <c:v>45992</c:v>
                </c:pt>
                <c:pt idx="44">
                  <c:v>46023</c:v>
                </c:pt>
                <c:pt idx="45">
                  <c:v>46054</c:v>
                </c:pt>
                <c:pt idx="46">
                  <c:v>46082</c:v>
                </c:pt>
                <c:pt idx="47">
                  <c:v>46113</c:v>
                </c:pt>
                <c:pt idx="48">
                  <c:v>46143</c:v>
                </c:pt>
                <c:pt idx="49">
                  <c:v>46174</c:v>
                </c:pt>
                <c:pt idx="50">
                  <c:v>46204</c:v>
                </c:pt>
                <c:pt idx="51">
                  <c:v>46235</c:v>
                </c:pt>
                <c:pt idx="52">
                  <c:v>46266</c:v>
                </c:pt>
                <c:pt idx="53">
                  <c:v>46296</c:v>
                </c:pt>
                <c:pt idx="54">
                  <c:v>46327</c:v>
                </c:pt>
                <c:pt idx="55">
                  <c:v>46357</c:v>
                </c:pt>
                <c:pt idx="56">
                  <c:v>46388</c:v>
                </c:pt>
                <c:pt idx="57">
                  <c:v>46419</c:v>
                </c:pt>
                <c:pt idx="58">
                  <c:v>46447</c:v>
                </c:pt>
                <c:pt idx="59">
                  <c:v>46478</c:v>
                </c:pt>
                <c:pt idx="60">
                  <c:v>46508</c:v>
                </c:pt>
                <c:pt idx="61" formatCode="[$-409]mmmm\ d\,\ yyyy;@">
                  <c:v>46539</c:v>
                </c:pt>
                <c:pt idx="62" formatCode="[$-409]mmmm\ d\,\ yyyy;@">
                  <c:v>46569</c:v>
                </c:pt>
                <c:pt idx="63" formatCode="[$-409]mmmm\ d\,\ yyyy;@">
                  <c:v>46600</c:v>
                </c:pt>
                <c:pt idx="64" formatCode="[$-409]mmmm\ d\,\ yyyy;@">
                  <c:v>46631</c:v>
                </c:pt>
              </c:numCache>
            </c:numRef>
          </c:xVal>
          <c:yVal>
            <c:numRef>
              <c:f>Comparison!$AN$4:$AN$68</c:f>
              <c:numCache>
                <c:formatCode>0.00</c:formatCode>
                <c:ptCount val="65"/>
                <c:pt idx="0">
                  <c:v>196.262</c:v>
                </c:pt>
                <c:pt idx="1">
                  <c:v>35.561999999999998</c:v>
                </c:pt>
                <c:pt idx="2">
                  <c:v>13.593</c:v>
                </c:pt>
                <c:pt idx="3">
                  <c:v>47.034999999999997</c:v>
                </c:pt>
                <c:pt idx="4">
                  <c:v>41.978999999999999</c:v>
                </c:pt>
                <c:pt idx="5">
                  <c:v>120.396</c:v>
                </c:pt>
                <c:pt idx="6">
                  <c:v>48.188000000000002</c:v>
                </c:pt>
                <c:pt idx="7">
                  <c:v>27.427</c:v>
                </c:pt>
                <c:pt idx="8">
                  <c:v>23.140999999999998</c:v>
                </c:pt>
                <c:pt idx="9">
                  <c:v>34.488999999999997</c:v>
                </c:pt>
                <c:pt idx="10">
                  <c:v>122.45399999999999</c:v>
                </c:pt>
                <c:pt idx="11">
                  <c:v>141.19900000000001</c:v>
                </c:pt>
                <c:pt idx="12">
                  <c:v>282.351</c:v>
                </c:pt>
                <c:pt idx="13">
                  <c:v>165.33099999999999</c:v>
                </c:pt>
                <c:pt idx="14">
                  <c:v>23.718</c:v>
                </c:pt>
                <c:pt idx="15">
                  <c:v>41.981000000000002</c:v>
                </c:pt>
                <c:pt idx="16">
                  <c:v>31.956</c:v>
                </c:pt>
                <c:pt idx="17">
                  <c:v>51.167000000000002</c:v>
                </c:pt>
                <c:pt idx="18">
                  <c:v>26.387</c:v>
                </c:pt>
                <c:pt idx="19">
                  <c:v>44.067999999999998</c:v>
                </c:pt>
                <c:pt idx="20">
                  <c:v>26.503</c:v>
                </c:pt>
                <c:pt idx="21">
                  <c:v>22.722999999999999</c:v>
                </c:pt>
                <c:pt idx="22">
                  <c:v>83.218999999999994</c:v>
                </c:pt>
                <c:pt idx="23">
                  <c:v>269.66000000000003</c:v>
                </c:pt>
                <c:pt idx="24">
                  <c:v>373.1</c:v>
                </c:pt>
                <c:pt idx="25">
                  <c:v>340.49</c:v>
                </c:pt>
                <c:pt idx="26">
                  <c:v>88.543000000000006</c:v>
                </c:pt>
                <c:pt idx="27">
                  <c:v>36.734000000000002</c:v>
                </c:pt>
                <c:pt idx="28">
                  <c:v>37.267000000000003</c:v>
                </c:pt>
                <c:pt idx="29">
                  <c:v>31.748999999999999</c:v>
                </c:pt>
                <c:pt idx="30">
                  <c:v>38.238999999999997</c:v>
                </c:pt>
                <c:pt idx="31">
                  <c:v>29.760999999999999</c:v>
                </c:pt>
                <c:pt idx="32">
                  <c:v>27.053000000000001</c:v>
                </c:pt>
                <c:pt idx="33">
                  <c:v>34.944000000000003</c:v>
                </c:pt>
                <c:pt idx="34">
                  <c:v>74.983000000000004</c:v>
                </c:pt>
                <c:pt idx="35">
                  <c:v>123.39100000000001</c:v>
                </c:pt>
                <c:pt idx="36">
                  <c:v>384.363</c:v>
                </c:pt>
                <c:pt idx="37">
                  <c:v>163.779</c:v>
                </c:pt>
                <c:pt idx="38">
                  <c:v>34.091000000000001</c:v>
                </c:pt>
                <c:pt idx="39">
                  <c:v>-0.33800000000000002</c:v>
                </c:pt>
                <c:pt idx="40">
                  <c:v>10.988</c:v>
                </c:pt>
                <c:pt idx="41">
                  <c:v>25.896999999999998</c:v>
                </c:pt>
                <c:pt idx="42">
                  <c:v>29.353999999999999</c:v>
                </c:pt>
                <c:pt idx="43">
                  <c:v>21.992000000000001</c:v>
                </c:pt>
                <c:pt idx="44">
                  <c:v>19.542999999999999</c:v>
                </c:pt>
                <c:pt idx="45">
                  <c:v>19.63</c:v>
                </c:pt>
                <c:pt idx="46">
                  <c:v>51.213999999999999</c:v>
                </c:pt>
                <c:pt idx="47">
                  <c:v>160.74100000000001</c:v>
                </c:pt>
                <c:pt idx="48">
                  <c:v>217.72900000000001</c:v>
                </c:pt>
                <c:pt idx="49">
                  <c:v>223.684</c:v>
                </c:pt>
                <c:pt idx="50">
                  <c:v>33.131999999999998</c:v>
                </c:pt>
                <c:pt idx="51">
                  <c:v>31.748000000000001</c:v>
                </c:pt>
                <c:pt idx="52">
                  <c:v>45.476999999999997</c:v>
                </c:pt>
                <c:pt idx="53">
                  <c:v>35.959000000000003</c:v>
                </c:pt>
                <c:pt idx="54">
                  <c:v>31.847999999999999</c:v>
                </c:pt>
                <c:pt idx="55">
                  <c:v>28.198</c:v>
                </c:pt>
                <c:pt idx="56">
                  <c:v>23.876999999999999</c:v>
                </c:pt>
                <c:pt idx="57">
                  <c:v>25.555</c:v>
                </c:pt>
                <c:pt idx="58">
                  <c:v>58.334000000000003</c:v>
                </c:pt>
                <c:pt idx="59">
                  <c:v>111.626</c:v>
                </c:pt>
                <c:pt idx="60">
                  <c:v>190.83</c:v>
                </c:pt>
                <c:pt idx="61">
                  <c:v>246.96199999999999</c:v>
                </c:pt>
                <c:pt idx="62">
                  <c:v>57.113999999999997</c:v>
                </c:pt>
                <c:pt idx="63">
                  <c:v>12.159000000000001</c:v>
                </c:pt>
                <c:pt idx="64">
                  <c:v>15.507999999999999</c:v>
                </c:pt>
              </c:numCache>
            </c:numRef>
          </c:yVal>
          <c:smooth val="1"/>
          <c:extLst>
            <c:ext xmlns:c16="http://schemas.microsoft.com/office/drawing/2014/chart" uri="{C3380CC4-5D6E-409C-BE32-E72D297353CC}">
              <c16:uniqueId val="{00000013-ED5F-48A7-B1E1-F670F5E3C2E1}"/>
            </c:ext>
          </c:extLst>
        </c:ser>
        <c:ser>
          <c:idx val="19"/>
          <c:order val="16"/>
          <c:tx>
            <c:strRef>
              <c:f>RunInformation!$G$22</c:f>
              <c:strCache>
                <c:ptCount val="1"/>
                <c:pt idx="0">
                  <c:v>2007</c:v>
                </c:pt>
              </c:strCache>
            </c:strRef>
          </c:tx>
          <c:spPr>
            <a:ln w="19050">
              <a:solidFill>
                <a:srgbClr val="44829E"/>
              </a:solidFill>
              <a:prstDash val="solid"/>
            </a:ln>
          </c:spPr>
          <c:marker>
            <c:symbol val="square"/>
            <c:size val="5"/>
            <c:spPr>
              <a:solidFill>
                <a:srgbClr val="44829E"/>
              </a:solidFill>
              <a:ln w="19050">
                <a:solidFill>
                  <a:srgbClr val="44829E"/>
                </a:solidFill>
                <a:prstDash val="solid"/>
              </a:ln>
            </c:spPr>
          </c:marker>
          <c:xVal>
            <c:numRef>
              <c:f>Comparison!$U$4:$U$68</c:f>
              <c:numCache>
                <c:formatCode>[$-409]mmmm\-yy;@</c:formatCode>
                <c:ptCount val="65"/>
                <c:pt idx="0">
                  <c:v>44682</c:v>
                </c:pt>
                <c:pt idx="1">
                  <c:v>44713</c:v>
                </c:pt>
                <c:pt idx="2">
                  <c:v>44743</c:v>
                </c:pt>
                <c:pt idx="3">
                  <c:v>44774</c:v>
                </c:pt>
                <c:pt idx="4">
                  <c:v>44805</c:v>
                </c:pt>
                <c:pt idx="5">
                  <c:v>44835</c:v>
                </c:pt>
                <c:pt idx="6">
                  <c:v>44866</c:v>
                </c:pt>
                <c:pt idx="7">
                  <c:v>44896</c:v>
                </c:pt>
                <c:pt idx="8">
                  <c:v>44927</c:v>
                </c:pt>
                <c:pt idx="9">
                  <c:v>44958</c:v>
                </c:pt>
                <c:pt idx="10">
                  <c:v>44986</c:v>
                </c:pt>
                <c:pt idx="11">
                  <c:v>45017</c:v>
                </c:pt>
                <c:pt idx="12">
                  <c:v>45047</c:v>
                </c:pt>
                <c:pt idx="13">
                  <c:v>45078</c:v>
                </c:pt>
                <c:pt idx="14">
                  <c:v>45108</c:v>
                </c:pt>
                <c:pt idx="15">
                  <c:v>45139</c:v>
                </c:pt>
                <c:pt idx="16">
                  <c:v>45170</c:v>
                </c:pt>
                <c:pt idx="17">
                  <c:v>45200</c:v>
                </c:pt>
                <c:pt idx="18">
                  <c:v>45231</c:v>
                </c:pt>
                <c:pt idx="19">
                  <c:v>45261</c:v>
                </c:pt>
                <c:pt idx="20">
                  <c:v>45292</c:v>
                </c:pt>
                <c:pt idx="21">
                  <c:v>45323</c:v>
                </c:pt>
                <c:pt idx="22">
                  <c:v>45352</c:v>
                </c:pt>
                <c:pt idx="23">
                  <c:v>45383</c:v>
                </c:pt>
                <c:pt idx="24">
                  <c:v>45413</c:v>
                </c:pt>
                <c:pt idx="25">
                  <c:v>45444</c:v>
                </c:pt>
                <c:pt idx="26">
                  <c:v>45474</c:v>
                </c:pt>
                <c:pt idx="27">
                  <c:v>45505</c:v>
                </c:pt>
                <c:pt idx="28">
                  <c:v>45536</c:v>
                </c:pt>
                <c:pt idx="29">
                  <c:v>45566</c:v>
                </c:pt>
                <c:pt idx="30">
                  <c:v>45597</c:v>
                </c:pt>
                <c:pt idx="31">
                  <c:v>45627</c:v>
                </c:pt>
                <c:pt idx="32">
                  <c:v>45658</c:v>
                </c:pt>
                <c:pt idx="33">
                  <c:v>45689</c:v>
                </c:pt>
                <c:pt idx="34">
                  <c:v>45717</c:v>
                </c:pt>
                <c:pt idx="35">
                  <c:v>45748</c:v>
                </c:pt>
                <c:pt idx="36">
                  <c:v>45778</c:v>
                </c:pt>
                <c:pt idx="37">
                  <c:v>45809</c:v>
                </c:pt>
                <c:pt idx="38">
                  <c:v>45839</c:v>
                </c:pt>
                <c:pt idx="39">
                  <c:v>45870</c:v>
                </c:pt>
                <c:pt idx="40">
                  <c:v>45901</c:v>
                </c:pt>
                <c:pt idx="41">
                  <c:v>45931</c:v>
                </c:pt>
                <c:pt idx="42">
                  <c:v>45962</c:v>
                </c:pt>
                <c:pt idx="43">
                  <c:v>45992</c:v>
                </c:pt>
                <c:pt idx="44">
                  <c:v>46023</c:v>
                </c:pt>
                <c:pt idx="45">
                  <c:v>46054</c:v>
                </c:pt>
                <c:pt idx="46">
                  <c:v>46082</c:v>
                </c:pt>
                <c:pt idx="47">
                  <c:v>46113</c:v>
                </c:pt>
                <c:pt idx="48">
                  <c:v>46143</c:v>
                </c:pt>
                <c:pt idx="49">
                  <c:v>46174</c:v>
                </c:pt>
                <c:pt idx="50">
                  <c:v>46204</c:v>
                </c:pt>
                <c:pt idx="51">
                  <c:v>46235</c:v>
                </c:pt>
                <c:pt idx="52">
                  <c:v>46266</c:v>
                </c:pt>
                <c:pt idx="53">
                  <c:v>46296</c:v>
                </c:pt>
                <c:pt idx="54">
                  <c:v>46327</c:v>
                </c:pt>
                <c:pt idx="55">
                  <c:v>46357</c:v>
                </c:pt>
                <c:pt idx="56">
                  <c:v>46388</c:v>
                </c:pt>
                <c:pt idx="57">
                  <c:v>46419</c:v>
                </c:pt>
                <c:pt idx="58">
                  <c:v>46447</c:v>
                </c:pt>
                <c:pt idx="59">
                  <c:v>46478</c:v>
                </c:pt>
                <c:pt idx="60">
                  <c:v>46508</c:v>
                </c:pt>
                <c:pt idx="61" formatCode="[$-409]mmmm\ d\,\ yyyy;@">
                  <c:v>46539</c:v>
                </c:pt>
                <c:pt idx="62" formatCode="[$-409]mmmm\ d\,\ yyyy;@">
                  <c:v>46569</c:v>
                </c:pt>
                <c:pt idx="63" formatCode="[$-409]mmmm\ d\,\ yyyy;@">
                  <c:v>46600</c:v>
                </c:pt>
                <c:pt idx="64" formatCode="[$-409]mmmm\ d\,\ yyyy;@">
                  <c:v>46631</c:v>
                </c:pt>
              </c:numCache>
            </c:numRef>
          </c:xVal>
          <c:yVal>
            <c:numRef>
              <c:f>Comparison!$AO$4:$AO$68</c:f>
              <c:numCache>
                <c:formatCode>0.00</c:formatCode>
                <c:ptCount val="65"/>
                <c:pt idx="0">
                  <c:v>245.77600000000001</c:v>
                </c:pt>
                <c:pt idx="1">
                  <c:v>66.399000000000001</c:v>
                </c:pt>
                <c:pt idx="2">
                  <c:v>0.19600000000000001</c:v>
                </c:pt>
                <c:pt idx="3">
                  <c:v>27.779</c:v>
                </c:pt>
                <c:pt idx="4">
                  <c:v>25.221</c:v>
                </c:pt>
                <c:pt idx="5">
                  <c:v>46.838000000000001</c:v>
                </c:pt>
                <c:pt idx="6">
                  <c:v>23.85</c:v>
                </c:pt>
                <c:pt idx="7">
                  <c:v>40.456000000000003</c:v>
                </c:pt>
                <c:pt idx="8">
                  <c:v>23.994</c:v>
                </c:pt>
                <c:pt idx="9">
                  <c:v>19.475000000000001</c:v>
                </c:pt>
                <c:pt idx="10">
                  <c:v>71.33</c:v>
                </c:pt>
                <c:pt idx="11">
                  <c:v>250.15299999999999</c:v>
                </c:pt>
                <c:pt idx="12">
                  <c:v>358.70499999999998</c:v>
                </c:pt>
                <c:pt idx="13">
                  <c:v>343.40800000000002</c:v>
                </c:pt>
                <c:pt idx="14">
                  <c:v>90.641999999999996</c:v>
                </c:pt>
                <c:pt idx="15">
                  <c:v>37.859000000000002</c:v>
                </c:pt>
                <c:pt idx="16">
                  <c:v>36.558</c:v>
                </c:pt>
                <c:pt idx="17">
                  <c:v>30.783999999999999</c:v>
                </c:pt>
                <c:pt idx="18">
                  <c:v>38.411999999999999</c:v>
                </c:pt>
                <c:pt idx="19">
                  <c:v>29.821999999999999</c:v>
                </c:pt>
                <c:pt idx="20">
                  <c:v>26.667000000000002</c:v>
                </c:pt>
                <c:pt idx="21">
                  <c:v>35.548000000000002</c:v>
                </c:pt>
                <c:pt idx="22">
                  <c:v>74.174000000000007</c:v>
                </c:pt>
                <c:pt idx="23">
                  <c:v>122.657</c:v>
                </c:pt>
                <c:pt idx="24">
                  <c:v>383.548</c:v>
                </c:pt>
                <c:pt idx="25">
                  <c:v>163.50200000000001</c:v>
                </c:pt>
                <c:pt idx="26">
                  <c:v>34.03</c:v>
                </c:pt>
                <c:pt idx="27">
                  <c:v>-0.30499999999999999</c:v>
                </c:pt>
                <c:pt idx="28">
                  <c:v>10.907</c:v>
                </c:pt>
                <c:pt idx="29">
                  <c:v>25.821000000000002</c:v>
                </c:pt>
                <c:pt idx="30">
                  <c:v>29.234000000000002</c:v>
                </c:pt>
                <c:pt idx="31">
                  <c:v>21.821000000000002</c:v>
                </c:pt>
                <c:pt idx="32">
                  <c:v>19.378</c:v>
                </c:pt>
                <c:pt idx="33">
                  <c:v>19.462</c:v>
                </c:pt>
                <c:pt idx="34">
                  <c:v>50.786000000000001</c:v>
                </c:pt>
                <c:pt idx="35">
                  <c:v>159.96100000000001</c:v>
                </c:pt>
                <c:pt idx="36">
                  <c:v>217.52099999999999</c:v>
                </c:pt>
                <c:pt idx="37">
                  <c:v>223.578</c:v>
                </c:pt>
                <c:pt idx="38">
                  <c:v>33.033999999999999</c:v>
                </c:pt>
                <c:pt idx="39">
                  <c:v>31.614000000000001</c:v>
                </c:pt>
                <c:pt idx="40">
                  <c:v>45.384</c:v>
                </c:pt>
                <c:pt idx="41">
                  <c:v>35.872999999999998</c:v>
                </c:pt>
                <c:pt idx="42">
                  <c:v>31.768999999999998</c:v>
                </c:pt>
                <c:pt idx="43">
                  <c:v>28.109000000000002</c:v>
                </c:pt>
                <c:pt idx="44">
                  <c:v>23.783999999999999</c:v>
                </c:pt>
                <c:pt idx="45">
                  <c:v>25.449000000000002</c:v>
                </c:pt>
                <c:pt idx="46">
                  <c:v>58.168999999999997</c:v>
                </c:pt>
                <c:pt idx="47">
                  <c:v>111.532</c:v>
                </c:pt>
                <c:pt idx="48">
                  <c:v>190.83</c:v>
                </c:pt>
                <c:pt idx="49">
                  <c:v>246.96199999999999</c:v>
                </c:pt>
                <c:pt idx="50">
                  <c:v>57.113999999999997</c:v>
                </c:pt>
                <c:pt idx="51">
                  <c:v>12.159000000000001</c:v>
                </c:pt>
                <c:pt idx="52">
                  <c:v>15.507999999999999</c:v>
                </c:pt>
                <c:pt idx="53">
                  <c:v>65.795000000000002</c:v>
                </c:pt>
                <c:pt idx="54">
                  <c:v>37.322000000000003</c:v>
                </c:pt>
                <c:pt idx="55">
                  <c:v>26.247</c:v>
                </c:pt>
                <c:pt idx="56">
                  <c:v>27.797999999999998</c:v>
                </c:pt>
                <c:pt idx="57">
                  <c:v>26.016999999999999</c:v>
                </c:pt>
                <c:pt idx="58">
                  <c:v>63.783999999999999</c:v>
                </c:pt>
                <c:pt idx="59">
                  <c:v>157.80699999999999</c:v>
                </c:pt>
                <c:pt idx="60">
                  <c:v>209.57599999999999</c:v>
                </c:pt>
                <c:pt idx="61">
                  <c:v>66.709000000000003</c:v>
                </c:pt>
                <c:pt idx="62">
                  <c:v>7.4509999999999996</c:v>
                </c:pt>
                <c:pt idx="63">
                  <c:v>-7.1589999999999998</c:v>
                </c:pt>
                <c:pt idx="64">
                  <c:v>16.152000000000001</c:v>
                </c:pt>
              </c:numCache>
            </c:numRef>
          </c:yVal>
          <c:smooth val="1"/>
          <c:extLst>
            <c:ext xmlns:c16="http://schemas.microsoft.com/office/drawing/2014/chart" uri="{C3380CC4-5D6E-409C-BE32-E72D297353CC}">
              <c16:uniqueId val="{00000014-ED5F-48A7-B1E1-F670F5E3C2E1}"/>
            </c:ext>
          </c:extLst>
        </c:ser>
        <c:ser>
          <c:idx val="20"/>
          <c:order val="17"/>
          <c:tx>
            <c:strRef>
              <c:f>RunInformation!$G$23</c:f>
              <c:strCache>
                <c:ptCount val="1"/>
                <c:pt idx="0">
                  <c:v>2008</c:v>
                </c:pt>
              </c:strCache>
            </c:strRef>
          </c:tx>
          <c:spPr>
            <a:ln w="19050">
              <a:solidFill>
                <a:srgbClr val="97BFD1"/>
              </a:solidFill>
              <a:prstDash val="solid"/>
            </a:ln>
          </c:spPr>
          <c:marker>
            <c:symbol val="diamond"/>
            <c:size val="5"/>
            <c:spPr>
              <a:solidFill>
                <a:srgbClr val="97BFD1"/>
              </a:solidFill>
              <a:ln w="19050">
                <a:solidFill>
                  <a:srgbClr val="97BFD1"/>
                </a:solidFill>
                <a:prstDash val="solid"/>
              </a:ln>
            </c:spPr>
          </c:marker>
          <c:xVal>
            <c:numRef>
              <c:f>Comparison!$U$4:$U$68</c:f>
              <c:numCache>
                <c:formatCode>[$-409]mmmm\-yy;@</c:formatCode>
                <c:ptCount val="65"/>
                <c:pt idx="0">
                  <c:v>44682</c:v>
                </c:pt>
                <c:pt idx="1">
                  <c:v>44713</c:v>
                </c:pt>
                <c:pt idx="2">
                  <c:v>44743</c:v>
                </c:pt>
                <c:pt idx="3">
                  <c:v>44774</c:v>
                </c:pt>
                <c:pt idx="4">
                  <c:v>44805</c:v>
                </c:pt>
                <c:pt idx="5">
                  <c:v>44835</c:v>
                </c:pt>
                <c:pt idx="6">
                  <c:v>44866</c:v>
                </c:pt>
                <c:pt idx="7">
                  <c:v>44896</c:v>
                </c:pt>
                <c:pt idx="8">
                  <c:v>44927</c:v>
                </c:pt>
                <c:pt idx="9">
                  <c:v>44958</c:v>
                </c:pt>
                <c:pt idx="10">
                  <c:v>44986</c:v>
                </c:pt>
                <c:pt idx="11">
                  <c:v>45017</c:v>
                </c:pt>
                <c:pt idx="12">
                  <c:v>45047</c:v>
                </c:pt>
                <c:pt idx="13">
                  <c:v>45078</c:v>
                </c:pt>
                <c:pt idx="14">
                  <c:v>45108</c:v>
                </c:pt>
                <c:pt idx="15">
                  <c:v>45139</c:v>
                </c:pt>
                <c:pt idx="16">
                  <c:v>45170</c:v>
                </c:pt>
                <c:pt idx="17">
                  <c:v>45200</c:v>
                </c:pt>
                <c:pt idx="18">
                  <c:v>45231</c:v>
                </c:pt>
                <c:pt idx="19">
                  <c:v>45261</c:v>
                </c:pt>
                <c:pt idx="20">
                  <c:v>45292</c:v>
                </c:pt>
                <c:pt idx="21">
                  <c:v>45323</c:v>
                </c:pt>
                <c:pt idx="22">
                  <c:v>45352</c:v>
                </c:pt>
                <c:pt idx="23">
                  <c:v>45383</c:v>
                </c:pt>
                <c:pt idx="24">
                  <c:v>45413</c:v>
                </c:pt>
                <c:pt idx="25">
                  <c:v>45444</c:v>
                </c:pt>
                <c:pt idx="26">
                  <c:v>45474</c:v>
                </c:pt>
                <c:pt idx="27">
                  <c:v>45505</c:v>
                </c:pt>
                <c:pt idx="28">
                  <c:v>45536</c:v>
                </c:pt>
                <c:pt idx="29">
                  <c:v>45566</c:v>
                </c:pt>
                <c:pt idx="30">
                  <c:v>45597</c:v>
                </c:pt>
                <c:pt idx="31">
                  <c:v>45627</c:v>
                </c:pt>
                <c:pt idx="32">
                  <c:v>45658</c:v>
                </c:pt>
                <c:pt idx="33">
                  <c:v>45689</c:v>
                </c:pt>
                <c:pt idx="34">
                  <c:v>45717</c:v>
                </c:pt>
                <c:pt idx="35">
                  <c:v>45748</c:v>
                </c:pt>
                <c:pt idx="36">
                  <c:v>45778</c:v>
                </c:pt>
                <c:pt idx="37">
                  <c:v>45809</c:v>
                </c:pt>
                <c:pt idx="38">
                  <c:v>45839</c:v>
                </c:pt>
                <c:pt idx="39">
                  <c:v>45870</c:v>
                </c:pt>
                <c:pt idx="40">
                  <c:v>45901</c:v>
                </c:pt>
                <c:pt idx="41">
                  <c:v>45931</c:v>
                </c:pt>
                <c:pt idx="42">
                  <c:v>45962</c:v>
                </c:pt>
                <c:pt idx="43">
                  <c:v>45992</c:v>
                </c:pt>
                <c:pt idx="44">
                  <c:v>46023</c:v>
                </c:pt>
                <c:pt idx="45">
                  <c:v>46054</c:v>
                </c:pt>
                <c:pt idx="46">
                  <c:v>46082</c:v>
                </c:pt>
                <c:pt idx="47">
                  <c:v>46113</c:v>
                </c:pt>
                <c:pt idx="48">
                  <c:v>46143</c:v>
                </c:pt>
                <c:pt idx="49">
                  <c:v>46174</c:v>
                </c:pt>
                <c:pt idx="50">
                  <c:v>46204</c:v>
                </c:pt>
                <c:pt idx="51">
                  <c:v>46235</c:v>
                </c:pt>
                <c:pt idx="52">
                  <c:v>46266</c:v>
                </c:pt>
                <c:pt idx="53">
                  <c:v>46296</c:v>
                </c:pt>
                <c:pt idx="54">
                  <c:v>46327</c:v>
                </c:pt>
                <c:pt idx="55">
                  <c:v>46357</c:v>
                </c:pt>
                <c:pt idx="56">
                  <c:v>46388</c:v>
                </c:pt>
                <c:pt idx="57">
                  <c:v>46419</c:v>
                </c:pt>
                <c:pt idx="58">
                  <c:v>46447</c:v>
                </c:pt>
                <c:pt idx="59">
                  <c:v>46478</c:v>
                </c:pt>
                <c:pt idx="60">
                  <c:v>46508</c:v>
                </c:pt>
                <c:pt idx="61" formatCode="[$-409]mmmm\ d\,\ yyyy;@">
                  <c:v>46539</c:v>
                </c:pt>
                <c:pt idx="62" formatCode="[$-409]mmmm\ d\,\ yyyy;@">
                  <c:v>46569</c:v>
                </c:pt>
                <c:pt idx="63" formatCode="[$-409]mmmm\ d\,\ yyyy;@">
                  <c:v>46600</c:v>
                </c:pt>
                <c:pt idx="64" formatCode="[$-409]mmmm\ d\,\ yyyy;@">
                  <c:v>46631</c:v>
                </c:pt>
              </c:numCache>
            </c:numRef>
          </c:xVal>
          <c:yVal>
            <c:numRef>
              <c:f>Comparison!$AP$4:$AP$68</c:f>
              <c:numCache>
                <c:formatCode>0.00</c:formatCode>
                <c:ptCount val="65"/>
                <c:pt idx="0">
                  <c:v>169.05099999999999</c:v>
                </c:pt>
                <c:pt idx="1">
                  <c:v>69.358999999999995</c:v>
                </c:pt>
                <c:pt idx="2">
                  <c:v>3.4910000000000001</c:v>
                </c:pt>
                <c:pt idx="3">
                  <c:v>22.106000000000002</c:v>
                </c:pt>
                <c:pt idx="4">
                  <c:v>31.558</c:v>
                </c:pt>
                <c:pt idx="5">
                  <c:v>25.318999999999999</c:v>
                </c:pt>
                <c:pt idx="6">
                  <c:v>28.474</c:v>
                </c:pt>
                <c:pt idx="7">
                  <c:v>20.795999999999999</c:v>
                </c:pt>
                <c:pt idx="8">
                  <c:v>18.600000000000001</c:v>
                </c:pt>
                <c:pt idx="9">
                  <c:v>25.582000000000001</c:v>
                </c:pt>
                <c:pt idx="10">
                  <c:v>57.692999999999998</c:v>
                </c:pt>
                <c:pt idx="11">
                  <c:v>103.98099999999999</c:v>
                </c:pt>
                <c:pt idx="12">
                  <c:v>365.69099999999997</c:v>
                </c:pt>
                <c:pt idx="13">
                  <c:v>157.35400000000001</c:v>
                </c:pt>
                <c:pt idx="14">
                  <c:v>29.713999999999999</c:v>
                </c:pt>
                <c:pt idx="15">
                  <c:v>-3.9079999999999999</c:v>
                </c:pt>
                <c:pt idx="16">
                  <c:v>7.9649999999999999</c:v>
                </c:pt>
                <c:pt idx="17">
                  <c:v>23.251000000000001</c:v>
                </c:pt>
                <c:pt idx="18">
                  <c:v>26.456</c:v>
                </c:pt>
                <c:pt idx="19">
                  <c:v>19.047999999999998</c:v>
                </c:pt>
                <c:pt idx="20">
                  <c:v>16.739999999999998</c:v>
                </c:pt>
                <c:pt idx="21">
                  <c:v>17.832000000000001</c:v>
                </c:pt>
                <c:pt idx="22">
                  <c:v>47.91</c:v>
                </c:pt>
                <c:pt idx="23">
                  <c:v>154.07900000000001</c:v>
                </c:pt>
                <c:pt idx="24">
                  <c:v>219.649</c:v>
                </c:pt>
                <c:pt idx="25">
                  <c:v>215.57599999999999</c:v>
                </c:pt>
                <c:pt idx="26">
                  <c:v>31.11</c:v>
                </c:pt>
                <c:pt idx="27">
                  <c:v>32.487000000000002</c:v>
                </c:pt>
                <c:pt idx="28">
                  <c:v>42.484999999999999</c:v>
                </c:pt>
                <c:pt idx="29">
                  <c:v>34.700000000000003</c:v>
                </c:pt>
                <c:pt idx="30">
                  <c:v>30.206</c:v>
                </c:pt>
                <c:pt idx="31">
                  <c:v>26.844999999999999</c:v>
                </c:pt>
                <c:pt idx="32">
                  <c:v>22.616</c:v>
                </c:pt>
                <c:pt idx="33">
                  <c:v>24.390999999999998</c:v>
                </c:pt>
                <c:pt idx="34">
                  <c:v>57.197000000000003</c:v>
                </c:pt>
                <c:pt idx="35">
                  <c:v>111.352</c:v>
                </c:pt>
                <c:pt idx="36">
                  <c:v>196.56700000000001</c:v>
                </c:pt>
                <c:pt idx="37">
                  <c:v>242.65299999999999</c:v>
                </c:pt>
                <c:pt idx="38">
                  <c:v>53.667999999999999</c:v>
                </c:pt>
                <c:pt idx="39">
                  <c:v>10.36</c:v>
                </c:pt>
                <c:pt idx="40">
                  <c:v>14.84</c:v>
                </c:pt>
                <c:pt idx="41">
                  <c:v>65.522999999999996</c:v>
                </c:pt>
                <c:pt idx="42">
                  <c:v>36.042999999999999</c:v>
                </c:pt>
                <c:pt idx="43">
                  <c:v>25.376999999999999</c:v>
                </c:pt>
                <c:pt idx="44">
                  <c:v>27.131</c:v>
                </c:pt>
                <c:pt idx="45">
                  <c:v>25.544</c:v>
                </c:pt>
                <c:pt idx="46">
                  <c:v>65.331000000000003</c:v>
                </c:pt>
                <c:pt idx="47">
                  <c:v>158.30699999999999</c:v>
                </c:pt>
                <c:pt idx="48">
                  <c:v>209.57599999999999</c:v>
                </c:pt>
                <c:pt idx="49">
                  <c:v>66.709000000000003</c:v>
                </c:pt>
                <c:pt idx="50">
                  <c:v>7.4509999999999996</c:v>
                </c:pt>
                <c:pt idx="51">
                  <c:v>-7.1589999999999998</c:v>
                </c:pt>
                <c:pt idx="52">
                  <c:v>16.152000000000001</c:v>
                </c:pt>
                <c:pt idx="53">
                  <c:v>16.260000000000002</c:v>
                </c:pt>
                <c:pt idx="54">
                  <c:v>17.100999999999999</c:v>
                </c:pt>
                <c:pt idx="55">
                  <c:v>16.641999999999999</c:v>
                </c:pt>
                <c:pt idx="56">
                  <c:v>19.306000000000001</c:v>
                </c:pt>
                <c:pt idx="57">
                  <c:v>22.099</c:v>
                </c:pt>
                <c:pt idx="58">
                  <c:v>42.551000000000002</c:v>
                </c:pt>
                <c:pt idx="59">
                  <c:v>52.905999999999999</c:v>
                </c:pt>
                <c:pt idx="60">
                  <c:v>140.273</c:v>
                </c:pt>
                <c:pt idx="61">
                  <c:v>81.971999999999994</c:v>
                </c:pt>
                <c:pt idx="62">
                  <c:v>23.728000000000002</c:v>
                </c:pt>
                <c:pt idx="63">
                  <c:v>39.639000000000003</c:v>
                </c:pt>
                <c:pt idx="64">
                  <c:v>99.2</c:v>
                </c:pt>
              </c:numCache>
            </c:numRef>
          </c:yVal>
          <c:smooth val="1"/>
          <c:extLst>
            <c:ext xmlns:c16="http://schemas.microsoft.com/office/drawing/2014/chart" uri="{C3380CC4-5D6E-409C-BE32-E72D297353CC}">
              <c16:uniqueId val="{00000015-ED5F-48A7-B1E1-F670F5E3C2E1}"/>
            </c:ext>
          </c:extLst>
        </c:ser>
        <c:ser>
          <c:idx val="21"/>
          <c:order val="18"/>
          <c:tx>
            <c:strRef>
              <c:f>RunInformation!$G$24</c:f>
              <c:strCache>
                <c:ptCount val="1"/>
                <c:pt idx="0">
                  <c:v>2009</c:v>
                </c:pt>
              </c:strCache>
            </c:strRef>
          </c:tx>
          <c:spPr>
            <a:ln w="19050">
              <a:solidFill>
                <a:srgbClr val="4C46A0"/>
              </a:solidFill>
              <a:prstDash val="solid"/>
            </a:ln>
          </c:spPr>
          <c:marker>
            <c:symbol val="triangle"/>
            <c:size val="5"/>
            <c:spPr>
              <a:solidFill>
                <a:srgbClr val="4C46A0"/>
              </a:solidFill>
              <a:ln w="19050">
                <a:solidFill>
                  <a:srgbClr val="4C46A0"/>
                </a:solidFill>
                <a:prstDash val="solid"/>
              </a:ln>
            </c:spPr>
          </c:marker>
          <c:xVal>
            <c:numRef>
              <c:f>Comparison!$U$4:$U$68</c:f>
              <c:numCache>
                <c:formatCode>[$-409]mmmm\-yy;@</c:formatCode>
                <c:ptCount val="65"/>
                <c:pt idx="0">
                  <c:v>44682</c:v>
                </c:pt>
                <c:pt idx="1">
                  <c:v>44713</c:v>
                </c:pt>
                <c:pt idx="2">
                  <c:v>44743</c:v>
                </c:pt>
                <c:pt idx="3">
                  <c:v>44774</c:v>
                </c:pt>
                <c:pt idx="4">
                  <c:v>44805</c:v>
                </c:pt>
                <c:pt idx="5">
                  <c:v>44835</c:v>
                </c:pt>
                <c:pt idx="6">
                  <c:v>44866</c:v>
                </c:pt>
                <c:pt idx="7">
                  <c:v>44896</c:v>
                </c:pt>
                <c:pt idx="8">
                  <c:v>44927</c:v>
                </c:pt>
                <c:pt idx="9">
                  <c:v>44958</c:v>
                </c:pt>
                <c:pt idx="10">
                  <c:v>44986</c:v>
                </c:pt>
                <c:pt idx="11">
                  <c:v>45017</c:v>
                </c:pt>
                <c:pt idx="12">
                  <c:v>45047</c:v>
                </c:pt>
                <c:pt idx="13">
                  <c:v>45078</c:v>
                </c:pt>
                <c:pt idx="14">
                  <c:v>45108</c:v>
                </c:pt>
                <c:pt idx="15">
                  <c:v>45139</c:v>
                </c:pt>
                <c:pt idx="16">
                  <c:v>45170</c:v>
                </c:pt>
                <c:pt idx="17">
                  <c:v>45200</c:v>
                </c:pt>
                <c:pt idx="18">
                  <c:v>45231</c:v>
                </c:pt>
                <c:pt idx="19">
                  <c:v>45261</c:v>
                </c:pt>
                <c:pt idx="20">
                  <c:v>45292</c:v>
                </c:pt>
                <c:pt idx="21">
                  <c:v>45323</c:v>
                </c:pt>
                <c:pt idx="22">
                  <c:v>45352</c:v>
                </c:pt>
                <c:pt idx="23">
                  <c:v>45383</c:v>
                </c:pt>
                <c:pt idx="24">
                  <c:v>45413</c:v>
                </c:pt>
                <c:pt idx="25">
                  <c:v>45444</c:v>
                </c:pt>
                <c:pt idx="26">
                  <c:v>45474</c:v>
                </c:pt>
                <c:pt idx="27">
                  <c:v>45505</c:v>
                </c:pt>
                <c:pt idx="28">
                  <c:v>45536</c:v>
                </c:pt>
                <c:pt idx="29">
                  <c:v>45566</c:v>
                </c:pt>
                <c:pt idx="30">
                  <c:v>45597</c:v>
                </c:pt>
                <c:pt idx="31">
                  <c:v>45627</c:v>
                </c:pt>
                <c:pt idx="32">
                  <c:v>45658</c:v>
                </c:pt>
                <c:pt idx="33">
                  <c:v>45689</c:v>
                </c:pt>
                <c:pt idx="34">
                  <c:v>45717</c:v>
                </c:pt>
                <c:pt idx="35">
                  <c:v>45748</c:v>
                </c:pt>
                <c:pt idx="36">
                  <c:v>45778</c:v>
                </c:pt>
                <c:pt idx="37">
                  <c:v>45809</c:v>
                </c:pt>
                <c:pt idx="38">
                  <c:v>45839</c:v>
                </c:pt>
                <c:pt idx="39">
                  <c:v>45870</c:v>
                </c:pt>
                <c:pt idx="40">
                  <c:v>45901</c:v>
                </c:pt>
                <c:pt idx="41">
                  <c:v>45931</c:v>
                </c:pt>
                <c:pt idx="42">
                  <c:v>45962</c:v>
                </c:pt>
                <c:pt idx="43">
                  <c:v>45992</c:v>
                </c:pt>
                <c:pt idx="44">
                  <c:v>46023</c:v>
                </c:pt>
                <c:pt idx="45">
                  <c:v>46054</c:v>
                </c:pt>
                <c:pt idx="46">
                  <c:v>46082</c:v>
                </c:pt>
                <c:pt idx="47">
                  <c:v>46113</c:v>
                </c:pt>
                <c:pt idx="48">
                  <c:v>46143</c:v>
                </c:pt>
                <c:pt idx="49">
                  <c:v>46174</c:v>
                </c:pt>
                <c:pt idx="50">
                  <c:v>46204</c:v>
                </c:pt>
                <c:pt idx="51">
                  <c:v>46235</c:v>
                </c:pt>
                <c:pt idx="52">
                  <c:v>46266</c:v>
                </c:pt>
                <c:pt idx="53">
                  <c:v>46296</c:v>
                </c:pt>
                <c:pt idx="54">
                  <c:v>46327</c:v>
                </c:pt>
                <c:pt idx="55">
                  <c:v>46357</c:v>
                </c:pt>
                <c:pt idx="56">
                  <c:v>46388</c:v>
                </c:pt>
                <c:pt idx="57">
                  <c:v>46419</c:v>
                </c:pt>
                <c:pt idx="58">
                  <c:v>46447</c:v>
                </c:pt>
                <c:pt idx="59">
                  <c:v>46478</c:v>
                </c:pt>
                <c:pt idx="60">
                  <c:v>46508</c:v>
                </c:pt>
                <c:pt idx="61" formatCode="[$-409]mmmm\ d\,\ yyyy;@">
                  <c:v>46539</c:v>
                </c:pt>
                <c:pt idx="62" formatCode="[$-409]mmmm\ d\,\ yyyy;@">
                  <c:v>46569</c:v>
                </c:pt>
                <c:pt idx="63" formatCode="[$-409]mmmm\ d\,\ yyyy;@">
                  <c:v>46600</c:v>
                </c:pt>
                <c:pt idx="64" formatCode="[$-409]mmmm\ d\,\ yyyy;@">
                  <c:v>46631</c:v>
                </c:pt>
              </c:numCache>
            </c:numRef>
          </c:xVal>
          <c:yVal>
            <c:numRef>
              <c:f>Comparison!$AQ$4:$AQ$68</c:f>
              <c:numCache>
                <c:formatCode>0.00</c:formatCode>
                <c:ptCount val="65"/>
                <c:pt idx="0">
                  <c:v>223.06700000000001</c:v>
                </c:pt>
                <c:pt idx="1">
                  <c:v>48.902999999999999</c:v>
                </c:pt>
                <c:pt idx="2">
                  <c:v>-4.3600000000000003</c:v>
                </c:pt>
                <c:pt idx="3">
                  <c:v>5.6520000000000001</c:v>
                </c:pt>
                <c:pt idx="4">
                  <c:v>17.896000000000001</c:v>
                </c:pt>
                <c:pt idx="5">
                  <c:v>20.669</c:v>
                </c:pt>
                <c:pt idx="6">
                  <c:v>22.960999999999999</c:v>
                </c:pt>
                <c:pt idx="7">
                  <c:v>16.529</c:v>
                </c:pt>
                <c:pt idx="8">
                  <c:v>14.603999999999999</c:v>
                </c:pt>
                <c:pt idx="9">
                  <c:v>15.244999999999999</c:v>
                </c:pt>
                <c:pt idx="10">
                  <c:v>41.97</c:v>
                </c:pt>
                <c:pt idx="11">
                  <c:v>139.38399999999999</c:v>
                </c:pt>
                <c:pt idx="12">
                  <c:v>205.13399999999999</c:v>
                </c:pt>
                <c:pt idx="13">
                  <c:v>219.14400000000001</c:v>
                </c:pt>
                <c:pt idx="14">
                  <c:v>30.675000000000001</c:v>
                </c:pt>
                <c:pt idx="15">
                  <c:v>33.886000000000003</c:v>
                </c:pt>
                <c:pt idx="16">
                  <c:v>43.75</c:v>
                </c:pt>
                <c:pt idx="17">
                  <c:v>34.204999999999998</c:v>
                </c:pt>
                <c:pt idx="18">
                  <c:v>30.199000000000002</c:v>
                </c:pt>
                <c:pt idx="19">
                  <c:v>26.359000000000002</c:v>
                </c:pt>
                <c:pt idx="20">
                  <c:v>22.13</c:v>
                </c:pt>
                <c:pt idx="21">
                  <c:v>24.68</c:v>
                </c:pt>
                <c:pt idx="22">
                  <c:v>56.292000000000002</c:v>
                </c:pt>
                <c:pt idx="23">
                  <c:v>110.617</c:v>
                </c:pt>
                <c:pt idx="24">
                  <c:v>195.62</c:v>
                </c:pt>
                <c:pt idx="25">
                  <c:v>242.41</c:v>
                </c:pt>
                <c:pt idx="26">
                  <c:v>53.581000000000003</c:v>
                </c:pt>
                <c:pt idx="27">
                  <c:v>10.343</c:v>
                </c:pt>
                <c:pt idx="28">
                  <c:v>15.119</c:v>
                </c:pt>
                <c:pt idx="29">
                  <c:v>65.504000000000005</c:v>
                </c:pt>
                <c:pt idx="30">
                  <c:v>35.976999999999997</c:v>
                </c:pt>
                <c:pt idx="31">
                  <c:v>25.222000000000001</c:v>
                </c:pt>
                <c:pt idx="32">
                  <c:v>26.937000000000001</c:v>
                </c:pt>
                <c:pt idx="33">
                  <c:v>25.353999999999999</c:v>
                </c:pt>
                <c:pt idx="34">
                  <c:v>65.058999999999997</c:v>
                </c:pt>
                <c:pt idx="35">
                  <c:v>158.10499999999999</c:v>
                </c:pt>
                <c:pt idx="36">
                  <c:v>209.46299999999999</c:v>
                </c:pt>
                <c:pt idx="37">
                  <c:v>66.608000000000004</c:v>
                </c:pt>
                <c:pt idx="38">
                  <c:v>7.3520000000000003</c:v>
                </c:pt>
                <c:pt idx="39">
                  <c:v>-7.2510000000000003</c:v>
                </c:pt>
                <c:pt idx="40">
                  <c:v>15.069000000000001</c:v>
                </c:pt>
                <c:pt idx="41">
                  <c:v>16.175999999999998</c:v>
                </c:pt>
                <c:pt idx="42">
                  <c:v>17.021000000000001</c:v>
                </c:pt>
                <c:pt idx="43">
                  <c:v>16.564</c:v>
                </c:pt>
                <c:pt idx="44">
                  <c:v>19.222000000000001</c:v>
                </c:pt>
                <c:pt idx="45">
                  <c:v>21.998000000000001</c:v>
                </c:pt>
                <c:pt idx="46">
                  <c:v>42.399000000000001</c:v>
                </c:pt>
                <c:pt idx="47">
                  <c:v>52.804000000000002</c:v>
                </c:pt>
                <c:pt idx="48">
                  <c:v>140.273</c:v>
                </c:pt>
                <c:pt idx="49">
                  <c:v>81.971999999999994</c:v>
                </c:pt>
                <c:pt idx="50">
                  <c:v>23.728000000000002</c:v>
                </c:pt>
                <c:pt idx="51">
                  <c:v>39.639000000000003</c:v>
                </c:pt>
                <c:pt idx="52">
                  <c:v>99.2</c:v>
                </c:pt>
                <c:pt idx="53">
                  <c:v>55.569000000000003</c:v>
                </c:pt>
                <c:pt idx="54">
                  <c:v>32.957000000000001</c:v>
                </c:pt>
                <c:pt idx="55">
                  <c:v>25.433</c:v>
                </c:pt>
                <c:pt idx="56">
                  <c:v>22.417000000000002</c:v>
                </c:pt>
                <c:pt idx="57">
                  <c:v>28.085999999999999</c:v>
                </c:pt>
                <c:pt idx="58">
                  <c:v>54.954999999999998</c:v>
                </c:pt>
                <c:pt idx="59">
                  <c:v>93.450999999999993</c:v>
                </c:pt>
                <c:pt idx="60">
                  <c:v>193.56299999999999</c:v>
                </c:pt>
                <c:pt idx="61">
                  <c:v>176.45099999999999</c:v>
                </c:pt>
                <c:pt idx="62">
                  <c:v>14.955</c:v>
                </c:pt>
                <c:pt idx="63">
                  <c:v>9.6649999999999991</c:v>
                </c:pt>
                <c:pt idx="64">
                  <c:v>16.260999999999999</c:v>
                </c:pt>
              </c:numCache>
            </c:numRef>
          </c:yVal>
          <c:smooth val="1"/>
          <c:extLst>
            <c:ext xmlns:c16="http://schemas.microsoft.com/office/drawing/2014/chart" uri="{C3380CC4-5D6E-409C-BE32-E72D297353CC}">
              <c16:uniqueId val="{00000016-ED5F-48A7-B1E1-F670F5E3C2E1}"/>
            </c:ext>
          </c:extLst>
        </c:ser>
        <c:ser>
          <c:idx val="22"/>
          <c:order val="19"/>
          <c:tx>
            <c:strRef>
              <c:f>RunInformation!$G$25</c:f>
              <c:strCache>
                <c:ptCount val="1"/>
                <c:pt idx="0">
                  <c:v>2010</c:v>
                </c:pt>
              </c:strCache>
            </c:strRef>
          </c:tx>
          <c:spPr>
            <a:ln w="19050">
              <a:solidFill>
                <a:srgbClr val="E8BEE8"/>
              </a:solidFill>
              <a:prstDash val="solid"/>
            </a:ln>
          </c:spPr>
          <c:marker>
            <c:symbol val="circle"/>
            <c:size val="5"/>
            <c:spPr>
              <a:solidFill>
                <a:srgbClr val="E8BEE8"/>
              </a:solidFill>
              <a:ln w="19050">
                <a:solidFill>
                  <a:srgbClr val="E8BEE8"/>
                </a:solidFill>
                <a:prstDash val="solid"/>
              </a:ln>
            </c:spPr>
          </c:marker>
          <c:xVal>
            <c:numRef>
              <c:f>Comparison!$U$4:$U$68</c:f>
              <c:numCache>
                <c:formatCode>[$-409]mmmm\-yy;@</c:formatCode>
                <c:ptCount val="65"/>
                <c:pt idx="0">
                  <c:v>44682</c:v>
                </c:pt>
                <c:pt idx="1">
                  <c:v>44713</c:v>
                </c:pt>
                <c:pt idx="2">
                  <c:v>44743</c:v>
                </c:pt>
                <c:pt idx="3">
                  <c:v>44774</c:v>
                </c:pt>
                <c:pt idx="4">
                  <c:v>44805</c:v>
                </c:pt>
                <c:pt idx="5">
                  <c:v>44835</c:v>
                </c:pt>
                <c:pt idx="6">
                  <c:v>44866</c:v>
                </c:pt>
                <c:pt idx="7">
                  <c:v>44896</c:v>
                </c:pt>
                <c:pt idx="8">
                  <c:v>44927</c:v>
                </c:pt>
                <c:pt idx="9">
                  <c:v>44958</c:v>
                </c:pt>
                <c:pt idx="10">
                  <c:v>44986</c:v>
                </c:pt>
                <c:pt idx="11">
                  <c:v>45017</c:v>
                </c:pt>
                <c:pt idx="12">
                  <c:v>45047</c:v>
                </c:pt>
                <c:pt idx="13">
                  <c:v>45078</c:v>
                </c:pt>
                <c:pt idx="14">
                  <c:v>45108</c:v>
                </c:pt>
                <c:pt idx="15">
                  <c:v>45139</c:v>
                </c:pt>
                <c:pt idx="16">
                  <c:v>45170</c:v>
                </c:pt>
                <c:pt idx="17">
                  <c:v>45200</c:v>
                </c:pt>
                <c:pt idx="18">
                  <c:v>45231</c:v>
                </c:pt>
                <c:pt idx="19">
                  <c:v>45261</c:v>
                </c:pt>
                <c:pt idx="20">
                  <c:v>45292</c:v>
                </c:pt>
                <c:pt idx="21">
                  <c:v>45323</c:v>
                </c:pt>
                <c:pt idx="22">
                  <c:v>45352</c:v>
                </c:pt>
                <c:pt idx="23">
                  <c:v>45383</c:v>
                </c:pt>
                <c:pt idx="24">
                  <c:v>45413</c:v>
                </c:pt>
                <c:pt idx="25">
                  <c:v>45444</c:v>
                </c:pt>
                <c:pt idx="26">
                  <c:v>45474</c:v>
                </c:pt>
                <c:pt idx="27">
                  <c:v>45505</c:v>
                </c:pt>
                <c:pt idx="28">
                  <c:v>45536</c:v>
                </c:pt>
                <c:pt idx="29">
                  <c:v>45566</c:v>
                </c:pt>
                <c:pt idx="30">
                  <c:v>45597</c:v>
                </c:pt>
                <c:pt idx="31">
                  <c:v>45627</c:v>
                </c:pt>
                <c:pt idx="32">
                  <c:v>45658</c:v>
                </c:pt>
                <c:pt idx="33">
                  <c:v>45689</c:v>
                </c:pt>
                <c:pt idx="34">
                  <c:v>45717</c:v>
                </c:pt>
                <c:pt idx="35">
                  <c:v>45748</c:v>
                </c:pt>
                <c:pt idx="36">
                  <c:v>45778</c:v>
                </c:pt>
                <c:pt idx="37">
                  <c:v>45809</c:v>
                </c:pt>
                <c:pt idx="38">
                  <c:v>45839</c:v>
                </c:pt>
                <c:pt idx="39">
                  <c:v>45870</c:v>
                </c:pt>
                <c:pt idx="40">
                  <c:v>45901</c:v>
                </c:pt>
                <c:pt idx="41">
                  <c:v>45931</c:v>
                </c:pt>
                <c:pt idx="42">
                  <c:v>45962</c:v>
                </c:pt>
                <c:pt idx="43">
                  <c:v>45992</c:v>
                </c:pt>
                <c:pt idx="44">
                  <c:v>46023</c:v>
                </c:pt>
                <c:pt idx="45">
                  <c:v>46054</c:v>
                </c:pt>
                <c:pt idx="46">
                  <c:v>46082</c:v>
                </c:pt>
                <c:pt idx="47">
                  <c:v>46113</c:v>
                </c:pt>
                <c:pt idx="48">
                  <c:v>46143</c:v>
                </c:pt>
                <c:pt idx="49">
                  <c:v>46174</c:v>
                </c:pt>
                <c:pt idx="50">
                  <c:v>46204</c:v>
                </c:pt>
                <c:pt idx="51">
                  <c:v>46235</c:v>
                </c:pt>
                <c:pt idx="52">
                  <c:v>46266</c:v>
                </c:pt>
                <c:pt idx="53">
                  <c:v>46296</c:v>
                </c:pt>
                <c:pt idx="54">
                  <c:v>46327</c:v>
                </c:pt>
                <c:pt idx="55">
                  <c:v>46357</c:v>
                </c:pt>
                <c:pt idx="56">
                  <c:v>46388</c:v>
                </c:pt>
                <c:pt idx="57">
                  <c:v>46419</c:v>
                </c:pt>
                <c:pt idx="58">
                  <c:v>46447</c:v>
                </c:pt>
                <c:pt idx="59">
                  <c:v>46478</c:v>
                </c:pt>
                <c:pt idx="60">
                  <c:v>46508</c:v>
                </c:pt>
                <c:pt idx="61" formatCode="[$-409]mmmm\ d\,\ yyyy;@">
                  <c:v>46539</c:v>
                </c:pt>
                <c:pt idx="62" formatCode="[$-409]mmmm\ d\,\ yyyy;@">
                  <c:v>46569</c:v>
                </c:pt>
                <c:pt idx="63" formatCode="[$-409]mmmm\ d\,\ yyyy;@">
                  <c:v>46600</c:v>
                </c:pt>
                <c:pt idx="64" formatCode="[$-409]mmmm\ d\,\ yyyy;@">
                  <c:v>46631</c:v>
                </c:pt>
              </c:numCache>
            </c:numRef>
          </c:xVal>
          <c:yVal>
            <c:numRef>
              <c:f>Comparison!$AR$4:$AR$68</c:f>
              <c:numCache>
                <c:formatCode>0.00</c:formatCode>
                <c:ptCount val="65"/>
                <c:pt idx="0">
                  <c:v>142.26599999999999</c:v>
                </c:pt>
                <c:pt idx="1">
                  <c:v>65.275999999999996</c:v>
                </c:pt>
                <c:pt idx="2">
                  <c:v>0.66300000000000003</c:v>
                </c:pt>
                <c:pt idx="3">
                  <c:v>32.069000000000003</c:v>
                </c:pt>
                <c:pt idx="4">
                  <c:v>35.482999999999997</c:v>
                </c:pt>
                <c:pt idx="5">
                  <c:v>29.285</c:v>
                </c:pt>
                <c:pt idx="6">
                  <c:v>25.998999999999999</c:v>
                </c:pt>
                <c:pt idx="7">
                  <c:v>22.327999999999999</c:v>
                </c:pt>
                <c:pt idx="8">
                  <c:v>18.495999999999999</c:v>
                </c:pt>
                <c:pt idx="9">
                  <c:v>20.253</c:v>
                </c:pt>
                <c:pt idx="10">
                  <c:v>48.676000000000002</c:v>
                </c:pt>
                <c:pt idx="11">
                  <c:v>99.18</c:v>
                </c:pt>
                <c:pt idx="12">
                  <c:v>180.17</c:v>
                </c:pt>
                <c:pt idx="13">
                  <c:v>242.16300000000001</c:v>
                </c:pt>
                <c:pt idx="14">
                  <c:v>52.850999999999999</c:v>
                </c:pt>
                <c:pt idx="15">
                  <c:v>8.8000000000000007</c:v>
                </c:pt>
                <c:pt idx="16">
                  <c:v>12.554</c:v>
                </c:pt>
                <c:pt idx="17">
                  <c:v>62.136000000000003</c:v>
                </c:pt>
                <c:pt idx="18">
                  <c:v>35.246000000000002</c:v>
                </c:pt>
                <c:pt idx="19">
                  <c:v>24.363</c:v>
                </c:pt>
                <c:pt idx="20">
                  <c:v>25.68</c:v>
                </c:pt>
                <c:pt idx="21">
                  <c:v>24.978000000000002</c:v>
                </c:pt>
                <c:pt idx="22">
                  <c:v>63.524000000000001</c:v>
                </c:pt>
                <c:pt idx="23">
                  <c:v>157.286</c:v>
                </c:pt>
                <c:pt idx="24">
                  <c:v>208.23699999999999</c:v>
                </c:pt>
                <c:pt idx="25">
                  <c:v>65.991</c:v>
                </c:pt>
                <c:pt idx="26">
                  <c:v>6.8330000000000002</c:v>
                </c:pt>
                <c:pt idx="27">
                  <c:v>-7.6390000000000002</c:v>
                </c:pt>
                <c:pt idx="28">
                  <c:v>15.702</c:v>
                </c:pt>
                <c:pt idx="29">
                  <c:v>15.737</c:v>
                </c:pt>
                <c:pt idx="30">
                  <c:v>16.562999999999999</c:v>
                </c:pt>
                <c:pt idx="31">
                  <c:v>16.059999999999999</c:v>
                </c:pt>
                <c:pt idx="32">
                  <c:v>18.704000000000001</c:v>
                </c:pt>
                <c:pt idx="33">
                  <c:v>21.445</c:v>
                </c:pt>
                <c:pt idx="34">
                  <c:v>41.566000000000003</c:v>
                </c:pt>
                <c:pt idx="35">
                  <c:v>52.213999999999999</c:v>
                </c:pt>
                <c:pt idx="36">
                  <c:v>139.899</c:v>
                </c:pt>
                <c:pt idx="37">
                  <c:v>81.653999999999996</c:v>
                </c:pt>
                <c:pt idx="38">
                  <c:v>23.427</c:v>
                </c:pt>
                <c:pt idx="39">
                  <c:v>39.331000000000003</c:v>
                </c:pt>
                <c:pt idx="40">
                  <c:v>98.697000000000003</c:v>
                </c:pt>
                <c:pt idx="41">
                  <c:v>55.232999999999997</c:v>
                </c:pt>
                <c:pt idx="42">
                  <c:v>32.692999999999998</c:v>
                </c:pt>
                <c:pt idx="43">
                  <c:v>25.148</c:v>
                </c:pt>
                <c:pt idx="44">
                  <c:v>22.140999999999998</c:v>
                </c:pt>
                <c:pt idx="45">
                  <c:v>27.783000000000001</c:v>
                </c:pt>
                <c:pt idx="46">
                  <c:v>54.588000000000001</c:v>
                </c:pt>
                <c:pt idx="47">
                  <c:v>93.194000000000003</c:v>
                </c:pt>
                <c:pt idx="48">
                  <c:v>193.56299999999999</c:v>
                </c:pt>
                <c:pt idx="49">
                  <c:v>176.45099999999999</c:v>
                </c:pt>
                <c:pt idx="50">
                  <c:v>14.955</c:v>
                </c:pt>
                <c:pt idx="51">
                  <c:v>9.6649999999999991</c:v>
                </c:pt>
                <c:pt idx="52">
                  <c:v>16.260999999999999</c:v>
                </c:pt>
                <c:pt idx="53">
                  <c:v>55.706000000000003</c:v>
                </c:pt>
                <c:pt idx="54">
                  <c:v>31.094999999999999</c:v>
                </c:pt>
                <c:pt idx="55">
                  <c:v>23.356999999999999</c:v>
                </c:pt>
                <c:pt idx="56">
                  <c:v>23.460999999999999</c:v>
                </c:pt>
                <c:pt idx="57">
                  <c:v>35.447000000000003</c:v>
                </c:pt>
                <c:pt idx="58">
                  <c:v>69.046999999999997</c:v>
                </c:pt>
                <c:pt idx="59">
                  <c:v>65.917000000000002</c:v>
                </c:pt>
                <c:pt idx="60">
                  <c:v>174.101</c:v>
                </c:pt>
                <c:pt idx="61">
                  <c:v>229.23</c:v>
                </c:pt>
                <c:pt idx="62">
                  <c:v>34.514000000000003</c:v>
                </c:pt>
                <c:pt idx="63">
                  <c:v>5.0979999999999999</c:v>
                </c:pt>
                <c:pt idx="64">
                  <c:v>8.4909999999999997</c:v>
                </c:pt>
              </c:numCache>
            </c:numRef>
          </c:yVal>
          <c:smooth val="1"/>
          <c:extLst>
            <c:ext xmlns:c16="http://schemas.microsoft.com/office/drawing/2014/chart" uri="{C3380CC4-5D6E-409C-BE32-E72D297353CC}">
              <c16:uniqueId val="{00000017-ED5F-48A7-B1E1-F670F5E3C2E1}"/>
            </c:ext>
          </c:extLst>
        </c:ser>
        <c:ser>
          <c:idx val="23"/>
          <c:order val="20"/>
          <c:tx>
            <c:strRef>
              <c:f>RunInformation!$G$26</c:f>
              <c:strCache>
                <c:ptCount val="1"/>
                <c:pt idx="0">
                  <c:v>2011</c:v>
                </c:pt>
              </c:strCache>
            </c:strRef>
          </c:tx>
          <c:spPr>
            <a:ln w="19050">
              <a:solidFill>
                <a:srgbClr val="D284D2"/>
              </a:solidFill>
              <a:prstDash val="solid"/>
            </a:ln>
          </c:spPr>
          <c:marker>
            <c:symbol val="square"/>
            <c:size val="5"/>
            <c:spPr>
              <a:solidFill>
                <a:srgbClr val="D284D2"/>
              </a:solidFill>
              <a:ln w="19050">
                <a:solidFill>
                  <a:srgbClr val="D284D2"/>
                </a:solidFill>
                <a:prstDash val="solid"/>
              </a:ln>
            </c:spPr>
          </c:marker>
          <c:xVal>
            <c:numRef>
              <c:f>Comparison!$U$4:$U$68</c:f>
              <c:numCache>
                <c:formatCode>[$-409]mmmm\-yy;@</c:formatCode>
                <c:ptCount val="65"/>
                <c:pt idx="0">
                  <c:v>44682</c:v>
                </c:pt>
                <c:pt idx="1">
                  <c:v>44713</c:v>
                </c:pt>
                <c:pt idx="2">
                  <c:v>44743</c:v>
                </c:pt>
                <c:pt idx="3">
                  <c:v>44774</c:v>
                </c:pt>
                <c:pt idx="4">
                  <c:v>44805</c:v>
                </c:pt>
                <c:pt idx="5">
                  <c:v>44835</c:v>
                </c:pt>
                <c:pt idx="6">
                  <c:v>44866</c:v>
                </c:pt>
                <c:pt idx="7">
                  <c:v>44896</c:v>
                </c:pt>
                <c:pt idx="8">
                  <c:v>44927</c:v>
                </c:pt>
                <c:pt idx="9">
                  <c:v>44958</c:v>
                </c:pt>
                <c:pt idx="10">
                  <c:v>44986</c:v>
                </c:pt>
                <c:pt idx="11">
                  <c:v>45017</c:v>
                </c:pt>
                <c:pt idx="12">
                  <c:v>45047</c:v>
                </c:pt>
                <c:pt idx="13">
                  <c:v>45078</c:v>
                </c:pt>
                <c:pt idx="14">
                  <c:v>45108</c:v>
                </c:pt>
                <c:pt idx="15">
                  <c:v>45139</c:v>
                </c:pt>
                <c:pt idx="16">
                  <c:v>45170</c:v>
                </c:pt>
                <c:pt idx="17">
                  <c:v>45200</c:v>
                </c:pt>
                <c:pt idx="18">
                  <c:v>45231</c:v>
                </c:pt>
                <c:pt idx="19">
                  <c:v>45261</c:v>
                </c:pt>
                <c:pt idx="20">
                  <c:v>45292</c:v>
                </c:pt>
                <c:pt idx="21">
                  <c:v>45323</c:v>
                </c:pt>
                <c:pt idx="22">
                  <c:v>45352</c:v>
                </c:pt>
                <c:pt idx="23">
                  <c:v>45383</c:v>
                </c:pt>
                <c:pt idx="24">
                  <c:v>45413</c:v>
                </c:pt>
                <c:pt idx="25">
                  <c:v>45444</c:v>
                </c:pt>
                <c:pt idx="26">
                  <c:v>45474</c:v>
                </c:pt>
                <c:pt idx="27">
                  <c:v>45505</c:v>
                </c:pt>
                <c:pt idx="28">
                  <c:v>45536</c:v>
                </c:pt>
                <c:pt idx="29">
                  <c:v>45566</c:v>
                </c:pt>
                <c:pt idx="30">
                  <c:v>45597</c:v>
                </c:pt>
                <c:pt idx="31">
                  <c:v>45627</c:v>
                </c:pt>
                <c:pt idx="32">
                  <c:v>45658</c:v>
                </c:pt>
                <c:pt idx="33">
                  <c:v>45689</c:v>
                </c:pt>
                <c:pt idx="34">
                  <c:v>45717</c:v>
                </c:pt>
                <c:pt idx="35">
                  <c:v>45748</c:v>
                </c:pt>
                <c:pt idx="36">
                  <c:v>45778</c:v>
                </c:pt>
                <c:pt idx="37">
                  <c:v>45809</c:v>
                </c:pt>
                <c:pt idx="38">
                  <c:v>45839</c:v>
                </c:pt>
                <c:pt idx="39">
                  <c:v>45870</c:v>
                </c:pt>
                <c:pt idx="40">
                  <c:v>45901</c:v>
                </c:pt>
                <c:pt idx="41">
                  <c:v>45931</c:v>
                </c:pt>
                <c:pt idx="42">
                  <c:v>45962</c:v>
                </c:pt>
                <c:pt idx="43">
                  <c:v>45992</c:v>
                </c:pt>
                <c:pt idx="44">
                  <c:v>46023</c:v>
                </c:pt>
                <c:pt idx="45">
                  <c:v>46054</c:v>
                </c:pt>
                <c:pt idx="46">
                  <c:v>46082</c:v>
                </c:pt>
                <c:pt idx="47">
                  <c:v>46113</c:v>
                </c:pt>
                <c:pt idx="48">
                  <c:v>46143</c:v>
                </c:pt>
                <c:pt idx="49">
                  <c:v>46174</c:v>
                </c:pt>
                <c:pt idx="50">
                  <c:v>46204</c:v>
                </c:pt>
                <c:pt idx="51">
                  <c:v>46235</c:v>
                </c:pt>
                <c:pt idx="52">
                  <c:v>46266</c:v>
                </c:pt>
                <c:pt idx="53">
                  <c:v>46296</c:v>
                </c:pt>
                <c:pt idx="54">
                  <c:v>46327</c:v>
                </c:pt>
                <c:pt idx="55">
                  <c:v>46357</c:v>
                </c:pt>
                <c:pt idx="56">
                  <c:v>46388</c:v>
                </c:pt>
                <c:pt idx="57">
                  <c:v>46419</c:v>
                </c:pt>
                <c:pt idx="58">
                  <c:v>46447</c:v>
                </c:pt>
                <c:pt idx="59">
                  <c:v>46478</c:v>
                </c:pt>
                <c:pt idx="60">
                  <c:v>46508</c:v>
                </c:pt>
                <c:pt idx="61" formatCode="[$-409]mmmm\ d\,\ yyyy;@">
                  <c:v>46539</c:v>
                </c:pt>
                <c:pt idx="62" formatCode="[$-409]mmmm\ d\,\ yyyy;@">
                  <c:v>46569</c:v>
                </c:pt>
                <c:pt idx="63" formatCode="[$-409]mmmm\ d\,\ yyyy;@">
                  <c:v>46600</c:v>
                </c:pt>
                <c:pt idx="64" formatCode="[$-409]mmmm\ d\,\ yyyy;@">
                  <c:v>46631</c:v>
                </c:pt>
              </c:numCache>
            </c:numRef>
          </c:xVal>
          <c:yVal>
            <c:numRef>
              <c:f>Comparison!$AS$4:$AS$68</c:f>
              <c:numCache>
                <c:formatCode>0.00</c:formatCode>
                <c:ptCount val="65"/>
                <c:pt idx="0">
                  <c:v>161.822</c:v>
                </c:pt>
                <c:pt idx="1">
                  <c:v>88.081000000000003</c:v>
                </c:pt>
                <c:pt idx="2">
                  <c:v>2.74</c:v>
                </c:pt>
                <c:pt idx="3">
                  <c:v>5.827</c:v>
                </c:pt>
                <c:pt idx="4">
                  <c:v>22.484000000000002</c:v>
                </c:pt>
                <c:pt idx="5">
                  <c:v>56.414000000000001</c:v>
                </c:pt>
                <c:pt idx="6">
                  <c:v>32.168999999999997</c:v>
                </c:pt>
                <c:pt idx="7">
                  <c:v>22.013999999999999</c:v>
                </c:pt>
                <c:pt idx="8">
                  <c:v>23.521000000000001</c:v>
                </c:pt>
                <c:pt idx="9">
                  <c:v>22.116</c:v>
                </c:pt>
                <c:pt idx="10">
                  <c:v>56.505000000000003</c:v>
                </c:pt>
                <c:pt idx="11">
                  <c:v>148.26300000000001</c:v>
                </c:pt>
                <c:pt idx="12">
                  <c:v>205.02600000000001</c:v>
                </c:pt>
                <c:pt idx="13">
                  <c:v>67.134</c:v>
                </c:pt>
                <c:pt idx="14">
                  <c:v>6.2279999999999998</c:v>
                </c:pt>
                <c:pt idx="15">
                  <c:v>0.24</c:v>
                </c:pt>
                <c:pt idx="16">
                  <c:v>19.475000000000001</c:v>
                </c:pt>
                <c:pt idx="17">
                  <c:v>15.397</c:v>
                </c:pt>
                <c:pt idx="18">
                  <c:v>15.93</c:v>
                </c:pt>
                <c:pt idx="19">
                  <c:v>15.694000000000001</c:v>
                </c:pt>
                <c:pt idx="20">
                  <c:v>17.911999999999999</c:v>
                </c:pt>
                <c:pt idx="21">
                  <c:v>21.943000000000001</c:v>
                </c:pt>
                <c:pt idx="22">
                  <c:v>40.762</c:v>
                </c:pt>
                <c:pt idx="23">
                  <c:v>51.435000000000002</c:v>
                </c:pt>
                <c:pt idx="24">
                  <c:v>139.25700000000001</c:v>
                </c:pt>
                <c:pt idx="25">
                  <c:v>81.445999999999998</c:v>
                </c:pt>
                <c:pt idx="26">
                  <c:v>23.574999999999999</c:v>
                </c:pt>
                <c:pt idx="27">
                  <c:v>39.267000000000003</c:v>
                </c:pt>
                <c:pt idx="28">
                  <c:v>98.697000000000003</c:v>
                </c:pt>
                <c:pt idx="29">
                  <c:v>55.113999999999997</c:v>
                </c:pt>
                <c:pt idx="30">
                  <c:v>32.582000000000001</c:v>
                </c:pt>
                <c:pt idx="31">
                  <c:v>24.968</c:v>
                </c:pt>
                <c:pt idx="32">
                  <c:v>21.971</c:v>
                </c:pt>
                <c:pt idx="33">
                  <c:v>27.591000000000001</c:v>
                </c:pt>
                <c:pt idx="34">
                  <c:v>54.31</c:v>
                </c:pt>
                <c:pt idx="35">
                  <c:v>92.95</c:v>
                </c:pt>
                <c:pt idx="36">
                  <c:v>193.423</c:v>
                </c:pt>
                <c:pt idx="37">
                  <c:v>176.345</c:v>
                </c:pt>
                <c:pt idx="38">
                  <c:v>14.863</c:v>
                </c:pt>
                <c:pt idx="39">
                  <c:v>9.5709999999999997</c:v>
                </c:pt>
                <c:pt idx="40">
                  <c:v>16.175000000000001</c:v>
                </c:pt>
                <c:pt idx="41">
                  <c:v>55.613999999999997</c:v>
                </c:pt>
                <c:pt idx="42">
                  <c:v>31.027000000000001</c:v>
                </c:pt>
                <c:pt idx="43">
                  <c:v>23.29</c:v>
                </c:pt>
                <c:pt idx="44">
                  <c:v>23.385999999999999</c:v>
                </c:pt>
                <c:pt idx="45">
                  <c:v>35.353999999999999</c:v>
                </c:pt>
                <c:pt idx="46">
                  <c:v>68.924999999999997</c:v>
                </c:pt>
                <c:pt idx="47">
                  <c:v>65.856999999999999</c:v>
                </c:pt>
                <c:pt idx="48">
                  <c:v>174.101</c:v>
                </c:pt>
                <c:pt idx="49">
                  <c:v>229.23</c:v>
                </c:pt>
                <c:pt idx="50">
                  <c:v>34.514000000000003</c:v>
                </c:pt>
                <c:pt idx="51">
                  <c:v>5.0979999999999999</c:v>
                </c:pt>
                <c:pt idx="52">
                  <c:v>8.4909999999999997</c:v>
                </c:pt>
                <c:pt idx="53">
                  <c:v>25.114999999999998</c:v>
                </c:pt>
                <c:pt idx="54">
                  <c:v>30.65</c:v>
                </c:pt>
                <c:pt idx="55">
                  <c:v>22.981000000000002</c:v>
                </c:pt>
                <c:pt idx="56">
                  <c:v>18.218</c:v>
                </c:pt>
                <c:pt idx="57">
                  <c:v>34.57</c:v>
                </c:pt>
                <c:pt idx="58">
                  <c:v>56.332999999999998</c:v>
                </c:pt>
                <c:pt idx="59">
                  <c:v>94.313000000000002</c:v>
                </c:pt>
                <c:pt idx="60">
                  <c:v>198.30099999999999</c:v>
                </c:pt>
                <c:pt idx="61">
                  <c:v>223.524</c:v>
                </c:pt>
                <c:pt idx="62">
                  <c:v>23.257999999999999</c:v>
                </c:pt>
                <c:pt idx="63">
                  <c:v>27.555</c:v>
                </c:pt>
                <c:pt idx="64">
                  <c:v>11.025</c:v>
                </c:pt>
              </c:numCache>
            </c:numRef>
          </c:yVal>
          <c:smooth val="1"/>
          <c:extLst>
            <c:ext xmlns:c16="http://schemas.microsoft.com/office/drawing/2014/chart" uri="{C3380CC4-5D6E-409C-BE32-E72D297353CC}">
              <c16:uniqueId val="{00000018-ED5F-48A7-B1E1-F670F5E3C2E1}"/>
            </c:ext>
          </c:extLst>
        </c:ser>
        <c:ser>
          <c:idx val="24"/>
          <c:order val="21"/>
          <c:tx>
            <c:strRef>
              <c:f>RunInformation!$G$27</c:f>
              <c:strCache>
                <c:ptCount val="1"/>
                <c:pt idx="0">
                  <c:v>2012</c:v>
                </c:pt>
              </c:strCache>
            </c:strRef>
          </c:tx>
          <c:spPr>
            <a:ln w="19050">
              <a:solidFill>
                <a:srgbClr val="E569D2"/>
              </a:solidFill>
              <a:prstDash val="solid"/>
            </a:ln>
          </c:spPr>
          <c:marker>
            <c:symbol val="diamond"/>
            <c:size val="5"/>
            <c:spPr>
              <a:solidFill>
                <a:srgbClr val="E569D2"/>
              </a:solidFill>
              <a:ln w="19050">
                <a:solidFill>
                  <a:srgbClr val="E569D2"/>
                </a:solidFill>
                <a:prstDash val="solid"/>
              </a:ln>
            </c:spPr>
          </c:marker>
          <c:xVal>
            <c:numRef>
              <c:f>Comparison!$U$4:$U$68</c:f>
              <c:numCache>
                <c:formatCode>[$-409]mmmm\-yy;@</c:formatCode>
                <c:ptCount val="65"/>
                <c:pt idx="0">
                  <c:v>44682</c:v>
                </c:pt>
                <c:pt idx="1">
                  <c:v>44713</c:v>
                </c:pt>
                <c:pt idx="2">
                  <c:v>44743</c:v>
                </c:pt>
                <c:pt idx="3">
                  <c:v>44774</c:v>
                </c:pt>
                <c:pt idx="4">
                  <c:v>44805</c:v>
                </c:pt>
                <c:pt idx="5">
                  <c:v>44835</c:v>
                </c:pt>
                <c:pt idx="6">
                  <c:v>44866</c:v>
                </c:pt>
                <c:pt idx="7">
                  <c:v>44896</c:v>
                </c:pt>
                <c:pt idx="8">
                  <c:v>44927</c:v>
                </c:pt>
                <c:pt idx="9">
                  <c:v>44958</c:v>
                </c:pt>
                <c:pt idx="10">
                  <c:v>44986</c:v>
                </c:pt>
                <c:pt idx="11">
                  <c:v>45017</c:v>
                </c:pt>
                <c:pt idx="12">
                  <c:v>45047</c:v>
                </c:pt>
                <c:pt idx="13">
                  <c:v>45078</c:v>
                </c:pt>
                <c:pt idx="14">
                  <c:v>45108</c:v>
                </c:pt>
                <c:pt idx="15">
                  <c:v>45139</c:v>
                </c:pt>
                <c:pt idx="16">
                  <c:v>45170</c:v>
                </c:pt>
                <c:pt idx="17">
                  <c:v>45200</c:v>
                </c:pt>
                <c:pt idx="18">
                  <c:v>45231</c:v>
                </c:pt>
                <c:pt idx="19">
                  <c:v>45261</c:v>
                </c:pt>
                <c:pt idx="20">
                  <c:v>45292</c:v>
                </c:pt>
                <c:pt idx="21">
                  <c:v>45323</c:v>
                </c:pt>
                <c:pt idx="22">
                  <c:v>45352</c:v>
                </c:pt>
                <c:pt idx="23">
                  <c:v>45383</c:v>
                </c:pt>
                <c:pt idx="24">
                  <c:v>45413</c:v>
                </c:pt>
                <c:pt idx="25">
                  <c:v>45444</c:v>
                </c:pt>
                <c:pt idx="26">
                  <c:v>45474</c:v>
                </c:pt>
                <c:pt idx="27">
                  <c:v>45505</c:v>
                </c:pt>
                <c:pt idx="28">
                  <c:v>45536</c:v>
                </c:pt>
                <c:pt idx="29">
                  <c:v>45566</c:v>
                </c:pt>
                <c:pt idx="30">
                  <c:v>45597</c:v>
                </c:pt>
                <c:pt idx="31">
                  <c:v>45627</c:v>
                </c:pt>
                <c:pt idx="32">
                  <c:v>45658</c:v>
                </c:pt>
                <c:pt idx="33">
                  <c:v>45689</c:v>
                </c:pt>
                <c:pt idx="34">
                  <c:v>45717</c:v>
                </c:pt>
                <c:pt idx="35">
                  <c:v>45748</c:v>
                </c:pt>
                <c:pt idx="36">
                  <c:v>45778</c:v>
                </c:pt>
                <c:pt idx="37">
                  <c:v>45809</c:v>
                </c:pt>
                <c:pt idx="38">
                  <c:v>45839</c:v>
                </c:pt>
                <c:pt idx="39">
                  <c:v>45870</c:v>
                </c:pt>
                <c:pt idx="40">
                  <c:v>45901</c:v>
                </c:pt>
                <c:pt idx="41">
                  <c:v>45931</c:v>
                </c:pt>
                <c:pt idx="42">
                  <c:v>45962</c:v>
                </c:pt>
                <c:pt idx="43">
                  <c:v>45992</c:v>
                </c:pt>
                <c:pt idx="44">
                  <c:v>46023</c:v>
                </c:pt>
                <c:pt idx="45">
                  <c:v>46054</c:v>
                </c:pt>
                <c:pt idx="46">
                  <c:v>46082</c:v>
                </c:pt>
                <c:pt idx="47">
                  <c:v>46113</c:v>
                </c:pt>
                <c:pt idx="48">
                  <c:v>46143</c:v>
                </c:pt>
                <c:pt idx="49">
                  <c:v>46174</c:v>
                </c:pt>
                <c:pt idx="50">
                  <c:v>46204</c:v>
                </c:pt>
                <c:pt idx="51">
                  <c:v>46235</c:v>
                </c:pt>
                <c:pt idx="52">
                  <c:v>46266</c:v>
                </c:pt>
                <c:pt idx="53">
                  <c:v>46296</c:v>
                </c:pt>
                <c:pt idx="54">
                  <c:v>46327</c:v>
                </c:pt>
                <c:pt idx="55">
                  <c:v>46357</c:v>
                </c:pt>
                <c:pt idx="56">
                  <c:v>46388</c:v>
                </c:pt>
                <c:pt idx="57">
                  <c:v>46419</c:v>
                </c:pt>
                <c:pt idx="58">
                  <c:v>46447</c:v>
                </c:pt>
                <c:pt idx="59">
                  <c:v>46478</c:v>
                </c:pt>
                <c:pt idx="60">
                  <c:v>46508</c:v>
                </c:pt>
                <c:pt idx="61" formatCode="[$-409]mmmm\ d\,\ yyyy;@">
                  <c:v>46539</c:v>
                </c:pt>
                <c:pt idx="62" formatCode="[$-409]mmmm\ d\,\ yyyy;@">
                  <c:v>46569</c:v>
                </c:pt>
                <c:pt idx="63" formatCode="[$-409]mmmm\ d\,\ yyyy;@">
                  <c:v>46600</c:v>
                </c:pt>
                <c:pt idx="64" formatCode="[$-409]mmmm\ d\,\ yyyy;@">
                  <c:v>46631</c:v>
                </c:pt>
              </c:numCache>
            </c:numRef>
          </c:xVal>
          <c:yVal>
            <c:numRef>
              <c:f>Comparison!$AT$4:$AT$68</c:f>
              <c:numCache>
                <c:formatCode>0.00</c:formatCode>
                <c:ptCount val="65"/>
                <c:pt idx="0">
                  <c:v>196.70599999999999</c:v>
                </c:pt>
                <c:pt idx="1">
                  <c:v>26.106999999999999</c:v>
                </c:pt>
                <c:pt idx="2">
                  <c:v>-1.3049999999999999</c:v>
                </c:pt>
                <c:pt idx="3">
                  <c:v>17.52</c:v>
                </c:pt>
                <c:pt idx="4">
                  <c:v>17.632000000000001</c:v>
                </c:pt>
                <c:pt idx="5">
                  <c:v>14.743</c:v>
                </c:pt>
                <c:pt idx="6">
                  <c:v>15.185</c:v>
                </c:pt>
                <c:pt idx="7">
                  <c:v>14.667</c:v>
                </c:pt>
                <c:pt idx="8">
                  <c:v>17.327999999999999</c:v>
                </c:pt>
                <c:pt idx="9">
                  <c:v>20.132000000000001</c:v>
                </c:pt>
                <c:pt idx="10">
                  <c:v>39.228999999999999</c:v>
                </c:pt>
                <c:pt idx="11">
                  <c:v>50.323</c:v>
                </c:pt>
                <c:pt idx="12">
                  <c:v>136.80600000000001</c:v>
                </c:pt>
                <c:pt idx="13">
                  <c:v>80.494</c:v>
                </c:pt>
                <c:pt idx="14">
                  <c:v>24.152000000000001</c:v>
                </c:pt>
                <c:pt idx="15">
                  <c:v>38.889000000000003</c:v>
                </c:pt>
                <c:pt idx="16">
                  <c:v>95.41</c:v>
                </c:pt>
                <c:pt idx="17">
                  <c:v>54.219000000000001</c:v>
                </c:pt>
                <c:pt idx="18">
                  <c:v>32.183999999999997</c:v>
                </c:pt>
                <c:pt idx="19">
                  <c:v>24.587</c:v>
                </c:pt>
                <c:pt idx="20">
                  <c:v>21.626999999999999</c:v>
                </c:pt>
                <c:pt idx="21">
                  <c:v>28.818999999999999</c:v>
                </c:pt>
                <c:pt idx="22">
                  <c:v>53.963999999999999</c:v>
                </c:pt>
                <c:pt idx="23">
                  <c:v>92.79</c:v>
                </c:pt>
                <c:pt idx="24">
                  <c:v>203.07</c:v>
                </c:pt>
                <c:pt idx="25">
                  <c:v>167.18199999999999</c:v>
                </c:pt>
                <c:pt idx="26">
                  <c:v>14.548</c:v>
                </c:pt>
                <c:pt idx="27">
                  <c:v>8.6110000000000007</c:v>
                </c:pt>
                <c:pt idx="28">
                  <c:v>19.893000000000001</c:v>
                </c:pt>
                <c:pt idx="29">
                  <c:v>52.317</c:v>
                </c:pt>
                <c:pt idx="30">
                  <c:v>30.417000000000002</c:v>
                </c:pt>
                <c:pt idx="31">
                  <c:v>22.797999999999998</c:v>
                </c:pt>
                <c:pt idx="32">
                  <c:v>24.372</c:v>
                </c:pt>
                <c:pt idx="33">
                  <c:v>34.073999999999998</c:v>
                </c:pt>
                <c:pt idx="34">
                  <c:v>70.736000000000004</c:v>
                </c:pt>
                <c:pt idx="35">
                  <c:v>64.793000000000006</c:v>
                </c:pt>
                <c:pt idx="36">
                  <c:v>179.803</c:v>
                </c:pt>
                <c:pt idx="37">
                  <c:v>225.55199999999999</c:v>
                </c:pt>
                <c:pt idx="38">
                  <c:v>33.247999999999998</c:v>
                </c:pt>
                <c:pt idx="39">
                  <c:v>4.726</c:v>
                </c:pt>
                <c:pt idx="40">
                  <c:v>8.3529999999999998</c:v>
                </c:pt>
                <c:pt idx="41">
                  <c:v>25.175999999999998</c:v>
                </c:pt>
                <c:pt idx="42">
                  <c:v>29.905000000000001</c:v>
                </c:pt>
                <c:pt idx="43">
                  <c:v>22.536999999999999</c:v>
                </c:pt>
                <c:pt idx="44">
                  <c:v>18.332999999999998</c:v>
                </c:pt>
                <c:pt idx="45">
                  <c:v>35.122999999999998</c:v>
                </c:pt>
                <c:pt idx="46">
                  <c:v>55.555999999999997</c:v>
                </c:pt>
                <c:pt idx="47">
                  <c:v>95.325000000000003</c:v>
                </c:pt>
                <c:pt idx="48">
                  <c:v>198.30099999999999</c:v>
                </c:pt>
                <c:pt idx="49">
                  <c:v>223.524</c:v>
                </c:pt>
                <c:pt idx="50">
                  <c:v>23.257999999999999</c:v>
                </c:pt>
                <c:pt idx="51">
                  <c:v>27.555</c:v>
                </c:pt>
                <c:pt idx="52">
                  <c:v>11.025</c:v>
                </c:pt>
                <c:pt idx="53">
                  <c:v>20.556999999999999</c:v>
                </c:pt>
                <c:pt idx="54">
                  <c:v>23.244</c:v>
                </c:pt>
                <c:pt idx="55">
                  <c:v>26.327000000000002</c:v>
                </c:pt>
                <c:pt idx="56">
                  <c:v>30.189</c:v>
                </c:pt>
                <c:pt idx="57">
                  <c:v>70.980999999999995</c:v>
                </c:pt>
                <c:pt idx="58">
                  <c:v>176.96</c:v>
                </c:pt>
                <c:pt idx="59">
                  <c:v>195.25299999999999</c:v>
                </c:pt>
                <c:pt idx="60">
                  <c:v>237.80199999999999</c:v>
                </c:pt>
                <c:pt idx="61">
                  <c:v>223.81899999999999</c:v>
                </c:pt>
                <c:pt idx="62">
                  <c:v>34.619</c:v>
                </c:pt>
                <c:pt idx="63">
                  <c:v>23.18</c:v>
                </c:pt>
                <c:pt idx="64">
                  <c:v>15.861000000000001</c:v>
                </c:pt>
              </c:numCache>
            </c:numRef>
          </c:yVal>
          <c:smooth val="1"/>
          <c:extLst>
            <c:ext xmlns:c16="http://schemas.microsoft.com/office/drawing/2014/chart" uri="{C3380CC4-5D6E-409C-BE32-E72D297353CC}">
              <c16:uniqueId val="{00000019-ED5F-48A7-B1E1-F670F5E3C2E1}"/>
            </c:ext>
          </c:extLst>
        </c:ser>
        <c:ser>
          <c:idx val="25"/>
          <c:order val="22"/>
          <c:tx>
            <c:strRef>
              <c:f>RunInformation!$G$28</c:f>
              <c:strCache>
                <c:ptCount val="1"/>
                <c:pt idx="0">
                  <c:v>2013</c:v>
                </c:pt>
              </c:strCache>
            </c:strRef>
          </c:tx>
          <c:spPr>
            <a:ln w="19050">
              <a:solidFill>
                <a:srgbClr val="F5C7EE"/>
              </a:solidFill>
              <a:prstDash val="solid"/>
            </a:ln>
          </c:spPr>
          <c:marker>
            <c:symbol val="triangle"/>
            <c:size val="5"/>
            <c:spPr>
              <a:solidFill>
                <a:srgbClr val="F5C7EE"/>
              </a:solidFill>
              <a:ln w="19050">
                <a:solidFill>
                  <a:srgbClr val="F5C7EE"/>
                </a:solidFill>
                <a:prstDash val="solid"/>
              </a:ln>
            </c:spPr>
          </c:marker>
          <c:xVal>
            <c:numRef>
              <c:f>Comparison!$U$4:$U$68</c:f>
              <c:numCache>
                <c:formatCode>[$-409]mmmm\-yy;@</c:formatCode>
                <c:ptCount val="65"/>
                <c:pt idx="0">
                  <c:v>44682</c:v>
                </c:pt>
                <c:pt idx="1">
                  <c:v>44713</c:v>
                </c:pt>
                <c:pt idx="2">
                  <c:v>44743</c:v>
                </c:pt>
                <c:pt idx="3">
                  <c:v>44774</c:v>
                </c:pt>
                <c:pt idx="4">
                  <c:v>44805</c:v>
                </c:pt>
                <c:pt idx="5">
                  <c:v>44835</c:v>
                </c:pt>
                <c:pt idx="6">
                  <c:v>44866</c:v>
                </c:pt>
                <c:pt idx="7">
                  <c:v>44896</c:v>
                </c:pt>
                <c:pt idx="8">
                  <c:v>44927</c:v>
                </c:pt>
                <c:pt idx="9">
                  <c:v>44958</c:v>
                </c:pt>
                <c:pt idx="10">
                  <c:v>44986</c:v>
                </c:pt>
                <c:pt idx="11">
                  <c:v>45017</c:v>
                </c:pt>
                <c:pt idx="12">
                  <c:v>45047</c:v>
                </c:pt>
                <c:pt idx="13">
                  <c:v>45078</c:v>
                </c:pt>
                <c:pt idx="14">
                  <c:v>45108</c:v>
                </c:pt>
                <c:pt idx="15">
                  <c:v>45139</c:v>
                </c:pt>
                <c:pt idx="16">
                  <c:v>45170</c:v>
                </c:pt>
                <c:pt idx="17">
                  <c:v>45200</c:v>
                </c:pt>
                <c:pt idx="18">
                  <c:v>45231</c:v>
                </c:pt>
                <c:pt idx="19">
                  <c:v>45261</c:v>
                </c:pt>
                <c:pt idx="20">
                  <c:v>45292</c:v>
                </c:pt>
                <c:pt idx="21">
                  <c:v>45323</c:v>
                </c:pt>
                <c:pt idx="22">
                  <c:v>45352</c:v>
                </c:pt>
                <c:pt idx="23">
                  <c:v>45383</c:v>
                </c:pt>
                <c:pt idx="24">
                  <c:v>45413</c:v>
                </c:pt>
                <c:pt idx="25">
                  <c:v>45444</c:v>
                </c:pt>
                <c:pt idx="26">
                  <c:v>45474</c:v>
                </c:pt>
                <c:pt idx="27">
                  <c:v>45505</c:v>
                </c:pt>
                <c:pt idx="28">
                  <c:v>45536</c:v>
                </c:pt>
                <c:pt idx="29">
                  <c:v>45566</c:v>
                </c:pt>
                <c:pt idx="30">
                  <c:v>45597</c:v>
                </c:pt>
                <c:pt idx="31">
                  <c:v>45627</c:v>
                </c:pt>
                <c:pt idx="32">
                  <c:v>45658</c:v>
                </c:pt>
                <c:pt idx="33">
                  <c:v>45689</c:v>
                </c:pt>
                <c:pt idx="34">
                  <c:v>45717</c:v>
                </c:pt>
                <c:pt idx="35">
                  <c:v>45748</c:v>
                </c:pt>
                <c:pt idx="36">
                  <c:v>45778</c:v>
                </c:pt>
                <c:pt idx="37">
                  <c:v>45809</c:v>
                </c:pt>
                <c:pt idx="38">
                  <c:v>45839</c:v>
                </c:pt>
                <c:pt idx="39">
                  <c:v>45870</c:v>
                </c:pt>
                <c:pt idx="40">
                  <c:v>45901</c:v>
                </c:pt>
                <c:pt idx="41">
                  <c:v>45931</c:v>
                </c:pt>
                <c:pt idx="42">
                  <c:v>45962</c:v>
                </c:pt>
                <c:pt idx="43">
                  <c:v>45992</c:v>
                </c:pt>
                <c:pt idx="44">
                  <c:v>46023</c:v>
                </c:pt>
                <c:pt idx="45">
                  <c:v>46054</c:v>
                </c:pt>
                <c:pt idx="46">
                  <c:v>46082</c:v>
                </c:pt>
                <c:pt idx="47">
                  <c:v>46113</c:v>
                </c:pt>
                <c:pt idx="48">
                  <c:v>46143</c:v>
                </c:pt>
                <c:pt idx="49">
                  <c:v>46174</c:v>
                </c:pt>
                <c:pt idx="50">
                  <c:v>46204</c:v>
                </c:pt>
                <c:pt idx="51">
                  <c:v>46235</c:v>
                </c:pt>
                <c:pt idx="52">
                  <c:v>46266</c:v>
                </c:pt>
                <c:pt idx="53">
                  <c:v>46296</c:v>
                </c:pt>
                <c:pt idx="54">
                  <c:v>46327</c:v>
                </c:pt>
                <c:pt idx="55">
                  <c:v>46357</c:v>
                </c:pt>
                <c:pt idx="56">
                  <c:v>46388</c:v>
                </c:pt>
                <c:pt idx="57">
                  <c:v>46419</c:v>
                </c:pt>
                <c:pt idx="58">
                  <c:v>46447</c:v>
                </c:pt>
                <c:pt idx="59">
                  <c:v>46478</c:v>
                </c:pt>
                <c:pt idx="60">
                  <c:v>46508</c:v>
                </c:pt>
                <c:pt idx="61" formatCode="[$-409]mmmm\ d\,\ yyyy;@">
                  <c:v>46539</c:v>
                </c:pt>
                <c:pt idx="62" formatCode="[$-409]mmmm\ d\,\ yyyy;@">
                  <c:v>46569</c:v>
                </c:pt>
                <c:pt idx="63" formatCode="[$-409]mmmm\ d\,\ yyyy;@">
                  <c:v>46600</c:v>
                </c:pt>
                <c:pt idx="64" formatCode="[$-409]mmmm\ d\,\ yyyy;@">
                  <c:v>46631</c:v>
                </c:pt>
              </c:numCache>
            </c:numRef>
          </c:xVal>
          <c:yVal>
            <c:numRef>
              <c:f>Comparison!$AU$4:$AU$68</c:f>
              <c:numCache>
                <c:formatCode>0.00</c:formatCode>
                <c:ptCount val="65"/>
                <c:pt idx="0">
                  <c:v>175.375</c:v>
                </c:pt>
                <c:pt idx="1">
                  <c:v>50.527999999999999</c:v>
                </c:pt>
                <c:pt idx="2">
                  <c:v>1.61</c:v>
                </c:pt>
                <c:pt idx="3">
                  <c:v>35.850999999999999</c:v>
                </c:pt>
                <c:pt idx="4">
                  <c:v>88.215000000000003</c:v>
                </c:pt>
                <c:pt idx="5">
                  <c:v>54.557000000000002</c:v>
                </c:pt>
                <c:pt idx="6">
                  <c:v>32.911999999999999</c:v>
                </c:pt>
                <c:pt idx="7">
                  <c:v>25.199000000000002</c:v>
                </c:pt>
                <c:pt idx="8">
                  <c:v>22.192</c:v>
                </c:pt>
                <c:pt idx="9">
                  <c:v>27.693999999999999</c:v>
                </c:pt>
                <c:pt idx="10">
                  <c:v>54.530999999999999</c:v>
                </c:pt>
                <c:pt idx="11">
                  <c:v>93.435000000000002</c:v>
                </c:pt>
                <c:pt idx="12">
                  <c:v>193.83699999999999</c:v>
                </c:pt>
                <c:pt idx="13">
                  <c:v>176.364</c:v>
                </c:pt>
                <c:pt idx="14">
                  <c:v>14.651999999999999</c:v>
                </c:pt>
                <c:pt idx="15">
                  <c:v>9.2409999999999997</c:v>
                </c:pt>
                <c:pt idx="16">
                  <c:v>15.746</c:v>
                </c:pt>
                <c:pt idx="17">
                  <c:v>55.442</c:v>
                </c:pt>
                <c:pt idx="18">
                  <c:v>30.998999999999999</c:v>
                </c:pt>
                <c:pt idx="19">
                  <c:v>23.253</c:v>
                </c:pt>
                <c:pt idx="20">
                  <c:v>23.311</c:v>
                </c:pt>
                <c:pt idx="21">
                  <c:v>36.207999999999998</c:v>
                </c:pt>
                <c:pt idx="22">
                  <c:v>71.361000000000004</c:v>
                </c:pt>
                <c:pt idx="23">
                  <c:v>64.775999999999996</c:v>
                </c:pt>
                <c:pt idx="24">
                  <c:v>179.46799999999999</c:v>
                </c:pt>
                <c:pt idx="25">
                  <c:v>225.59700000000001</c:v>
                </c:pt>
                <c:pt idx="26">
                  <c:v>33.329000000000001</c:v>
                </c:pt>
                <c:pt idx="27">
                  <c:v>4.915</c:v>
                </c:pt>
                <c:pt idx="28">
                  <c:v>8.8870000000000005</c:v>
                </c:pt>
                <c:pt idx="29">
                  <c:v>25.536999999999999</c:v>
                </c:pt>
                <c:pt idx="30">
                  <c:v>29.998999999999999</c:v>
                </c:pt>
                <c:pt idx="31">
                  <c:v>22.547000000000001</c:v>
                </c:pt>
                <c:pt idx="32">
                  <c:v>18.338999999999999</c:v>
                </c:pt>
                <c:pt idx="33">
                  <c:v>35.094999999999999</c:v>
                </c:pt>
                <c:pt idx="34">
                  <c:v>55.570999999999998</c:v>
                </c:pt>
                <c:pt idx="35">
                  <c:v>95.372</c:v>
                </c:pt>
                <c:pt idx="36">
                  <c:v>198.33199999999999</c:v>
                </c:pt>
                <c:pt idx="37">
                  <c:v>223.18700000000001</c:v>
                </c:pt>
                <c:pt idx="38">
                  <c:v>23.259</c:v>
                </c:pt>
                <c:pt idx="39">
                  <c:v>27.527000000000001</c:v>
                </c:pt>
                <c:pt idx="40">
                  <c:v>10.992000000000001</c:v>
                </c:pt>
                <c:pt idx="41">
                  <c:v>20.552</c:v>
                </c:pt>
                <c:pt idx="42">
                  <c:v>23.233000000000001</c:v>
                </c:pt>
                <c:pt idx="43">
                  <c:v>26.305</c:v>
                </c:pt>
                <c:pt idx="44">
                  <c:v>30.18</c:v>
                </c:pt>
                <c:pt idx="45">
                  <c:v>70.92</c:v>
                </c:pt>
                <c:pt idx="46">
                  <c:v>176.864</c:v>
                </c:pt>
                <c:pt idx="47">
                  <c:v>195.26300000000001</c:v>
                </c:pt>
                <c:pt idx="48">
                  <c:v>237.80199999999999</c:v>
                </c:pt>
                <c:pt idx="49">
                  <c:v>223.81899999999999</c:v>
                </c:pt>
                <c:pt idx="50">
                  <c:v>34.619</c:v>
                </c:pt>
                <c:pt idx="51">
                  <c:v>23.18</c:v>
                </c:pt>
                <c:pt idx="52">
                  <c:v>15.861000000000001</c:v>
                </c:pt>
                <c:pt idx="53">
                  <c:v>47.256</c:v>
                </c:pt>
                <c:pt idx="54">
                  <c:v>30.64</c:v>
                </c:pt>
                <c:pt idx="55">
                  <c:v>27.51</c:v>
                </c:pt>
                <c:pt idx="56">
                  <c:v>23.564</c:v>
                </c:pt>
                <c:pt idx="57">
                  <c:v>23.341999999999999</c:v>
                </c:pt>
                <c:pt idx="58">
                  <c:v>35.652999999999999</c:v>
                </c:pt>
                <c:pt idx="59">
                  <c:v>66.144000000000005</c:v>
                </c:pt>
                <c:pt idx="60">
                  <c:v>135.69999999999999</c:v>
                </c:pt>
                <c:pt idx="61">
                  <c:v>27.981999999999999</c:v>
                </c:pt>
                <c:pt idx="62">
                  <c:v>20.616</c:v>
                </c:pt>
                <c:pt idx="63">
                  <c:v>18.195</c:v>
                </c:pt>
                <c:pt idx="64">
                  <c:v>17.145</c:v>
                </c:pt>
              </c:numCache>
            </c:numRef>
          </c:yVal>
          <c:smooth val="1"/>
          <c:extLst>
            <c:ext xmlns:c16="http://schemas.microsoft.com/office/drawing/2014/chart" uri="{C3380CC4-5D6E-409C-BE32-E72D297353CC}">
              <c16:uniqueId val="{0000001A-ED5F-48A7-B1E1-F670F5E3C2E1}"/>
            </c:ext>
          </c:extLst>
        </c:ser>
        <c:ser>
          <c:idx val="26"/>
          <c:order val="23"/>
          <c:tx>
            <c:strRef>
              <c:f>RunInformation!$G$29</c:f>
              <c:strCache>
                <c:ptCount val="1"/>
                <c:pt idx="0">
                  <c:v>2014</c:v>
                </c:pt>
              </c:strCache>
            </c:strRef>
          </c:tx>
          <c:spPr>
            <a:ln w="19050">
              <a:solidFill>
                <a:srgbClr val="F36785"/>
              </a:solidFill>
              <a:prstDash val="solid"/>
            </a:ln>
          </c:spPr>
          <c:marker>
            <c:symbol val="circle"/>
            <c:size val="5"/>
            <c:spPr>
              <a:solidFill>
                <a:srgbClr val="F36785"/>
              </a:solidFill>
              <a:ln w="19050">
                <a:solidFill>
                  <a:srgbClr val="F36785"/>
                </a:solidFill>
                <a:prstDash val="solid"/>
              </a:ln>
            </c:spPr>
          </c:marker>
          <c:xVal>
            <c:numRef>
              <c:f>Comparison!$U$4:$U$68</c:f>
              <c:numCache>
                <c:formatCode>[$-409]mmmm\-yy;@</c:formatCode>
                <c:ptCount val="65"/>
                <c:pt idx="0">
                  <c:v>44682</c:v>
                </c:pt>
                <c:pt idx="1">
                  <c:v>44713</c:v>
                </c:pt>
                <c:pt idx="2">
                  <c:v>44743</c:v>
                </c:pt>
                <c:pt idx="3">
                  <c:v>44774</c:v>
                </c:pt>
                <c:pt idx="4">
                  <c:v>44805</c:v>
                </c:pt>
                <c:pt idx="5">
                  <c:v>44835</c:v>
                </c:pt>
                <c:pt idx="6">
                  <c:v>44866</c:v>
                </c:pt>
                <c:pt idx="7">
                  <c:v>44896</c:v>
                </c:pt>
                <c:pt idx="8">
                  <c:v>44927</c:v>
                </c:pt>
                <c:pt idx="9">
                  <c:v>44958</c:v>
                </c:pt>
                <c:pt idx="10">
                  <c:v>44986</c:v>
                </c:pt>
                <c:pt idx="11">
                  <c:v>45017</c:v>
                </c:pt>
                <c:pt idx="12">
                  <c:v>45047</c:v>
                </c:pt>
                <c:pt idx="13">
                  <c:v>45078</c:v>
                </c:pt>
                <c:pt idx="14">
                  <c:v>45108</c:v>
                </c:pt>
                <c:pt idx="15">
                  <c:v>45139</c:v>
                </c:pt>
                <c:pt idx="16">
                  <c:v>45170</c:v>
                </c:pt>
                <c:pt idx="17">
                  <c:v>45200</c:v>
                </c:pt>
                <c:pt idx="18">
                  <c:v>45231</c:v>
                </c:pt>
                <c:pt idx="19">
                  <c:v>45261</c:v>
                </c:pt>
                <c:pt idx="20">
                  <c:v>45292</c:v>
                </c:pt>
                <c:pt idx="21">
                  <c:v>45323</c:v>
                </c:pt>
                <c:pt idx="22">
                  <c:v>45352</c:v>
                </c:pt>
                <c:pt idx="23">
                  <c:v>45383</c:v>
                </c:pt>
                <c:pt idx="24">
                  <c:v>45413</c:v>
                </c:pt>
                <c:pt idx="25">
                  <c:v>45444</c:v>
                </c:pt>
                <c:pt idx="26">
                  <c:v>45474</c:v>
                </c:pt>
                <c:pt idx="27">
                  <c:v>45505</c:v>
                </c:pt>
                <c:pt idx="28">
                  <c:v>45536</c:v>
                </c:pt>
                <c:pt idx="29">
                  <c:v>45566</c:v>
                </c:pt>
                <c:pt idx="30">
                  <c:v>45597</c:v>
                </c:pt>
                <c:pt idx="31">
                  <c:v>45627</c:v>
                </c:pt>
                <c:pt idx="32">
                  <c:v>45658</c:v>
                </c:pt>
                <c:pt idx="33">
                  <c:v>45689</c:v>
                </c:pt>
                <c:pt idx="34">
                  <c:v>45717</c:v>
                </c:pt>
                <c:pt idx="35">
                  <c:v>45748</c:v>
                </c:pt>
                <c:pt idx="36">
                  <c:v>45778</c:v>
                </c:pt>
                <c:pt idx="37">
                  <c:v>45809</c:v>
                </c:pt>
                <c:pt idx="38">
                  <c:v>45839</c:v>
                </c:pt>
                <c:pt idx="39">
                  <c:v>45870</c:v>
                </c:pt>
                <c:pt idx="40">
                  <c:v>45901</c:v>
                </c:pt>
                <c:pt idx="41">
                  <c:v>45931</c:v>
                </c:pt>
                <c:pt idx="42">
                  <c:v>45962</c:v>
                </c:pt>
                <c:pt idx="43">
                  <c:v>45992</c:v>
                </c:pt>
                <c:pt idx="44">
                  <c:v>46023</c:v>
                </c:pt>
                <c:pt idx="45">
                  <c:v>46054</c:v>
                </c:pt>
                <c:pt idx="46">
                  <c:v>46082</c:v>
                </c:pt>
                <c:pt idx="47">
                  <c:v>46113</c:v>
                </c:pt>
                <c:pt idx="48">
                  <c:v>46143</c:v>
                </c:pt>
                <c:pt idx="49">
                  <c:v>46174</c:v>
                </c:pt>
                <c:pt idx="50">
                  <c:v>46204</c:v>
                </c:pt>
                <c:pt idx="51">
                  <c:v>46235</c:v>
                </c:pt>
                <c:pt idx="52">
                  <c:v>46266</c:v>
                </c:pt>
                <c:pt idx="53">
                  <c:v>46296</c:v>
                </c:pt>
                <c:pt idx="54">
                  <c:v>46327</c:v>
                </c:pt>
                <c:pt idx="55">
                  <c:v>46357</c:v>
                </c:pt>
                <c:pt idx="56">
                  <c:v>46388</c:v>
                </c:pt>
                <c:pt idx="57">
                  <c:v>46419</c:v>
                </c:pt>
                <c:pt idx="58">
                  <c:v>46447</c:v>
                </c:pt>
                <c:pt idx="59">
                  <c:v>46478</c:v>
                </c:pt>
                <c:pt idx="60">
                  <c:v>46508</c:v>
                </c:pt>
                <c:pt idx="61" formatCode="[$-409]mmmm\ d\,\ yyyy;@">
                  <c:v>46539</c:v>
                </c:pt>
                <c:pt idx="62" formatCode="[$-409]mmmm\ d\,\ yyyy;@">
                  <c:v>46569</c:v>
                </c:pt>
                <c:pt idx="63" formatCode="[$-409]mmmm\ d\,\ yyyy;@">
                  <c:v>46600</c:v>
                </c:pt>
                <c:pt idx="64" formatCode="[$-409]mmmm\ d\,\ yyyy;@">
                  <c:v>46631</c:v>
                </c:pt>
              </c:numCache>
            </c:numRef>
          </c:xVal>
          <c:yVal>
            <c:numRef>
              <c:f>Comparison!$AV$4:$AV$68</c:f>
              <c:numCache>
                <c:formatCode>0.00</c:formatCode>
                <c:ptCount val="65"/>
                <c:pt idx="0">
                  <c:v>178.53899999999999</c:v>
                </c:pt>
                <c:pt idx="1">
                  <c:v>76.099000000000004</c:v>
                </c:pt>
                <c:pt idx="2">
                  <c:v>-2.4900000000000002</c:v>
                </c:pt>
                <c:pt idx="3">
                  <c:v>13.619</c:v>
                </c:pt>
                <c:pt idx="4">
                  <c:v>25.256</c:v>
                </c:pt>
                <c:pt idx="5">
                  <c:v>50.552999999999997</c:v>
                </c:pt>
                <c:pt idx="6">
                  <c:v>29.071999999999999</c:v>
                </c:pt>
                <c:pt idx="7">
                  <c:v>21.603000000000002</c:v>
                </c:pt>
                <c:pt idx="8">
                  <c:v>21.783999999999999</c:v>
                </c:pt>
                <c:pt idx="9">
                  <c:v>33.460999999999999</c:v>
                </c:pt>
                <c:pt idx="10">
                  <c:v>65.783000000000001</c:v>
                </c:pt>
                <c:pt idx="11">
                  <c:v>63.448</c:v>
                </c:pt>
                <c:pt idx="12">
                  <c:v>170.71</c:v>
                </c:pt>
                <c:pt idx="13">
                  <c:v>227.74600000000001</c:v>
                </c:pt>
                <c:pt idx="14">
                  <c:v>33.542000000000002</c:v>
                </c:pt>
                <c:pt idx="15">
                  <c:v>4.3860000000000001</c:v>
                </c:pt>
                <c:pt idx="16">
                  <c:v>7.7789999999999999</c:v>
                </c:pt>
                <c:pt idx="17">
                  <c:v>24.637</c:v>
                </c:pt>
                <c:pt idx="18">
                  <c:v>30.260999999999999</c:v>
                </c:pt>
                <c:pt idx="19">
                  <c:v>22.614000000000001</c:v>
                </c:pt>
                <c:pt idx="20">
                  <c:v>17.896000000000001</c:v>
                </c:pt>
                <c:pt idx="21">
                  <c:v>35.826000000000001</c:v>
                </c:pt>
                <c:pt idx="22">
                  <c:v>55.59</c:v>
                </c:pt>
                <c:pt idx="23">
                  <c:v>95.292000000000002</c:v>
                </c:pt>
                <c:pt idx="24">
                  <c:v>197.608</c:v>
                </c:pt>
                <c:pt idx="25">
                  <c:v>223.798</c:v>
                </c:pt>
                <c:pt idx="26">
                  <c:v>23.279</c:v>
                </c:pt>
                <c:pt idx="27">
                  <c:v>27.606999999999999</c:v>
                </c:pt>
                <c:pt idx="28">
                  <c:v>11.238</c:v>
                </c:pt>
                <c:pt idx="29">
                  <c:v>20.427</c:v>
                </c:pt>
                <c:pt idx="30">
                  <c:v>23.231000000000002</c:v>
                </c:pt>
                <c:pt idx="31">
                  <c:v>26.228999999999999</c:v>
                </c:pt>
                <c:pt idx="32">
                  <c:v>30.087</c:v>
                </c:pt>
                <c:pt idx="33">
                  <c:v>70.790000000000006</c:v>
                </c:pt>
                <c:pt idx="34">
                  <c:v>176.57499999999999</c:v>
                </c:pt>
                <c:pt idx="35">
                  <c:v>195.06899999999999</c:v>
                </c:pt>
                <c:pt idx="36">
                  <c:v>237.745</c:v>
                </c:pt>
                <c:pt idx="37">
                  <c:v>223.78399999999999</c:v>
                </c:pt>
                <c:pt idx="38">
                  <c:v>34.590000000000003</c:v>
                </c:pt>
                <c:pt idx="39">
                  <c:v>23.152000000000001</c:v>
                </c:pt>
                <c:pt idx="40">
                  <c:v>15.836</c:v>
                </c:pt>
                <c:pt idx="41">
                  <c:v>47.228999999999999</c:v>
                </c:pt>
                <c:pt idx="42">
                  <c:v>30.620999999999999</c:v>
                </c:pt>
                <c:pt idx="43">
                  <c:v>27.489000000000001</c:v>
                </c:pt>
                <c:pt idx="44">
                  <c:v>23.545000000000002</c:v>
                </c:pt>
                <c:pt idx="45">
                  <c:v>23.323</c:v>
                </c:pt>
                <c:pt idx="46">
                  <c:v>35.627000000000002</c:v>
                </c:pt>
                <c:pt idx="47">
                  <c:v>66.126999999999995</c:v>
                </c:pt>
                <c:pt idx="48">
                  <c:v>135.69999999999999</c:v>
                </c:pt>
                <c:pt idx="49">
                  <c:v>27.981999999999999</c:v>
                </c:pt>
                <c:pt idx="50">
                  <c:v>20.616</c:v>
                </c:pt>
                <c:pt idx="51">
                  <c:v>18.195</c:v>
                </c:pt>
                <c:pt idx="52">
                  <c:v>17.145</c:v>
                </c:pt>
                <c:pt idx="53">
                  <c:v>24.736000000000001</c:v>
                </c:pt>
                <c:pt idx="54">
                  <c:v>20.074999999999999</c:v>
                </c:pt>
                <c:pt idx="55">
                  <c:v>16.190000000000001</c:v>
                </c:pt>
                <c:pt idx="56">
                  <c:v>15.29</c:v>
                </c:pt>
                <c:pt idx="57">
                  <c:v>18.824000000000002</c:v>
                </c:pt>
                <c:pt idx="58">
                  <c:v>100.23</c:v>
                </c:pt>
                <c:pt idx="59">
                  <c:v>191.39500000000001</c:v>
                </c:pt>
                <c:pt idx="60">
                  <c:v>336.67399999999998</c:v>
                </c:pt>
                <c:pt idx="61">
                  <c:v>373</c:v>
                </c:pt>
                <c:pt idx="62">
                  <c:v>138.30600000000001</c:v>
                </c:pt>
                <c:pt idx="63">
                  <c:v>36.945999999999998</c:v>
                </c:pt>
                <c:pt idx="64">
                  <c:v>9.2080000000000002</c:v>
                </c:pt>
              </c:numCache>
            </c:numRef>
          </c:yVal>
          <c:smooth val="1"/>
          <c:extLst>
            <c:ext xmlns:c16="http://schemas.microsoft.com/office/drawing/2014/chart" uri="{C3380CC4-5D6E-409C-BE32-E72D297353CC}">
              <c16:uniqueId val="{0000001B-ED5F-48A7-B1E1-F670F5E3C2E1}"/>
            </c:ext>
          </c:extLst>
        </c:ser>
        <c:ser>
          <c:idx val="27"/>
          <c:order val="24"/>
          <c:tx>
            <c:strRef>
              <c:f>RunInformation!$G$30</c:f>
              <c:strCache>
                <c:ptCount val="1"/>
                <c:pt idx="0">
                  <c:v>2015</c:v>
                </c:pt>
              </c:strCache>
            </c:strRef>
          </c:tx>
          <c:spPr>
            <a:ln w="19050">
              <a:solidFill>
                <a:srgbClr val="F6869E"/>
              </a:solidFill>
              <a:prstDash val="solid"/>
            </a:ln>
          </c:spPr>
          <c:marker>
            <c:symbol val="square"/>
            <c:size val="5"/>
            <c:spPr>
              <a:solidFill>
                <a:srgbClr val="F6869E"/>
              </a:solidFill>
              <a:ln w="19050">
                <a:solidFill>
                  <a:srgbClr val="F6869E"/>
                </a:solidFill>
                <a:prstDash val="solid"/>
              </a:ln>
            </c:spPr>
          </c:marker>
          <c:xVal>
            <c:numRef>
              <c:f>Comparison!$U$4:$U$68</c:f>
              <c:numCache>
                <c:formatCode>[$-409]mmmm\-yy;@</c:formatCode>
                <c:ptCount val="65"/>
                <c:pt idx="0">
                  <c:v>44682</c:v>
                </c:pt>
                <c:pt idx="1">
                  <c:v>44713</c:v>
                </c:pt>
                <c:pt idx="2">
                  <c:v>44743</c:v>
                </c:pt>
                <c:pt idx="3">
                  <c:v>44774</c:v>
                </c:pt>
                <c:pt idx="4">
                  <c:v>44805</c:v>
                </c:pt>
                <c:pt idx="5">
                  <c:v>44835</c:v>
                </c:pt>
                <c:pt idx="6">
                  <c:v>44866</c:v>
                </c:pt>
                <c:pt idx="7">
                  <c:v>44896</c:v>
                </c:pt>
                <c:pt idx="8">
                  <c:v>44927</c:v>
                </c:pt>
                <c:pt idx="9">
                  <c:v>44958</c:v>
                </c:pt>
                <c:pt idx="10">
                  <c:v>44986</c:v>
                </c:pt>
                <c:pt idx="11">
                  <c:v>45017</c:v>
                </c:pt>
                <c:pt idx="12">
                  <c:v>45047</c:v>
                </c:pt>
                <c:pt idx="13">
                  <c:v>45078</c:v>
                </c:pt>
                <c:pt idx="14">
                  <c:v>45108</c:v>
                </c:pt>
                <c:pt idx="15">
                  <c:v>45139</c:v>
                </c:pt>
                <c:pt idx="16">
                  <c:v>45170</c:v>
                </c:pt>
                <c:pt idx="17">
                  <c:v>45200</c:v>
                </c:pt>
                <c:pt idx="18">
                  <c:v>45231</c:v>
                </c:pt>
                <c:pt idx="19">
                  <c:v>45261</c:v>
                </c:pt>
                <c:pt idx="20">
                  <c:v>45292</c:v>
                </c:pt>
                <c:pt idx="21">
                  <c:v>45323</c:v>
                </c:pt>
                <c:pt idx="22">
                  <c:v>45352</c:v>
                </c:pt>
                <c:pt idx="23">
                  <c:v>45383</c:v>
                </c:pt>
                <c:pt idx="24">
                  <c:v>45413</c:v>
                </c:pt>
                <c:pt idx="25">
                  <c:v>45444</c:v>
                </c:pt>
                <c:pt idx="26">
                  <c:v>45474</c:v>
                </c:pt>
                <c:pt idx="27">
                  <c:v>45505</c:v>
                </c:pt>
                <c:pt idx="28">
                  <c:v>45536</c:v>
                </c:pt>
                <c:pt idx="29">
                  <c:v>45566</c:v>
                </c:pt>
                <c:pt idx="30">
                  <c:v>45597</c:v>
                </c:pt>
                <c:pt idx="31">
                  <c:v>45627</c:v>
                </c:pt>
                <c:pt idx="32">
                  <c:v>45658</c:v>
                </c:pt>
                <c:pt idx="33">
                  <c:v>45689</c:v>
                </c:pt>
                <c:pt idx="34">
                  <c:v>45717</c:v>
                </c:pt>
                <c:pt idx="35">
                  <c:v>45748</c:v>
                </c:pt>
                <c:pt idx="36">
                  <c:v>45778</c:v>
                </c:pt>
                <c:pt idx="37">
                  <c:v>45809</c:v>
                </c:pt>
                <c:pt idx="38">
                  <c:v>45839</c:v>
                </c:pt>
                <c:pt idx="39">
                  <c:v>45870</c:v>
                </c:pt>
                <c:pt idx="40">
                  <c:v>45901</c:v>
                </c:pt>
                <c:pt idx="41">
                  <c:v>45931</c:v>
                </c:pt>
                <c:pt idx="42">
                  <c:v>45962</c:v>
                </c:pt>
                <c:pt idx="43">
                  <c:v>45992</c:v>
                </c:pt>
                <c:pt idx="44">
                  <c:v>46023</c:v>
                </c:pt>
                <c:pt idx="45">
                  <c:v>46054</c:v>
                </c:pt>
                <c:pt idx="46">
                  <c:v>46082</c:v>
                </c:pt>
                <c:pt idx="47">
                  <c:v>46113</c:v>
                </c:pt>
                <c:pt idx="48">
                  <c:v>46143</c:v>
                </c:pt>
                <c:pt idx="49">
                  <c:v>46174</c:v>
                </c:pt>
                <c:pt idx="50">
                  <c:v>46204</c:v>
                </c:pt>
                <c:pt idx="51">
                  <c:v>46235</c:v>
                </c:pt>
                <c:pt idx="52">
                  <c:v>46266</c:v>
                </c:pt>
                <c:pt idx="53">
                  <c:v>46296</c:v>
                </c:pt>
                <c:pt idx="54">
                  <c:v>46327</c:v>
                </c:pt>
                <c:pt idx="55">
                  <c:v>46357</c:v>
                </c:pt>
                <c:pt idx="56">
                  <c:v>46388</c:v>
                </c:pt>
                <c:pt idx="57">
                  <c:v>46419</c:v>
                </c:pt>
                <c:pt idx="58">
                  <c:v>46447</c:v>
                </c:pt>
                <c:pt idx="59">
                  <c:v>46478</c:v>
                </c:pt>
                <c:pt idx="60">
                  <c:v>46508</c:v>
                </c:pt>
                <c:pt idx="61" formatCode="[$-409]mmmm\ d\,\ yyyy;@">
                  <c:v>46539</c:v>
                </c:pt>
                <c:pt idx="62" formatCode="[$-409]mmmm\ d\,\ yyyy;@">
                  <c:v>46569</c:v>
                </c:pt>
                <c:pt idx="63" formatCode="[$-409]mmmm\ d\,\ yyyy;@">
                  <c:v>46600</c:v>
                </c:pt>
                <c:pt idx="64" formatCode="[$-409]mmmm\ d\,\ yyyy;@">
                  <c:v>46631</c:v>
                </c:pt>
              </c:numCache>
            </c:numRef>
          </c:xVal>
          <c:yVal>
            <c:numRef>
              <c:f>Comparison!$AW$4:$AW$68</c:f>
              <c:numCache>
                <c:formatCode>0.00</c:formatCode>
                <c:ptCount val="65"/>
                <c:pt idx="0">
                  <c:v>252.32599999999999</c:v>
                </c:pt>
                <c:pt idx="1">
                  <c:v>208.83500000000001</c:v>
                </c:pt>
                <c:pt idx="2">
                  <c:v>37.091000000000001</c:v>
                </c:pt>
                <c:pt idx="3">
                  <c:v>3.8679999999999999</c:v>
                </c:pt>
                <c:pt idx="4">
                  <c:v>6.1520000000000001</c:v>
                </c:pt>
                <c:pt idx="5">
                  <c:v>27.585000000000001</c:v>
                </c:pt>
                <c:pt idx="6">
                  <c:v>31.012</c:v>
                </c:pt>
                <c:pt idx="7">
                  <c:v>23.224</c:v>
                </c:pt>
                <c:pt idx="8">
                  <c:v>18.356000000000002</c:v>
                </c:pt>
                <c:pt idx="9">
                  <c:v>34.334000000000003</c:v>
                </c:pt>
                <c:pt idx="10">
                  <c:v>56.738999999999997</c:v>
                </c:pt>
                <c:pt idx="11">
                  <c:v>95.424000000000007</c:v>
                </c:pt>
                <c:pt idx="12">
                  <c:v>194.316</c:v>
                </c:pt>
                <c:pt idx="13">
                  <c:v>226.255</c:v>
                </c:pt>
                <c:pt idx="14">
                  <c:v>25.295999999999999</c:v>
                </c:pt>
                <c:pt idx="15">
                  <c:v>26.931999999999999</c:v>
                </c:pt>
                <c:pt idx="16">
                  <c:v>11.343999999999999</c:v>
                </c:pt>
                <c:pt idx="17">
                  <c:v>20.753</c:v>
                </c:pt>
                <c:pt idx="18">
                  <c:v>23.353000000000002</c:v>
                </c:pt>
                <c:pt idx="19">
                  <c:v>26.276</c:v>
                </c:pt>
                <c:pt idx="20">
                  <c:v>30.242999999999999</c:v>
                </c:pt>
                <c:pt idx="21">
                  <c:v>72.468000000000004</c:v>
                </c:pt>
                <c:pt idx="22">
                  <c:v>176.893</c:v>
                </c:pt>
                <c:pt idx="23">
                  <c:v>195.25700000000001</c:v>
                </c:pt>
                <c:pt idx="24">
                  <c:v>237.44800000000001</c:v>
                </c:pt>
                <c:pt idx="25">
                  <c:v>223.81</c:v>
                </c:pt>
                <c:pt idx="26">
                  <c:v>34.752000000000002</c:v>
                </c:pt>
                <c:pt idx="27">
                  <c:v>23.379000000000001</c:v>
                </c:pt>
                <c:pt idx="28">
                  <c:v>15.978</c:v>
                </c:pt>
                <c:pt idx="29">
                  <c:v>47.345999999999997</c:v>
                </c:pt>
                <c:pt idx="30">
                  <c:v>30.687999999999999</c:v>
                </c:pt>
                <c:pt idx="31">
                  <c:v>27.492999999999999</c:v>
                </c:pt>
                <c:pt idx="32">
                  <c:v>23.547999999999998</c:v>
                </c:pt>
                <c:pt idx="33">
                  <c:v>23.324999999999999</c:v>
                </c:pt>
                <c:pt idx="34">
                  <c:v>35.633000000000003</c:v>
                </c:pt>
                <c:pt idx="35">
                  <c:v>66.129000000000005</c:v>
                </c:pt>
                <c:pt idx="36">
                  <c:v>135.70500000000001</c:v>
                </c:pt>
                <c:pt idx="37">
                  <c:v>27.827999999999999</c:v>
                </c:pt>
                <c:pt idx="38">
                  <c:v>20.61</c:v>
                </c:pt>
                <c:pt idx="39">
                  <c:v>18.190000000000001</c:v>
                </c:pt>
                <c:pt idx="40">
                  <c:v>17.14</c:v>
                </c:pt>
                <c:pt idx="41">
                  <c:v>24.731000000000002</c:v>
                </c:pt>
                <c:pt idx="42">
                  <c:v>20.074000000000002</c:v>
                </c:pt>
                <c:pt idx="43">
                  <c:v>16.187000000000001</c:v>
                </c:pt>
                <c:pt idx="44">
                  <c:v>15.287000000000001</c:v>
                </c:pt>
                <c:pt idx="45">
                  <c:v>18.821000000000002</c:v>
                </c:pt>
                <c:pt idx="46">
                  <c:v>100.19199999999999</c:v>
                </c:pt>
                <c:pt idx="47">
                  <c:v>191.393</c:v>
                </c:pt>
                <c:pt idx="48">
                  <c:v>336.67399999999998</c:v>
                </c:pt>
                <c:pt idx="49">
                  <c:v>373</c:v>
                </c:pt>
                <c:pt idx="50">
                  <c:v>138.30600000000001</c:v>
                </c:pt>
                <c:pt idx="51">
                  <c:v>36.945999999999998</c:v>
                </c:pt>
                <c:pt idx="52">
                  <c:v>9.2080000000000002</c:v>
                </c:pt>
                <c:pt idx="53">
                  <c:v>15.795999999999999</c:v>
                </c:pt>
                <c:pt idx="54">
                  <c:v>23.943999999999999</c:v>
                </c:pt>
                <c:pt idx="55">
                  <c:v>26.616</c:v>
                </c:pt>
                <c:pt idx="56">
                  <c:v>25.088000000000001</c:v>
                </c:pt>
                <c:pt idx="57">
                  <c:v>25.585999999999999</c:v>
                </c:pt>
                <c:pt idx="58">
                  <c:v>49.783999999999999</c:v>
                </c:pt>
                <c:pt idx="59">
                  <c:v>65.501000000000005</c:v>
                </c:pt>
                <c:pt idx="60">
                  <c:v>179.46</c:v>
                </c:pt>
                <c:pt idx="61">
                  <c:v>67.808999999999997</c:v>
                </c:pt>
                <c:pt idx="62">
                  <c:v>1.609</c:v>
                </c:pt>
                <c:pt idx="63">
                  <c:v>5.0890000000000004</c:v>
                </c:pt>
                <c:pt idx="64">
                  <c:v>21.786000000000001</c:v>
                </c:pt>
              </c:numCache>
            </c:numRef>
          </c:yVal>
          <c:smooth val="1"/>
          <c:extLst>
            <c:ext xmlns:c16="http://schemas.microsoft.com/office/drawing/2014/chart" uri="{C3380CC4-5D6E-409C-BE32-E72D297353CC}">
              <c16:uniqueId val="{0000001C-ED5F-48A7-B1E1-F670F5E3C2E1}"/>
            </c:ext>
          </c:extLst>
        </c:ser>
        <c:ser>
          <c:idx val="28"/>
          <c:order val="25"/>
          <c:tx>
            <c:strRef>
              <c:f>RunInformation!$G$31</c:f>
              <c:strCache>
                <c:ptCount val="1"/>
                <c:pt idx="0">
                  <c:v>2016</c:v>
                </c:pt>
              </c:strCache>
            </c:strRef>
          </c:tx>
          <c:spPr>
            <a:ln w="19050">
              <a:solidFill>
                <a:srgbClr val="F36785"/>
              </a:solidFill>
              <a:prstDash val="solid"/>
            </a:ln>
          </c:spPr>
          <c:marker>
            <c:symbol val="diamond"/>
            <c:size val="5"/>
            <c:spPr>
              <a:solidFill>
                <a:srgbClr val="F36785"/>
              </a:solidFill>
              <a:ln w="19050">
                <a:solidFill>
                  <a:srgbClr val="F36785"/>
                </a:solidFill>
                <a:prstDash val="solid"/>
              </a:ln>
            </c:spPr>
          </c:marker>
          <c:xVal>
            <c:numRef>
              <c:f>Comparison!$U$4:$U$68</c:f>
              <c:numCache>
                <c:formatCode>[$-409]mmmm\-yy;@</c:formatCode>
                <c:ptCount val="65"/>
                <c:pt idx="0">
                  <c:v>44682</c:v>
                </c:pt>
                <c:pt idx="1">
                  <c:v>44713</c:v>
                </c:pt>
                <c:pt idx="2">
                  <c:v>44743</c:v>
                </c:pt>
                <c:pt idx="3">
                  <c:v>44774</c:v>
                </c:pt>
                <c:pt idx="4">
                  <c:v>44805</c:v>
                </c:pt>
                <c:pt idx="5">
                  <c:v>44835</c:v>
                </c:pt>
                <c:pt idx="6">
                  <c:v>44866</c:v>
                </c:pt>
                <c:pt idx="7">
                  <c:v>44896</c:v>
                </c:pt>
                <c:pt idx="8">
                  <c:v>44927</c:v>
                </c:pt>
                <c:pt idx="9">
                  <c:v>44958</c:v>
                </c:pt>
                <c:pt idx="10">
                  <c:v>44986</c:v>
                </c:pt>
                <c:pt idx="11">
                  <c:v>45017</c:v>
                </c:pt>
                <c:pt idx="12">
                  <c:v>45047</c:v>
                </c:pt>
                <c:pt idx="13">
                  <c:v>45078</c:v>
                </c:pt>
                <c:pt idx="14">
                  <c:v>45108</c:v>
                </c:pt>
                <c:pt idx="15">
                  <c:v>45139</c:v>
                </c:pt>
                <c:pt idx="16">
                  <c:v>45170</c:v>
                </c:pt>
                <c:pt idx="17">
                  <c:v>45200</c:v>
                </c:pt>
                <c:pt idx="18">
                  <c:v>45231</c:v>
                </c:pt>
                <c:pt idx="19">
                  <c:v>45261</c:v>
                </c:pt>
                <c:pt idx="20">
                  <c:v>45292</c:v>
                </c:pt>
                <c:pt idx="21">
                  <c:v>45323</c:v>
                </c:pt>
                <c:pt idx="22">
                  <c:v>45352</c:v>
                </c:pt>
                <c:pt idx="23">
                  <c:v>45383</c:v>
                </c:pt>
                <c:pt idx="24">
                  <c:v>45413</c:v>
                </c:pt>
                <c:pt idx="25">
                  <c:v>45444</c:v>
                </c:pt>
                <c:pt idx="26">
                  <c:v>45474</c:v>
                </c:pt>
                <c:pt idx="27">
                  <c:v>45505</c:v>
                </c:pt>
                <c:pt idx="28">
                  <c:v>45536</c:v>
                </c:pt>
                <c:pt idx="29">
                  <c:v>45566</c:v>
                </c:pt>
                <c:pt idx="30">
                  <c:v>45597</c:v>
                </c:pt>
                <c:pt idx="31">
                  <c:v>45627</c:v>
                </c:pt>
                <c:pt idx="32">
                  <c:v>45658</c:v>
                </c:pt>
                <c:pt idx="33">
                  <c:v>45689</c:v>
                </c:pt>
                <c:pt idx="34">
                  <c:v>45717</c:v>
                </c:pt>
                <c:pt idx="35">
                  <c:v>45748</c:v>
                </c:pt>
                <c:pt idx="36">
                  <c:v>45778</c:v>
                </c:pt>
                <c:pt idx="37">
                  <c:v>45809</c:v>
                </c:pt>
                <c:pt idx="38">
                  <c:v>45839</c:v>
                </c:pt>
                <c:pt idx="39">
                  <c:v>45870</c:v>
                </c:pt>
                <c:pt idx="40">
                  <c:v>45901</c:v>
                </c:pt>
                <c:pt idx="41">
                  <c:v>45931</c:v>
                </c:pt>
                <c:pt idx="42">
                  <c:v>45962</c:v>
                </c:pt>
                <c:pt idx="43">
                  <c:v>45992</c:v>
                </c:pt>
                <c:pt idx="44">
                  <c:v>46023</c:v>
                </c:pt>
                <c:pt idx="45">
                  <c:v>46054</c:v>
                </c:pt>
                <c:pt idx="46">
                  <c:v>46082</c:v>
                </c:pt>
                <c:pt idx="47">
                  <c:v>46113</c:v>
                </c:pt>
                <c:pt idx="48">
                  <c:v>46143</c:v>
                </c:pt>
                <c:pt idx="49">
                  <c:v>46174</c:v>
                </c:pt>
                <c:pt idx="50">
                  <c:v>46204</c:v>
                </c:pt>
                <c:pt idx="51">
                  <c:v>46235</c:v>
                </c:pt>
                <c:pt idx="52">
                  <c:v>46266</c:v>
                </c:pt>
                <c:pt idx="53">
                  <c:v>46296</c:v>
                </c:pt>
                <c:pt idx="54">
                  <c:v>46327</c:v>
                </c:pt>
                <c:pt idx="55">
                  <c:v>46357</c:v>
                </c:pt>
                <c:pt idx="56">
                  <c:v>46388</c:v>
                </c:pt>
                <c:pt idx="57">
                  <c:v>46419</c:v>
                </c:pt>
                <c:pt idx="58">
                  <c:v>46447</c:v>
                </c:pt>
                <c:pt idx="59">
                  <c:v>46478</c:v>
                </c:pt>
                <c:pt idx="60">
                  <c:v>46508</c:v>
                </c:pt>
                <c:pt idx="61" formatCode="[$-409]mmmm\ d\,\ yyyy;@">
                  <c:v>46539</c:v>
                </c:pt>
                <c:pt idx="62" formatCode="[$-409]mmmm\ d\,\ yyyy;@">
                  <c:v>46569</c:v>
                </c:pt>
                <c:pt idx="63" formatCode="[$-409]mmmm\ d\,\ yyyy;@">
                  <c:v>46600</c:v>
                </c:pt>
                <c:pt idx="64" formatCode="[$-409]mmmm\ d\,\ yyyy;@">
                  <c:v>46631</c:v>
                </c:pt>
              </c:numCache>
            </c:numRef>
          </c:xVal>
          <c:yVal>
            <c:numRef>
              <c:f>Comparison!$AX$4:$AX$68</c:f>
              <c:numCache>
                <c:formatCode>0.00</c:formatCode>
                <c:ptCount val="65"/>
                <c:pt idx="0">
                  <c:v>192.167</c:v>
                </c:pt>
                <c:pt idx="1">
                  <c:v>86.808000000000007</c:v>
                </c:pt>
                <c:pt idx="2">
                  <c:v>-2.2080000000000002</c:v>
                </c:pt>
                <c:pt idx="3">
                  <c:v>21.416</c:v>
                </c:pt>
                <c:pt idx="4">
                  <c:v>20.792000000000002</c:v>
                </c:pt>
                <c:pt idx="5">
                  <c:v>18.998000000000001</c:v>
                </c:pt>
                <c:pt idx="6">
                  <c:v>21.193999999999999</c:v>
                </c:pt>
                <c:pt idx="7">
                  <c:v>24.172999999999998</c:v>
                </c:pt>
                <c:pt idx="8">
                  <c:v>27.93</c:v>
                </c:pt>
                <c:pt idx="9">
                  <c:v>66.902000000000001</c:v>
                </c:pt>
                <c:pt idx="10">
                  <c:v>169.505</c:v>
                </c:pt>
                <c:pt idx="11">
                  <c:v>188.816</c:v>
                </c:pt>
                <c:pt idx="12">
                  <c:v>233.143</c:v>
                </c:pt>
                <c:pt idx="13">
                  <c:v>222.202</c:v>
                </c:pt>
                <c:pt idx="14">
                  <c:v>33.746000000000002</c:v>
                </c:pt>
                <c:pt idx="15">
                  <c:v>22.44</c:v>
                </c:pt>
                <c:pt idx="16">
                  <c:v>15.367000000000001</c:v>
                </c:pt>
                <c:pt idx="17">
                  <c:v>46.939</c:v>
                </c:pt>
                <c:pt idx="18">
                  <c:v>30.338000000000001</c:v>
                </c:pt>
                <c:pt idx="19">
                  <c:v>27.196999999999999</c:v>
                </c:pt>
                <c:pt idx="20">
                  <c:v>23.268999999999998</c:v>
                </c:pt>
                <c:pt idx="21">
                  <c:v>23.914999999999999</c:v>
                </c:pt>
                <c:pt idx="22">
                  <c:v>35.661000000000001</c:v>
                </c:pt>
                <c:pt idx="23">
                  <c:v>68.716999999999999</c:v>
                </c:pt>
                <c:pt idx="24">
                  <c:v>133.506</c:v>
                </c:pt>
                <c:pt idx="25">
                  <c:v>27.640999999999998</c:v>
                </c:pt>
                <c:pt idx="26">
                  <c:v>20.440999999999999</c:v>
                </c:pt>
                <c:pt idx="27">
                  <c:v>18.096</c:v>
                </c:pt>
                <c:pt idx="28">
                  <c:v>17.059000000000001</c:v>
                </c:pt>
                <c:pt idx="29">
                  <c:v>25.234000000000002</c:v>
                </c:pt>
                <c:pt idx="30">
                  <c:v>19.331</c:v>
                </c:pt>
                <c:pt idx="31">
                  <c:v>15.928000000000001</c:v>
                </c:pt>
                <c:pt idx="32">
                  <c:v>15.153</c:v>
                </c:pt>
                <c:pt idx="33">
                  <c:v>18.881</c:v>
                </c:pt>
                <c:pt idx="34">
                  <c:v>102.059</c:v>
                </c:pt>
                <c:pt idx="35">
                  <c:v>200.80199999999999</c:v>
                </c:pt>
                <c:pt idx="36">
                  <c:v>330.892</c:v>
                </c:pt>
                <c:pt idx="37">
                  <c:v>379.577</c:v>
                </c:pt>
                <c:pt idx="38">
                  <c:v>129.511</c:v>
                </c:pt>
                <c:pt idx="39">
                  <c:v>35.619</c:v>
                </c:pt>
                <c:pt idx="40">
                  <c:v>9.0280000000000005</c:v>
                </c:pt>
                <c:pt idx="41">
                  <c:v>15.792</c:v>
                </c:pt>
                <c:pt idx="42">
                  <c:v>23.864000000000001</c:v>
                </c:pt>
                <c:pt idx="43">
                  <c:v>26.538</c:v>
                </c:pt>
                <c:pt idx="44">
                  <c:v>25.010999999999999</c:v>
                </c:pt>
                <c:pt idx="45">
                  <c:v>25.689</c:v>
                </c:pt>
                <c:pt idx="46">
                  <c:v>50.072000000000003</c:v>
                </c:pt>
                <c:pt idx="47">
                  <c:v>68.957999999999998</c:v>
                </c:pt>
                <c:pt idx="48">
                  <c:v>179.46</c:v>
                </c:pt>
                <c:pt idx="49">
                  <c:v>67.808999999999997</c:v>
                </c:pt>
                <c:pt idx="50">
                  <c:v>1.609</c:v>
                </c:pt>
                <c:pt idx="51">
                  <c:v>5.0890000000000004</c:v>
                </c:pt>
                <c:pt idx="52">
                  <c:v>21.786000000000001</c:v>
                </c:pt>
                <c:pt idx="53">
                  <c:v>22.449000000000002</c:v>
                </c:pt>
                <c:pt idx="54">
                  <c:v>28.335999999999999</c:v>
                </c:pt>
                <c:pt idx="55">
                  <c:v>22.143999999999998</c:v>
                </c:pt>
                <c:pt idx="56">
                  <c:v>17.437000000000001</c:v>
                </c:pt>
                <c:pt idx="57">
                  <c:v>24.954999999999998</c:v>
                </c:pt>
                <c:pt idx="58">
                  <c:v>39.698</c:v>
                </c:pt>
                <c:pt idx="59">
                  <c:v>68.382999999999996</c:v>
                </c:pt>
                <c:pt idx="60">
                  <c:v>188.566</c:v>
                </c:pt>
                <c:pt idx="61">
                  <c:v>262.89299999999997</c:v>
                </c:pt>
                <c:pt idx="62">
                  <c:v>98.599000000000004</c:v>
                </c:pt>
                <c:pt idx="63">
                  <c:v>38.869</c:v>
                </c:pt>
                <c:pt idx="64">
                  <c:v>68.183000000000007</c:v>
                </c:pt>
              </c:numCache>
            </c:numRef>
          </c:yVal>
          <c:smooth val="1"/>
          <c:extLst>
            <c:ext xmlns:c16="http://schemas.microsoft.com/office/drawing/2014/chart" uri="{C3380CC4-5D6E-409C-BE32-E72D297353CC}">
              <c16:uniqueId val="{0000001D-ED5F-48A7-B1E1-F670F5E3C2E1}"/>
            </c:ext>
          </c:extLst>
        </c:ser>
        <c:ser>
          <c:idx val="29"/>
          <c:order val="26"/>
          <c:tx>
            <c:strRef>
              <c:f>RunInformation!$G$32</c:f>
              <c:strCache>
                <c:ptCount val="1"/>
                <c:pt idx="0">
                  <c:v>2017</c:v>
                </c:pt>
              </c:strCache>
            </c:strRef>
          </c:tx>
          <c:spPr>
            <a:ln w="19050">
              <a:solidFill>
                <a:srgbClr val="F18573"/>
              </a:solidFill>
              <a:prstDash val="solid"/>
            </a:ln>
          </c:spPr>
          <c:marker>
            <c:symbol val="triangle"/>
            <c:size val="5"/>
            <c:spPr>
              <a:solidFill>
                <a:srgbClr val="F18573"/>
              </a:solidFill>
              <a:ln w="19050">
                <a:solidFill>
                  <a:srgbClr val="F18573"/>
                </a:solidFill>
                <a:prstDash val="solid"/>
              </a:ln>
            </c:spPr>
          </c:marker>
          <c:xVal>
            <c:numRef>
              <c:f>Comparison!$U$4:$U$68</c:f>
              <c:numCache>
                <c:formatCode>[$-409]mmmm\-yy;@</c:formatCode>
                <c:ptCount val="65"/>
                <c:pt idx="0">
                  <c:v>44682</c:v>
                </c:pt>
                <c:pt idx="1">
                  <c:v>44713</c:v>
                </c:pt>
                <c:pt idx="2">
                  <c:v>44743</c:v>
                </c:pt>
                <c:pt idx="3">
                  <c:v>44774</c:v>
                </c:pt>
                <c:pt idx="4">
                  <c:v>44805</c:v>
                </c:pt>
                <c:pt idx="5">
                  <c:v>44835</c:v>
                </c:pt>
                <c:pt idx="6">
                  <c:v>44866</c:v>
                </c:pt>
                <c:pt idx="7">
                  <c:v>44896</c:v>
                </c:pt>
                <c:pt idx="8">
                  <c:v>44927</c:v>
                </c:pt>
                <c:pt idx="9">
                  <c:v>44958</c:v>
                </c:pt>
                <c:pt idx="10">
                  <c:v>44986</c:v>
                </c:pt>
                <c:pt idx="11">
                  <c:v>45017</c:v>
                </c:pt>
                <c:pt idx="12">
                  <c:v>45047</c:v>
                </c:pt>
                <c:pt idx="13">
                  <c:v>45078</c:v>
                </c:pt>
                <c:pt idx="14">
                  <c:v>45108</c:v>
                </c:pt>
                <c:pt idx="15">
                  <c:v>45139</c:v>
                </c:pt>
                <c:pt idx="16">
                  <c:v>45170</c:v>
                </c:pt>
                <c:pt idx="17">
                  <c:v>45200</c:v>
                </c:pt>
                <c:pt idx="18">
                  <c:v>45231</c:v>
                </c:pt>
                <c:pt idx="19">
                  <c:v>45261</c:v>
                </c:pt>
                <c:pt idx="20">
                  <c:v>45292</c:v>
                </c:pt>
                <c:pt idx="21">
                  <c:v>45323</c:v>
                </c:pt>
                <c:pt idx="22">
                  <c:v>45352</c:v>
                </c:pt>
                <c:pt idx="23">
                  <c:v>45383</c:v>
                </c:pt>
                <c:pt idx="24">
                  <c:v>45413</c:v>
                </c:pt>
                <c:pt idx="25">
                  <c:v>45444</c:v>
                </c:pt>
                <c:pt idx="26">
                  <c:v>45474</c:v>
                </c:pt>
                <c:pt idx="27">
                  <c:v>45505</c:v>
                </c:pt>
                <c:pt idx="28">
                  <c:v>45536</c:v>
                </c:pt>
                <c:pt idx="29">
                  <c:v>45566</c:v>
                </c:pt>
                <c:pt idx="30">
                  <c:v>45597</c:v>
                </c:pt>
                <c:pt idx="31">
                  <c:v>45627</c:v>
                </c:pt>
                <c:pt idx="32">
                  <c:v>45658</c:v>
                </c:pt>
                <c:pt idx="33">
                  <c:v>45689</c:v>
                </c:pt>
                <c:pt idx="34">
                  <c:v>45717</c:v>
                </c:pt>
                <c:pt idx="35">
                  <c:v>45748</c:v>
                </c:pt>
                <c:pt idx="36">
                  <c:v>45778</c:v>
                </c:pt>
                <c:pt idx="37">
                  <c:v>45809</c:v>
                </c:pt>
                <c:pt idx="38">
                  <c:v>45839</c:v>
                </c:pt>
                <c:pt idx="39">
                  <c:v>45870</c:v>
                </c:pt>
                <c:pt idx="40">
                  <c:v>45901</c:v>
                </c:pt>
                <c:pt idx="41">
                  <c:v>45931</c:v>
                </c:pt>
                <c:pt idx="42">
                  <c:v>45962</c:v>
                </c:pt>
                <c:pt idx="43">
                  <c:v>45992</c:v>
                </c:pt>
                <c:pt idx="44">
                  <c:v>46023</c:v>
                </c:pt>
                <c:pt idx="45">
                  <c:v>46054</c:v>
                </c:pt>
                <c:pt idx="46">
                  <c:v>46082</c:v>
                </c:pt>
                <c:pt idx="47">
                  <c:v>46113</c:v>
                </c:pt>
                <c:pt idx="48">
                  <c:v>46143</c:v>
                </c:pt>
                <c:pt idx="49">
                  <c:v>46174</c:v>
                </c:pt>
                <c:pt idx="50">
                  <c:v>46204</c:v>
                </c:pt>
                <c:pt idx="51">
                  <c:v>46235</c:v>
                </c:pt>
                <c:pt idx="52">
                  <c:v>46266</c:v>
                </c:pt>
                <c:pt idx="53">
                  <c:v>46296</c:v>
                </c:pt>
                <c:pt idx="54">
                  <c:v>46327</c:v>
                </c:pt>
                <c:pt idx="55">
                  <c:v>46357</c:v>
                </c:pt>
                <c:pt idx="56">
                  <c:v>46388</c:v>
                </c:pt>
                <c:pt idx="57">
                  <c:v>46419</c:v>
                </c:pt>
                <c:pt idx="58">
                  <c:v>46447</c:v>
                </c:pt>
                <c:pt idx="59">
                  <c:v>46478</c:v>
                </c:pt>
                <c:pt idx="60">
                  <c:v>46508</c:v>
                </c:pt>
                <c:pt idx="61" formatCode="[$-409]mmmm\ d\,\ yyyy;@">
                  <c:v>46539</c:v>
                </c:pt>
                <c:pt idx="62" formatCode="[$-409]mmmm\ d\,\ yyyy;@">
                  <c:v>46569</c:v>
                </c:pt>
                <c:pt idx="63" formatCode="[$-409]mmmm\ d\,\ yyyy;@">
                  <c:v>46600</c:v>
                </c:pt>
                <c:pt idx="64" formatCode="[$-409]mmmm\ d\,\ yyyy;@">
                  <c:v>46631</c:v>
                </c:pt>
              </c:numCache>
            </c:numRef>
          </c:xVal>
          <c:yVal>
            <c:numRef>
              <c:f>Comparison!$AY$4:$AY$68</c:f>
              <c:numCache>
                <c:formatCode>0.00</c:formatCode>
                <c:ptCount val="65"/>
                <c:pt idx="0">
                  <c:v>191.10900000000001</c:v>
                </c:pt>
                <c:pt idx="1">
                  <c:v>60.521000000000001</c:v>
                </c:pt>
                <c:pt idx="2">
                  <c:v>-3.0070000000000001</c:v>
                </c:pt>
                <c:pt idx="3">
                  <c:v>20.327999999999999</c:v>
                </c:pt>
                <c:pt idx="4">
                  <c:v>22.931000000000001</c:v>
                </c:pt>
                <c:pt idx="5">
                  <c:v>38.03</c:v>
                </c:pt>
                <c:pt idx="6">
                  <c:v>23.006</c:v>
                </c:pt>
                <c:pt idx="7">
                  <c:v>20.184000000000001</c:v>
                </c:pt>
                <c:pt idx="8">
                  <c:v>16.824000000000002</c:v>
                </c:pt>
                <c:pt idx="9">
                  <c:v>17.32</c:v>
                </c:pt>
                <c:pt idx="10">
                  <c:v>28.350999999999999</c:v>
                </c:pt>
                <c:pt idx="11">
                  <c:v>57.604999999999997</c:v>
                </c:pt>
                <c:pt idx="12">
                  <c:v>127.877</c:v>
                </c:pt>
                <c:pt idx="13">
                  <c:v>31.689</c:v>
                </c:pt>
                <c:pt idx="14">
                  <c:v>17.803000000000001</c:v>
                </c:pt>
                <c:pt idx="15">
                  <c:v>15.34</c:v>
                </c:pt>
                <c:pt idx="16">
                  <c:v>14.084</c:v>
                </c:pt>
                <c:pt idx="17">
                  <c:v>21.562999999999999</c:v>
                </c:pt>
                <c:pt idx="18">
                  <c:v>17.010999999999999</c:v>
                </c:pt>
                <c:pt idx="19">
                  <c:v>13.202999999999999</c:v>
                </c:pt>
                <c:pt idx="20">
                  <c:v>12.44</c:v>
                </c:pt>
                <c:pt idx="21">
                  <c:v>16.766999999999999</c:v>
                </c:pt>
                <c:pt idx="22">
                  <c:v>92.540999999999997</c:v>
                </c:pt>
                <c:pt idx="23">
                  <c:v>192.46600000000001</c:v>
                </c:pt>
                <c:pt idx="24">
                  <c:v>325.44400000000002</c:v>
                </c:pt>
                <c:pt idx="25">
                  <c:v>378.14499999999998</c:v>
                </c:pt>
                <c:pt idx="26">
                  <c:v>128.702</c:v>
                </c:pt>
                <c:pt idx="27">
                  <c:v>34.850999999999999</c:v>
                </c:pt>
                <c:pt idx="28">
                  <c:v>8.7070000000000007</c:v>
                </c:pt>
                <c:pt idx="29">
                  <c:v>15.212999999999999</c:v>
                </c:pt>
                <c:pt idx="30">
                  <c:v>23.257999999999999</c:v>
                </c:pt>
                <c:pt idx="31">
                  <c:v>25.75</c:v>
                </c:pt>
                <c:pt idx="32">
                  <c:v>24.263000000000002</c:v>
                </c:pt>
                <c:pt idx="33">
                  <c:v>24.943000000000001</c:v>
                </c:pt>
                <c:pt idx="34">
                  <c:v>49.045999999999999</c:v>
                </c:pt>
                <c:pt idx="35">
                  <c:v>68.203999999999994</c:v>
                </c:pt>
                <c:pt idx="36">
                  <c:v>178.934</c:v>
                </c:pt>
                <c:pt idx="37">
                  <c:v>67.363</c:v>
                </c:pt>
                <c:pt idx="38">
                  <c:v>1.1759999999999999</c:v>
                </c:pt>
                <c:pt idx="39">
                  <c:v>4.0819999999999999</c:v>
                </c:pt>
                <c:pt idx="40">
                  <c:v>21.466999999999999</c:v>
                </c:pt>
                <c:pt idx="41">
                  <c:v>22.097999999999999</c:v>
                </c:pt>
                <c:pt idx="42">
                  <c:v>27.99</c:v>
                </c:pt>
                <c:pt idx="43">
                  <c:v>21.806999999999999</c:v>
                </c:pt>
                <c:pt idx="44">
                  <c:v>17.120999999999999</c:v>
                </c:pt>
                <c:pt idx="45">
                  <c:v>24.608000000000001</c:v>
                </c:pt>
                <c:pt idx="46">
                  <c:v>39.133000000000003</c:v>
                </c:pt>
                <c:pt idx="47">
                  <c:v>67.986999999999995</c:v>
                </c:pt>
                <c:pt idx="48">
                  <c:v>188.566</c:v>
                </c:pt>
                <c:pt idx="49">
                  <c:v>262.89299999999997</c:v>
                </c:pt>
                <c:pt idx="50">
                  <c:v>98.599000000000004</c:v>
                </c:pt>
                <c:pt idx="51">
                  <c:v>38.869</c:v>
                </c:pt>
                <c:pt idx="52">
                  <c:v>68.183000000000007</c:v>
                </c:pt>
                <c:pt idx="53">
                  <c:v>23.562999999999999</c:v>
                </c:pt>
                <c:pt idx="54">
                  <c:v>29.126000000000001</c:v>
                </c:pt>
                <c:pt idx="55">
                  <c:v>25.704000000000001</c:v>
                </c:pt>
                <c:pt idx="56">
                  <c:v>20.77</c:v>
                </c:pt>
                <c:pt idx="57">
                  <c:v>26.103000000000002</c:v>
                </c:pt>
                <c:pt idx="58">
                  <c:v>58.398000000000003</c:v>
                </c:pt>
                <c:pt idx="59">
                  <c:v>218.30699999999999</c:v>
                </c:pt>
                <c:pt idx="60">
                  <c:v>320.77300000000002</c:v>
                </c:pt>
                <c:pt idx="61">
                  <c:v>152.02699999999999</c:v>
                </c:pt>
                <c:pt idx="62">
                  <c:v>52.728000000000002</c:v>
                </c:pt>
                <c:pt idx="63">
                  <c:v>59.991999999999997</c:v>
                </c:pt>
                <c:pt idx="64">
                  <c:v>41.133000000000003</c:v>
                </c:pt>
              </c:numCache>
            </c:numRef>
          </c:yVal>
          <c:smooth val="1"/>
          <c:extLst>
            <c:ext xmlns:c16="http://schemas.microsoft.com/office/drawing/2014/chart" uri="{C3380CC4-5D6E-409C-BE32-E72D297353CC}">
              <c16:uniqueId val="{0000001E-ED5F-48A7-B1E1-F670F5E3C2E1}"/>
            </c:ext>
          </c:extLst>
        </c:ser>
        <c:ser>
          <c:idx val="30"/>
          <c:order val="27"/>
          <c:tx>
            <c:strRef>
              <c:f>RunInformation!$G$33</c:f>
              <c:strCache>
                <c:ptCount val="1"/>
                <c:pt idx="0">
                  <c:v>2018</c:v>
                </c:pt>
              </c:strCache>
            </c:strRef>
          </c:tx>
          <c:spPr>
            <a:ln w="19050">
              <a:solidFill>
                <a:srgbClr val="FBB67D"/>
              </a:solidFill>
              <a:prstDash val="solid"/>
            </a:ln>
          </c:spPr>
          <c:marker>
            <c:symbol val="circle"/>
            <c:size val="5"/>
            <c:spPr>
              <a:solidFill>
                <a:srgbClr val="FBB67D"/>
              </a:solidFill>
              <a:ln w="19050">
                <a:solidFill>
                  <a:srgbClr val="FBB67D"/>
                </a:solidFill>
                <a:prstDash val="solid"/>
              </a:ln>
            </c:spPr>
          </c:marker>
          <c:xVal>
            <c:numRef>
              <c:f>Comparison!$U$4:$U$68</c:f>
              <c:numCache>
                <c:formatCode>[$-409]mmmm\-yy;@</c:formatCode>
                <c:ptCount val="65"/>
                <c:pt idx="0">
                  <c:v>44682</c:v>
                </c:pt>
                <c:pt idx="1">
                  <c:v>44713</c:v>
                </c:pt>
                <c:pt idx="2">
                  <c:v>44743</c:v>
                </c:pt>
                <c:pt idx="3">
                  <c:v>44774</c:v>
                </c:pt>
                <c:pt idx="4">
                  <c:v>44805</c:v>
                </c:pt>
                <c:pt idx="5">
                  <c:v>44835</c:v>
                </c:pt>
                <c:pt idx="6">
                  <c:v>44866</c:v>
                </c:pt>
                <c:pt idx="7">
                  <c:v>44896</c:v>
                </c:pt>
                <c:pt idx="8">
                  <c:v>44927</c:v>
                </c:pt>
                <c:pt idx="9">
                  <c:v>44958</c:v>
                </c:pt>
                <c:pt idx="10">
                  <c:v>44986</c:v>
                </c:pt>
                <c:pt idx="11">
                  <c:v>45017</c:v>
                </c:pt>
                <c:pt idx="12">
                  <c:v>45047</c:v>
                </c:pt>
                <c:pt idx="13">
                  <c:v>45078</c:v>
                </c:pt>
                <c:pt idx="14">
                  <c:v>45108</c:v>
                </c:pt>
                <c:pt idx="15">
                  <c:v>45139</c:v>
                </c:pt>
                <c:pt idx="16">
                  <c:v>45170</c:v>
                </c:pt>
                <c:pt idx="17">
                  <c:v>45200</c:v>
                </c:pt>
                <c:pt idx="18">
                  <c:v>45231</c:v>
                </c:pt>
                <c:pt idx="19">
                  <c:v>45261</c:v>
                </c:pt>
                <c:pt idx="20">
                  <c:v>45292</c:v>
                </c:pt>
                <c:pt idx="21">
                  <c:v>45323</c:v>
                </c:pt>
                <c:pt idx="22">
                  <c:v>45352</c:v>
                </c:pt>
                <c:pt idx="23">
                  <c:v>45383</c:v>
                </c:pt>
                <c:pt idx="24">
                  <c:v>45413</c:v>
                </c:pt>
                <c:pt idx="25">
                  <c:v>45444</c:v>
                </c:pt>
                <c:pt idx="26">
                  <c:v>45474</c:v>
                </c:pt>
                <c:pt idx="27">
                  <c:v>45505</c:v>
                </c:pt>
                <c:pt idx="28">
                  <c:v>45536</c:v>
                </c:pt>
                <c:pt idx="29">
                  <c:v>45566</c:v>
                </c:pt>
                <c:pt idx="30">
                  <c:v>45597</c:v>
                </c:pt>
                <c:pt idx="31">
                  <c:v>45627</c:v>
                </c:pt>
                <c:pt idx="32">
                  <c:v>45658</c:v>
                </c:pt>
                <c:pt idx="33">
                  <c:v>45689</c:v>
                </c:pt>
                <c:pt idx="34">
                  <c:v>45717</c:v>
                </c:pt>
                <c:pt idx="35">
                  <c:v>45748</c:v>
                </c:pt>
                <c:pt idx="36">
                  <c:v>45778</c:v>
                </c:pt>
                <c:pt idx="37">
                  <c:v>45809</c:v>
                </c:pt>
                <c:pt idx="38">
                  <c:v>45839</c:v>
                </c:pt>
                <c:pt idx="39">
                  <c:v>45870</c:v>
                </c:pt>
                <c:pt idx="40">
                  <c:v>45901</c:v>
                </c:pt>
                <c:pt idx="41">
                  <c:v>45931</c:v>
                </c:pt>
                <c:pt idx="42">
                  <c:v>45962</c:v>
                </c:pt>
                <c:pt idx="43">
                  <c:v>45992</c:v>
                </c:pt>
                <c:pt idx="44">
                  <c:v>46023</c:v>
                </c:pt>
                <c:pt idx="45">
                  <c:v>46054</c:v>
                </c:pt>
                <c:pt idx="46">
                  <c:v>46082</c:v>
                </c:pt>
                <c:pt idx="47">
                  <c:v>46113</c:v>
                </c:pt>
                <c:pt idx="48">
                  <c:v>46143</c:v>
                </c:pt>
                <c:pt idx="49">
                  <c:v>46174</c:v>
                </c:pt>
                <c:pt idx="50">
                  <c:v>46204</c:v>
                </c:pt>
                <c:pt idx="51">
                  <c:v>46235</c:v>
                </c:pt>
                <c:pt idx="52">
                  <c:v>46266</c:v>
                </c:pt>
                <c:pt idx="53">
                  <c:v>46296</c:v>
                </c:pt>
                <c:pt idx="54">
                  <c:v>46327</c:v>
                </c:pt>
                <c:pt idx="55">
                  <c:v>46357</c:v>
                </c:pt>
                <c:pt idx="56">
                  <c:v>46388</c:v>
                </c:pt>
                <c:pt idx="57">
                  <c:v>46419</c:v>
                </c:pt>
                <c:pt idx="58">
                  <c:v>46447</c:v>
                </c:pt>
                <c:pt idx="59">
                  <c:v>46478</c:v>
                </c:pt>
                <c:pt idx="60">
                  <c:v>46508</c:v>
                </c:pt>
                <c:pt idx="61" formatCode="[$-409]mmmm\ d\,\ yyyy;@">
                  <c:v>46539</c:v>
                </c:pt>
                <c:pt idx="62" formatCode="[$-409]mmmm\ d\,\ yyyy;@">
                  <c:v>46569</c:v>
                </c:pt>
                <c:pt idx="63" formatCode="[$-409]mmmm\ d\,\ yyyy;@">
                  <c:v>46600</c:v>
                </c:pt>
                <c:pt idx="64" formatCode="[$-409]mmmm\ d\,\ yyyy;@">
                  <c:v>46631</c:v>
                </c:pt>
              </c:numCache>
            </c:numRef>
          </c:xVal>
          <c:yVal>
            <c:numRef>
              <c:f>Comparison!$AZ$4:$AZ$68</c:f>
              <c:numCache>
                <c:formatCode>0.00</c:formatCode>
                <c:ptCount val="65"/>
                <c:pt idx="0">
                  <c:v>210.19800000000001</c:v>
                </c:pt>
                <c:pt idx="1">
                  <c:v>32.103000000000002</c:v>
                </c:pt>
                <c:pt idx="2">
                  <c:v>-10.276</c:v>
                </c:pt>
                <c:pt idx="3">
                  <c:v>12.209</c:v>
                </c:pt>
                <c:pt idx="4">
                  <c:v>14.688000000000001</c:v>
                </c:pt>
                <c:pt idx="5">
                  <c:v>23.751000000000001</c:v>
                </c:pt>
                <c:pt idx="6">
                  <c:v>19.719000000000001</c:v>
                </c:pt>
                <c:pt idx="7">
                  <c:v>15.617000000000001</c:v>
                </c:pt>
                <c:pt idx="8">
                  <c:v>14.664</c:v>
                </c:pt>
                <c:pt idx="9">
                  <c:v>17.98</c:v>
                </c:pt>
                <c:pt idx="10">
                  <c:v>93.302999999999997</c:v>
                </c:pt>
                <c:pt idx="11">
                  <c:v>190.684</c:v>
                </c:pt>
                <c:pt idx="12">
                  <c:v>339.45100000000002</c:v>
                </c:pt>
                <c:pt idx="13">
                  <c:v>374.28199999999998</c:v>
                </c:pt>
                <c:pt idx="14">
                  <c:v>137.69200000000001</c:v>
                </c:pt>
                <c:pt idx="15">
                  <c:v>36.229999999999997</c:v>
                </c:pt>
                <c:pt idx="16">
                  <c:v>8.5960000000000001</c:v>
                </c:pt>
                <c:pt idx="17">
                  <c:v>15.285</c:v>
                </c:pt>
                <c:pt idx="18">
                  <c:v>23.47</c:v>
                </c:pt>
                <c:pt idx="19">
                  <c:v>26.062999999999999</c:v>
                </c:pt>
                <c:pt idx="20">
                  <c:v>24.565000000000001</c:v>
                </c:pt>
                <c:pt idx="21">
                  <c:v>25.988</c:v>
                </c:pt>
                <c:pt idx="22">
                  <c:v>49.383000000000003</c:v>
                </c:pt>
                <c:pt idx="23">
                  <c:v>68.367999999999995</c:v>
                </c:pt>
                <c:pt idx="24">
                  <c:v>178.947</c:v>
                </c:pt>
                <c:pt idx="25">
                  <c:v>67.483999999999995</c:v>
                </c:pt>
                <c:pt idx="26">
                  <c:v>1.454</c:v>
                </c:pt>
                <c:pt idx="27">
                  <c:v>4.4429999999999996</c:v>
                </c:pt>
                <c:pt idx="28">
                  <c:v>21.582999999999998</c:v>
                </c:pt>
                <c:pt idx="29">
                  <c:v>22.312999999999999</c:v>
                </c:pt>
                <c:pt idx="30">
                  <c:v>28.155000000000001</c:v>
                </c:pt>
                <c:pt idx="31">
                  <c:v>21.920999999999999</c:v>
                </c:pt>
                <c:pt idx="32">
                  <c:v>17.224</c:v>
                </c:pt>
                <c:pt idx="33">
                  <c:v>24.715</c:v>
                </c:pt>
                <c:pt idx="34">
                  <c:v>39.271999999999998</c:v>
                </c:pt>
                <c:pt idx="35">
                  <c:v>68.141000000000005</c:v>
                </c:pt>
                <c:pt idx="36">
                  <c:v>188.58</c:v>
                </c:pt>
                <c:pt idx="37">
                  <c:v>262.97000000000003</c:v>
                </c:pt>
                <c:pt idx="38">
                  <c:v>98.668999999999997</c:v>
                </c:pt>
                <c:pt idx="39">
                  <c:v>38.932000000000002</c:v>
                </c:pt>
                <c:pt idx="40">
                  <c:v>68.247</c:v>
                </c:pt>
                <c:pt idx="41">
                  <c:v>23.609000000000002</c:v>
                </c:pt>
                <c:pt idx="42">
                  <c:v>29.177</c:v>
                </c:pt>
                <c:pt idx="43">
                  <c:v>25.759</c:v>
                </c:pt>
                <c:pt idx="44">
                  <c:v>20.818000000000001</c:v>
                </c:pt>
                <c:pt idx="45">
                  <c:v>26.158000000000001</c:v>
                </c:pt>
                <c:pt idx="46">
                  <c:v>58.503</c:v>
                </c:pt>
                <c:pt idx="47">
                  <c:v>218.43600000000001</c:v>
                </c:pt>
                <c:pt idx="48">
                  <c:v>320.77300000000002</c:v>
                </c:pt>
                <c:pt idx="49">
                  <c:v>152.02699999999999</c:v>
                </c:pt>
                <c:pt idx="50">
                  <c:v>52.728000000000002</c:v>
                </c:pt>
                <c:pt idx="51">
                  <c:v>59.991999999999997</c:v>
                </c:pt>
                <c:pt idx="52">
                  <c:v>41.133000000000003</c:v>
                </c:pt>
                <c:pt idx="53">
                  <c:v>20.85</c:v>
                </c:pt>
                <c:pt idx="54">
                  <c:v>26.36</c:v>
                </c:pt>
                <c:pt idx="55">
                  <c:v>22.673999999999999</c:v>
                </c:pt>
                <c:pt idx="56">
                  <c:v>25.385000000000002</c:v>
                </c:pt>
                <c:pt idx="57">
                  <c:v>25.477</c:v>
                </c:pt>
                <c:pt idx="58">
                  <c:v>97.260999999999996</c:v>
                </c:pt>
                <c:pt idx="59">
                  <c:v>260.36399999999998</c:v>
                </c:pt>
                <c:pt idx="60">
                  <c:v>444.06400000000002</c:v>
                </c:pt>
                <c:pt idx="61">
                  <c:v>359.06299999999999</c:v>
                </c:pt>
                <c:pt idx="62">
                  <c:v>103.20099999999999</c:v>
                </c:pt>
                <c:pt idx="63">
                  <c:v>72.894999999999996</c:v>
                </c:pt>
                <c:pt idx="64">
                  <c:v>95.477999999999994</c:v>
                </c:pt>
              </c:numCache>
            </c:numRef>
          </c:yVal>
          <c:smooth val="1"/>
          <c:extLst>
            <c:ext xmlns:c16="http://schemas.microsoft.com/office/drawing/2014/chart" uri="{C3380CC4-5D6E-409C-BE32-E72D297353CC}">
              <c16:uniqueId val="{0000001F-ED5F-48A7-B1E1-F670F5E3C2E1}"/>
            </c:ext>
          </c:extLst>
        </c:ser>
        <c:ser>
          <c:idx val="31"/>
          <c:order val="28"/>
          <c:tx>
            <c:strRef>
              <c:f>RunInformation!$G$34</c:f>
              <c:strCache>
                <c:ptCount val="1"/>
                <c:pt idx="0">
                  <c:v>2019</c:v>
                </c:pt>
              </c:strCache>
            </c:strRef>
          </c:tx>
          <c:spPr>
            <a:ln w="19050">
              <a:solidFill>
                <a:srgbClr val="FFE1E1"/>
              </a:solidFill>
              <a:prstDash val="solid"/>
            </a:ln>
          </c:spPr>
          <c:marker>
            <c:symbol val="square"/>
            <c:size val="5"/>
            <c:spPr>
              <a:solidFill>
                <a:srgbClr val="FFE1E1"/>
              </a:solidFill>
              <a:ln w="19050">
                <a:solidFill>
                  <a:srgbClr val="FFE1E1"/>
                </a:solidFill>
                <a:prstDash val="solid"/>
              </a:ln>
            </c:spPr>
          </c:marker>
          <c:xVal>
            <c:numRef>
              <c:f>Comparison!$U$4:$U$68</c:f>
              <c:numCache>
                <c:formatCode>[$-409]mmmm\-yy;@</c:formatCode>
                <c:ptCount val="65"/>
                <c:pt idx="0">
                  <c:v>44682</c:v>
                </c:pt>
                <c:pt idx="1">
                  <c:v>44713</c:v>
                </c:pt>
                <c:pt idx="2">
                  <c:v>44743</c:v>
                </c:pt>
                <c:pt idx="3">
                  <c:v>44774</c:v>
                </c:pt>
                <c:pt idx="4">
                  <c:v>44805</c:v>
                </c:pt>
                <c:pt idx="5">
                  <c:v>44835</c:v>
                </c:pt>
                <c:pt idx="6">
                  <c:v>44866</c:v>
                </c:pt>
                <c:pt idx="7">
                  <c:v>44896</c:v>
                </c:pt>
                <c:pt idx="8">
                  <c:v>44927</c:v>
                </c:pt>
                <c:pt idx="9">
                  <c:v>44958</c:v>
                </c:pt>
                <c:pt idx="10">
                  <c:v>44986</c:v>
                </c:pt>
                <c:pt idx="11">
                  <c:v>45017</c:v>
                </c:pt>
                <c:pt idx="12">
                  <c:v>45047</c:v>
                </c:pt>
                <c:pt idx="13">
                  <c:v>45078</c:v>
                </c:pt>
                <c:pt idx="14">
                  <c:v>45108</c:v>
                </c:pt>
                <c:pt idx="15">
                  <c:v>45139</c:v>
                </c:pt>
                <c:pt idx="16">
                  <c:v>45170</c:v>
                </c:pt>
                <c:pt idx="17">
                  <c:v>45200</c:v>
                </c:pt>
                <c:pt idx="18">
                  <c:v>45231</c:v>
                </c:pt>
                <c:pt idx="19">
                  <c:v>45261</c:v>
                </c:pt>
                <c:pt idx="20">
                  <c:v>45292</c:v>
                </c:pt>
                <c:pt idx="21">
                  <c:v>45323</c:v>
                </c:pt>
                <c:pt idx="22">
                  <c:v>45352</c:v>
                </c:pt>
                <c:pt idx="23">
                  <c:v>45383</c:v>
                </c:pt>
                <c:pt idx="24">
                  <c:v>45413</c:v>
                </c:pt>
                <c:pt idx="25">
                  <c:v>45444</c:v>
                </c:pt>
                <c:pt idx="26">
                  <c:v>45474</c:v>
                </c:pt>
                <c:pt idx="27">
                  <c:v>45505</c:v>
                </c:pt>
                <c:pt idx="28">
                  <c:v>45536</c:v>
                </c:pt>
                <c:pt idx="29">
                  <c:v>45566</c:v>
                </c:pt>
                <c:pt idx="30">
                  <c:v>45597</c:v>
                </c:pt>
                <c:pt idx="31">
                  <c:v>45627</c:v>
                </c:pt>
                <c:pt idx="32">
                  <c:v>45658</c:v>
                </c:pt>
                <c:pt idx="33">
                  <c:v>45689</c:v>
                </c:pt>
                <c:pt idx="34">
                  <c:v>45717</c:v>
                </c:pt>
                <c:pt idx="35">
                  <c:v>45748</c:v>
                </c:pt>
                <c:pt idx="36">
                  <c:v>45778</c:v>
                </c:pt>
                <c:pt idx="37">
                  <c:v>45809</c:v>
                </c:pt>
                <c:pt idx="38">
                  <c:v>45839</c:v>
                </c:pt>
                <c:pt idx="39">
                  <c:v>45870</c:v>
                </c:pt>
                <c:pt idx="40">
                  <c:v>45901</c:v>
                </c:pt>
                <c:pt idx="41">
                  <c:v>45931</c:v>
                </c:pt>
                <c:pt idx="42">
                  <c:v>45962</c:v>
                </c:pt>
                <c:pt idx="43">
                  <c:v>45992</c:v>
                </c:pt>
                <c:pt idx="44">
                  <c:v>46023</c:v>
                </c:pt>
                <c:pt idx="45">
                  <c:v>46054</c:v>
                </c:pt>
                <c:pt idx="46">
                  <c:v>46082</c:v>
                </c:pt>
                <c:pt idx="47">
                  <c:v>46113</c:v>
                </c:pt>
                <c:pt idx="48">
                  <c:v>46143</c:v>
                </c:pt>
                <c:pt idx="49">
                  <c:v>46174</c:v>
                </c:pt>
                <c:pt idx="50">
                  <c:v>46204</c:v>
                </c:pt>
                <c:pt idx="51">
                  <c:v>46235</c:v>
                </c:pt>
                <c:pt idx="52">
                  <c:v>46266</c:v>
                </c:pt>
                <c:pt idx="53">
                  <c:v>46296</c:v>
                </c:pt>
                <c:pt idx="54">
                  <c:v>46327</c:v>
                </c:pt>
                <c:pt idx="55">
                  <c:v>46357</c:v>
                </c:pt>
                <c:pt idx="56">
                  <c:v>46388</c:v>
                </c:pt>
                <c:pt idx="57">
                  <c:v>46419</c:v>
                </c:pt>
                <c:pt idx="58">
                  <c:v>46447</c:v>
                </c:pt>
                <c:pt idx="59">
                  <c:v>46478</c:v>
                </c:pt>
                <c:pt idx="60">
                  <c:v>46508</c:v>
                </c:pt>
                <c:pt idx="61" formatCode="[$-409]mmmm\ d\,\ yyyy;@">
                  <c:v>46539</c:v>
                </c:pt>
                <c:pt idx="62" formatCode="[$-409]mmmm\ d\,\ yyyy;@">
                  <c:v>46569</c:v>
                </c:pt>
                <c:pt idx="63" formatCode="[$-409]mmmm\ d\,\ yyyy;@">
                  <c:v>46600</c:v>
                </c:pt>
                <c:pt idx="64" formatCode="[$-409]mmmm\ d\,\ yyyy;@">
                  <c:v>46631</c:v>
                </c:pt>
              </c:numCache>
            </c:numRef>
          </c:xVal>
          <c:yVal>
            <c:numRef>
              <c:f>Comparison!$BA$4:$BA$68</c:f>
              <c:numCache>
                <c:formatCode>0.00</c:formatCode>
                <c:ptCount val="65"/>
                <c:pt idx="0">
                  <c:v>179.245</c:v>
                </c:pt>
                <c:pt idx="1">
                  <c:v>129.679</c:v>
                </c:pt>
                <c:pt idx="2">
                  <c:v>11.347</c:v>
                </c:pt>
                <c:pt idx="3">
                  <c:v>11.113</c:v>
                </c:pt>
                <c:pt idx="4">
                  <c:v>18.513999999999999</c:v>
                </c:pt>
                <c:pt idx="5">
                  <c:v>15.175000000000001</c:v>
                </c:pt>
                <c:pt idx="6">
                  <c:v>16.318999999999999</c:v>
                </c:pt>
                <c:pt idx="7">
                  <c:v>18.516999999999999</c:v>
                </c:pt>
                <c:pt idx="8">
                  <c:v>17.491</c:v>
                </c:pt>
                <c:pt idx="9">
                  <c:v>18.498999999999999</c:v>
                </c:pt>
                <c:pt idx="10">
                  <c:v>38.658999999999999</c:v>
                </c:pt>
                <c:pt idx="11">
                  <c:v>53.762999999999998</c:v>
                </c:pt>
                <c:pt idx="12">
                  <c:v>163.946</c:v>
                </c:pt>
                <c:pt idx="13">
                  <c:v>65.980999999999995</c:v>
                </c:pt>
                <c:pt idx="14">
                  <c:v>-0.27400000000000002</c:v>
                </c:pt>
                <c:pt idx="15">
                  <c:v>18.344999999999999</c:v>
                </c:pt>
                <c:pt idx="16">
                  <c:v>19.038</c:v>
                </c:pt>
                <c:pt idx="17">
                  <c:v>19.448</c:v>
                </c:pt>
                <c:pt idx="18">
                  <c:v>25.347999999999999</c:v>
                </c:pt>
                <c:pt idx="19">
                  <c:v>19.315999999999999</c:v>
                </c:pt>
                <c:pt idx="20">
                  <c:v>14.696</c:v>
                </c:pt>
                <c:pt idx="21">
                  <c:v>22.628</c:v>
                </c:pt>
                <c:pt idx="22">
                  <c:v>34.546999999999997</c:v>
                </c:pt>
                <c:pt idx="23">
                  <c:v>64.009</c:v>
                </c:pt>
                <c:pt idx="24">
                  <c:v>185.96</c:v>
                </c:pt>
                <c:pt idx="25">
                  <c:v>261.11500000000001</c:v>
                </c:pt>
                <c:pt idx="26">
                  <c:v>97.238</c:v>
                </c:pt>
                <c:pt idx="27">
                  <c:v>37.265000000000001</c:v>
                </c:pt>
                <c:pt idx="28">
                  <c:v>66.290000000000006</c:v>
                </c:pt>
                <c:pt idx="29">
                  <c:v>22.451000000000001</c:v>
                </c:pt>
                <c:pt idx="30">
                  <c:v>27.974</c:v>
                </c:pt>
                <c:pt idx="31">
                  <c:v>24.507000000000001</c:v>
                </c:pt>
                <c:pt idx="32">
                  <c:v>19.738</c:v>
                </c:pt>
                <c:pt idx="33">
                  <c:v>24.997</c:v>
                </c:pt>
                <c:pt idx="34">
                  <c:v>56.308999999999997</c:v>
                </c:pt>
                <c:pt idx="35">
                  <c:v>214.81800000000001</c:v>
                </c:pt>
                <c:pt idx="36">
                  <c:v>319.416</c:v>
                </c:pt>
                <c:pt idx="37">
                  <c:v>151.40799999999999</c:v>
                </c:pt>
                <c:pt idx="38">
                  <c:v>52.122999999999998</c:v>
                </c:pt>
                <c:pt idx="39">
                  <c:v>59.283999999999999</c:v>
                </c:pt>
                <c:pt idx="40">
                  <c:v>40.58</c:v>
                </c:pt>
                <c:pt idx="41">
                  <c:v>20.439</c:v>
                </c:pt>
                <c:pt idx="42">
                  <c:v>25.957000000000001</c:v>
                </c:pt>
                <c:pt idx="43">
                  <c:v>22.292000000000002</c:v>
                </c:pt>
                <c:pt idx="44">
                  <c:v>25.003</c:v>
                </c:pt>
                <c:pt idx="45">
                  <c:v>25.100999999999999</c:v>
                </c:pt>
                <c:pt idx="46">
                  <c:v>96.096999999999994</c:v>
                </c:pt>
                <c:pt idx="47">
                  <c:v>258.81799999999998</c:v>
                </c:pt>
                <c:pt idx="48">
                  <c:v>444.06400000000002</c:v>
                </c:pt>
                <c:pt idx="49">
                  <c:v>359.06299999999999</c:v>
                </c:pt>
                <c:pt idx="50">
                  <c:v>103.20099999999999</c:v>
                </c:pt>
                <c:pt idx="51">
                  <c:v>72.894999999999996</c:v>
                </c:pt>
                <c:pt idx="52">
                  <c:v>95.477999999999994</c:v>
                </c:pt>
                <c:pt idx="53">
                  <c:v>37.19</c:v>
                </c:pt>
                <c:pt idx="54">
                  <c:v>33.576999999999998</c:v>
                </c:pt>
                <c:pt idx="55">
                  <c:v>28.952999999999999</c:v>
                </c:pt>
                <c:pt idx="56">
                  <c:v>27.931999999999999</c:v>
                </c:pt>
                <c:pt idx="57">
                  <c:v>26.106000000000002</c:v>
                </c:pt>
                <c:pt idx="58">
                  <c:v>76.075000000000003</c:v>
                </c:pt>
                <c:pt idx="59">
                  <c:v>167.14699999999999</c:v>
                </c:pt>
                <c:pt idx="60">
                  <c:v>300.63600000000002</c:v>
                </c:pt>
                <c:pt idx="61">
                  <c:v>217.501</c:v>
                </c:pt>
                <c:pt idx="62">
                  <c:v>22.57</c:v>
                </c:pt>
                <c:pt idx="63">
                  <c:v>9.8580000000000005</c:v>
                </c:pt>
                <c:pt idx="64">
                  <c:v>53.738999999999997</c:v>
                </c:pt>
              </c:numCache>
            </c:numRef>
          </c:yVal>
          <c:smooth val="1"/>
          <c:extLst>
            <c:ext xmlns:c16="http://schemas.microsoft.com/office/drawing/2014/chart" uri="{C3380CC4-5D6E-409C-BE32-E72D297353CC}">
              <c16:uniqueId val="{00000020-ED5F-48A7-B1E1-F670F5E3C2E1}"/>
            </c:ext>
          </c:extLst>
        </c:ser>
        <c:ser>
          <c:idx val="32"/>
          <c:order val="29"/>
          <c:tx>
            <c:strRef>
              <c:f>RunInformation!$G$35</c:f>
              <c:strCache>
                <c:ptCount val="1"/>
                <c:pt idx="0">
                  <c:v>2020</c:v>
                </c:pt>
              </c:strCache>
            </c:strRef>
          </c:tx>
          <c:spPr>
            <a:ln w="19050">
              <a:solidFill>
                <a:srgbClr val="FEC58C"/>
              </a:solidFill>
              <a:prstDash val="solid"/>
            </a:ln>
          </c:spPr>
          <c:marker>
            <c:symbol val="diamond"/>
            <c:size val="5"/>
            <c:spPr>
              <a:solidFill>
                <a:srgbClr val="FEC58C"/>
              </a:solidFill>
              <a:ln w="19050">
                <a:solidFill>
                  <a:srgbClr val="FEC58C"/>
                </a:solidFill>
                <a:prstDash val="solid"/>
              </a:ln>
            </c:spPr>
          </c:marker>
          <c:xVal>
            <c:numRef>
              <c:f>Comparison!$U$4:$U$68</c:f>
              <c:numCache>
                <c:formatCode>[$-409]mmmm\-yy;@</c:formatCode>
                <c:ptCount val="65"/>
                <c:pt idx="0">
                  <c:v>44682</c:v>
                </c:pt>
                <c:pt idx="1">
                  <c:v>44713</c:v>
                </c:pt>
                <c:pt idx="2">
                  <c:v>44743</c:v>
                </c:pt>
                <c:pt idx="3">
                  <c:v>44774</c:v>
                </c:pt>
                <c:pt idx="4">
                  <c:v>44805</c:v>
                </c:pt>
                <c:pt idx="5">
                  <c:v>44835</c:v>
                </c:pt>
                <c:pt idx="6">
                  <c:v>44866</c:v>
                </c:pt>
                <c:pt idx="7">
                  <c:v>44896</c:v>
                </c:pt>
                <c:pt idx="8">
                  <c:v>44927</c:v>
                </c:pt>
                <c:pt idx="9">
                  <c:v>44958</c:v>
                </c:pt>
                <c:pt idx="10">
                  <c:v>44986</c:v>
                </c:pt>
                <c:pt idx="11">
                  <c:v>45017</c:v>
                </c:pt>
                <c:pt idx="12">
                  <c:v>45047</c:v>
                </c:pt>
                <c:pt idx="13">
                  <c:v>45078</c:v>
                </c:pt>
                <c:pt idx="14">
                  <c:v>45108</c:v>
                </c:pt>
                <c:pt idx="15">
                  <c:v>45139</c:v>
                </c:pt>
                <c:pt idx="16">
                  <c:v>45170</c:v>
                </c:pt>
                <c:pt idx="17">
                  <c:v>45200</c:v>
                </c:pt>
                <c:pt idx="18">
                  <c:v>45231</c:v>
                </c:pt>
                <c:pt idx="19">
                  <c:v>45261</c:v>
                </c:pt>
                <c:pt idx="20">
                  <c:v>45292</c:v>
                </c:pt>
                <c:pt idx="21">
                  <c:v>45323</c:v>
                </c:pt>
                <c:pt idx="22">
                  <c:v>45352</c:v>
                </c:pt>
                <c:pt idx="23">
                  <c:v>45383</c:v>
                </c:pt>
                <c:pt idx="24">
                  <c:v>45413</c:v>
                </c:pt>
                <c:pt idx="25">
                  <c:v>45444</c:v>
                </c:pt>
                <c:pt idx="26">
                  <c:v>45474</c:v>
                </c:pt>
                <c:pt idx="27">
                  <c:v>45505</c:v>
                </c:pt>
                <c:pt idx="28">
                  <c:v>45536</c:v>
                </c:pt>
                <c:pt idx="29">
                  <c:v>45566</c:v>
                </c:pt>
                <c:pt idx="30">
                  <c:v>45597</c:v>
                </c:pt>
                <c:pt idx="31">
                  <c:v>45627</c:v>
                </c:pt>
                <c:pt idx="32">
                  <c:v>45658</c:v>
                </c:pt>
                <c:pt idx="33">
                  <c:v>45689</c:v>
                </c:pt>
                <c:pt idx="34">
                  <c:v>45717</c:v>
                </c:pt>
                <c:pt idx="35">
                  <c:v>45748</c:v>
                </c:pt>
                <c:pt idx="36">
                  <c:v>45778</c:v>
                </c:pt>
                <c:pt idx="37">
                  <c:v>45809</c:v>
                </c:pt>
                <c:pt idx="38">
                  <c:v>45839</c:v>
                </c:pt>
                <c:pt idx="39">
                  <c:v>45870</c:v>
                </c:pt>
                <c:pt idx="40">
                  <c:v>45901</c:v>
                </c:pt>
                <c:pt idx="41">
                  <c:v>45931</c:v>
                </c:pt>
                <c:pt idx="42">
                  <c:v>45962</c:v>
                </c:pt>
                <c:pt idx="43">
                  <c:v>45992</c:v>
                </c:pt>
                <c:pt idx="44">
                  <c:v>46023</c:v>
                </c:pt>
                <c:pt idx="45">
                  <c:v>46054</c:v>
                </c:pt>
                <c:pt idx="46">
                  <c:v>46082</c:v>
                </c:pt>
                <c:pt idx="47">
                  <c:v>46113</c:v>
                </c:pt>
                <c:pt idx="48">
                  <c:v>46143</c:v>
                </c:pt>
                <c:pt idx="49">
                  <c:v>46174</c:v>
                </c:pt>
                <c:pt idx="50">
                  <c:v>46204</c:v>
                </c:pt>
                <c:pt idx="51">
                  <c:v>46235</c:v>
                </c:pt>
                <c:pt idx="52">
                  <c:v>46266</c:v>
                </c:pt>
                <c:pt idx="53">
                  <c:v>46296</c:v>
                </c:pt>
                <c:pt idx="54">
                  <c:v>46327</c:v>
                </c:pt>
                <c:pt idx="55">
                  <c:v>46357</c:v>
                </c:pt>
                <c:pt idx="56">
                  <c:v>46388</c:v>
                </c:pt>
                <c:pt idx="57">
                  <c:v>46419</c:v>
                </c:pt>
                <c:pt idx="58">
                  <c:v>46447</c:v>
                </c:pt>
                <c:pt idx="59">
                  <c:v>46478</c:v>
                </c:pt>
                <c:pt idx="60">
                  <c:v>46508</c:v>
                </c:pt>
                <c:pt idx="61" formatCode="[$-409]mmmm\ d\,\ yyyy;@">
                  <c:v>46539</c:v>
                </c:pt>
                <c:pt idx="62" formatCode="[$-409]mmmm\ d\,\ yyyy;@">
                  <c:v>46569</c:v>
                </c:pt>
                <c:pt idx="63" formatCode="[$-409]mmmm\ d\,\ yyyy;@">
                  <c:v>46600</c:v>
                </c:pt>
                <c:pt idx="64" formatCode="[$-409]mmmm\ d\,\ yyyy;@">
                  <c:v>46631</c:v>
                </c:pt>
              </c:numCache>
            </c:numRef>
          </c:xVal>
          <c:yVal>
            <c:numRef>
              <c:f>Comparison!$BB$4:$BB$68</c:f>
              <c:numCache>
                <c:formatCode>0.00</c:formatCode>
                <c:ptCount val="65"/>
                <c:pt idx="0">
                  <c:v>182.45500000000001</c:v>
                </c:pt>
                <c:pt idx="1">
                  <c:v>37.531999999999996</c:v>
                </c:pt>
                <c:pt idx="2">
                  <c:v>-4.2080000000000002</c:v>
                </c:pt>
                <c:pt idx="3">
                  <c:v>15.638999999999999</c:v>
                </c:pt>
                <c:pt idx="4">
                  <c:v>18.584</c:v>
                </c:pt>
                <c:pt idx="5">
                  <c:v>20.25</c:v>
                </c:pt>
                <c:pt idx="6">
                  <c:v>25.56</c:v>
                </c:pt>
                <c:pt idx="7">
                  <c:v>19.437000000000001</c:v>
                </c:pt>
                <c:pt idx="8">
                  <c:v>14.925000000000001</c:v>
                </c:pt>
                <c:pt idx="9">
                  <c:v>22.126000000000001</c:v>
                </c:pt>
                <c:pt idx="10">
                  <c:v>34.091999999999999</c:v>
                </c:pt>
                <c:pt idx="11">
                  <c:v>64.227000000000004</c:v>
                </c:pt>
                <c:pt idx="12">
                  <c:v>186.071</c:v>
                </c:pt>
                <c:pt idx="13">
                  <c:v>260.82900000000001</c:v>
                </c:pt>
                <c:pt idx="14">
                  <c:v>96.83</c:v>
                </c:pt>
                <c:pt idx="15">
                  <c:v>36.134</c:v>
                </c:pt>
                <c:pt idx="16">
                  <c:v>64.718000000000004</c:v>
                </c:pt>
                <c:pt idx="17">
                  <c:v>22.346</c:v>
                </c:pt>
                <c:pt idx="18">
                  <c:v>27.861000000000001</c:v>
                </c:pt>
                <c:pt idx="19">
                  <c:v>24.396000000000001</c:v>
                </c:pt>
                <c:pt idx="20">
                  <c:v>19.655999999999999</c:v>
                </c:pt>
                <c:pt idx="21">
                  <c:v>25.835999999999999</c:v>
                </c:pt>
                <c:pt idx="22">
                  <c:v>58.095999999999997</c:v>
                </c:pt>
                <c:pt idx="23">
                  <c:v>221.434</c:v>
                </c:pt>
                <c:pt idx="24">
                  <c:v>318.80700000000002</c:v>
                </c:pt>
                <c:pt idx="25">
                  <c:v>146.94</c:v>
                </c:pt>
                <c:pt idx="26">
                  <c:v>51.853000000000002</c:v>
                </c:pt>
                <c:pt idx="27">
                  <c:v>60.134999999999998</c:v>
                </c:pt>
                <c:pt idx="28">
                  <c:v>39.280999999999999</c:v>
                </c:pt>
                <c:pt idx="29">
                  <c:v>20.361000000000001</c:v>
                </c:pt>
                <c:pt idx="30">
                  <c:v>25.736000000000001</c:v>
                </c:pt>
                <c:pt idx="31">
                  <c:v>22.207999999999998</c:v>
                </c:pt>
                <c:pt idx="32">
                  <c:v>24.933</c:v>
                </c:pt>
                <c:pt idx="33">
                  <c:v>25.03</c:v>
                </c:pt>
                <c:pt idx="34">
                  <c:v>100.798</c:v>
                </c:pt>
                <c:pt idx="35">
                  <c:v>264.56200000000001</c:v>
                </c:pt>
                <c:pt idx="36">
                  <c:v>450.46800000000002</c:v>
                </c:pt>
                <c:pt idx="37">
                  <c:v>351.483</c:v>
                </c:pt>
                <c:pt idx="38">
                  <c:v>95.977000000000004</c:v>
                </c:pt>
                <c:pt idx="39">
                  <c:v>84.113</c:v>
                </c:pt>
                <c:pt idx="40">
                  <c:v>83.88</c:v>
                </c:pt>
                <c:pt idx="41">
                  <c:v>36.555999999999997</c:v>
                </c:pt>
                <c:pt idx="42">
                  <c:v>33.045000000000002</c:v>
                </c:pt>
                <c:pt idx="43">
                  <c:v>28.715</c:v>
                </c:pt>
                <c:pt idx="44">
                  <c:v>27.893000000000001</c:v>
                </c:pt>
                <c:pt idx="45">
                  <c:v>26.358000000000001</c:v>
                </c:pt>
                <c:pt idx="46">
                  <c:v>75.841999999999999</c:v>
                </c:pt>
                <c:pt idx="47">
                  <c:v>170.88499999999999</c:v>
                </c:pt>
                <c:pt idx="48">
                  <c:v>300.63600000000002</c:v>
                </c:pt>
                <c:pt idx="49">
                  <c:v>217.501</c:v>
                </c:pt>
                <c:pt idx="50">
                  <c:v>22.57</c:v>
                </c:pt>
                <c:pt idx="51">
                  <c:v>9.8580000000000005</c:v>
                </c:pt>
                <c:pt idx="52">
                  <c:v>53.738999999999997</c:v>
                </c:pt>
                <c:pt idx="53">
                  <c:v>49.938000000000002</c:v>
                </c:pt>
                <c:pt idx="54">
                  <c:v>46.298999999999999</c:v>
                </c:pt>
                <c:pt idx="55">
                  <c:v>31.443000000000001</c:v>
                </c:pt>
                <c:pt idx="56">
                  <c:v>26.713000000000001</c:v>
                </c:pt>
                <c:pt idx="57">
                  <c:v>48.645000000000003</c:v>
                </c:pt>
                <c:pt idx="58">
                  <c:v>188.755</c:v>
                </c:pt>
                <c:pt idx="59">
                  <c:v>207.95099999999999</c:v>
                </c:pt>
                <c:pt idx="60">
                  <c:v>300.63600000000002</c:v>
                </c:pt>
                <c:pt idx="61">
                  <c:v>217.501</c:v>
                </c:pt>
                <c:pt idx="62">
                  <c:v>22.57</c:v>
                </c:pt>
                <c:pt idx="63">
                  <c:v>9.8580000000000005</c:v>
                </c:pt>
                <c:pt idx="64">
                  <c:v>53.738999999999997</c:v>
                </c:pt>
              </c:numCache>
            </c:numRef>
          </c:yVal>
          <c:smooth val="1"/>
          <c:extLst>
            <c:ext xmlns:c16="http://schemas.microsoft.com/office/drawing/2014/chart" uri="{C3380CC4-5D6E-409C-BE32-E72D297353CC}">
              <c16:uniqueId val="{00000021-ED5F-48A7-B1E1-F670F5E3C2E1}"/>
            </c:ext>
          </c:extLst>
        </c:ser>
        <c:ser>
          <c:idx val="0"/>
          <c:order val="30"/>
          <c:tx>
            <c:v>Min</c:v>
          </c:tx>
          <c:spPr>
            <a:ln w="28575">
              <a:solidFill>
                <a:srgbClr val="000000"/>
              </a:solidFill>
              <a:prstDash val="solid"/>
            </a:ln>
          </c:spPr>
          <c:marker>
            <c:symbol val="none"/>
          </c:marker>
          <c:xVal>
            <c:numRef>
              <c:f>Comparison!$U$4:$U$68</c:f>
              <c:numCache>
                <c:formatCode>[$-409]mmmm\-yy;@</c:formatCode>
                <c:ptCount val="65"/>
                <c:pt idx="0">
                  <c:v>44682</c:v>
                </c:pt>
                <c:pt idx="1">
                  <c:v>44713</c:v>
                </c:pt>
                <c:pt idx="2">
                  <c:v>44743</c:v>
                </c:pt>
                <c:pt idx="3">
                  <c:v>44774</c:v>
                </c:pt>
                <c:pt idx="4">
                  <c:v>44805</c:v>
                </c:pt>
                <c:pt idx="5">
                  <c:v>44835</c:v>
                </c:pt>
                <c:pt idx="6">
                  <c:v>44866</c:v>
                </c:pt>
                <c:pt idx="7">
                  <c:v>44896</c:v>
                </c:pt>
                <c:pt idx="8">
                  <c:v>44927</c:v>
                </c:pt>
                <c:pt idx="9">
                  <c:v>44958</c:v>
                </c:pt>
                <c:pt idx="10">
                  <c:v>44986</c:v>
                </c:pt>
                <c:pt idx="11">
                  <c:v>45017</c:v>
                </c:pt>
                <c:pt idx="12">
                  <c:v>45047</c:v>
                </c:pt>
                <c:pt idx="13">
                  <c:v>45078</c:v>
                </c:pt>
                <c:pt idx="14">
                  <c:v>45108</c:v>
                </c:pt>
                <c:pt idx="15">
                  <c:v>45139</c:v>
                </c:pt>
                <c:pt idx="16">
                  <c:v>45170</c:v>
                </c:pt>
                <c:pt idx="17">
                  <c:v>45200</c:v>
                </c:pt>
                <c:pt idx="18">
                  <c:v>45231</c:v>
                </c:pt>
                <c:pt idx="19">
                  <c:v>45261</c:v>
                </c:pt>
                <c:pt idx="20">
                  <c:v>45292</c:v>
                </c:pt>
                <c:pt idx="21">
                  <c:v>45323</c:v>
                </c:pt>
                <c:pt idx="22">
                  <c:v>45352</c:v>
                </c:pt>
                <c:pt idx="23">
                  <c:v>45383</c:v>
                </c:pt>
                <c:pt idx="24">
                  <c:v>45413</c:v>
                </c:pt>
                <c:pt idx="25">
                  <c:v>45444</c:v>
                </c:pt>
                <c:pt idx="26">
                  <c:v>45474</c:v>
                </c:pt>
                <c:pt idx="27">
                  <c:v>45505</c:v>
                </c:pt>
                <c:pt idx="28">
                  <c:v>45536</c:v>
                </c:pt>
                <c:pt idx="29">
                  <c:v>45566</c:v>
                </c:pt>
                <c:pt idx="30">
                  <c:v>45597</c:v>
                </c:pt>
                <c:pt idx="31">
                  <c:v>45627</c:v>
                </c:pt>
                <c:pt idx="32">
                  <c:v>45658</c:v>
                </c:pt>
                <c:pt idx="33">
                  <c:v>45689</c:v>
                </c:pt>
                <c:pt idx="34">
                  <c:v>45717</c:v>
                </c:pt>
                <c:pt idx="35">
                  <c:v>45748</c:v>
                </c:pt>
                <c:pt idx="36">
                  <c:v>45778</c:v>
                </c:pt>
                <c:pt idx="37">
                  <c:v>45809</c:v>
                </c:pt>
                <c:pt idx="38">
                  <c:v>45839</c:v>
                </c:pt>
                <c:pt idx="39">
                  <c:v>45870</c:v>
                </c:pt>
                <c:pt idx="40">
                  <c:v>45901</c:v>
                </c:pt>
                <c:pt idx="41">
                  <c:v>45931</c:v>
                </c:pt>
                <c:pt idx="42">
                  <c:v>45962</c:v>
                </c:pt>
                <c:pt idx="43">
                  <c:v>45992</c:v>
                </c:pt>
                <c:pt idx="44">
                  <c:v>46023</c:v>
                </c:pt>
                <c:pt idx="45">
                  <c:v>46054</c:v>
                </c:pt>
                <c:pt idx="46">
                  <c:v>46082</c:v>
                </c:pt>
                <c:pt idx="47">
                  <c:v>46113</c:v>
                </c:pt>
                <c:pt idx="48">
                  <c:v>46143</c:v>
                </c:pt>
                <c:pt idx="49">
                  <c:v>46174</c:v>
                </c:pt>
                <c:pt idx="50">
                  <c:v>46204</c:v>
                </c:pt>
                <c:pt idx="51">
                  <c:v>46235</c:v>
                </c:pt>
                <c:pt idx="52">
                  <c:v>46266</c:v>
                </c:pt>
                <c:pt idx="53">
                  <c:v>46296</c:v>
                </c:pt>
                <c:pt idx="54">
                  <c:v>46327</c:v>
                </c:pt>
                <c:pt idx="55">
                  <c:v>46357</c:v>
                </c:pt>
                <c:pt idx="56">
                  <c:v>46388</c:v>
                </c:pt>
                <c:pt idx="57">
                  <c:v>46419</c:v>
                </c:pt>
                <c:pt idx="58">
                  <c:v>46447</c:v>
                </c:pt>
                <c:pt idx="59">
                  <c:v>46478</c:v>
                </c:pt>
                <c:pt idx="60">
                  <c:v>46508</c:v>
                </c:pt>
                <c:pt idx="61" formatCode="[$-409]mmmm\ d\,\ yyyy;@">
                  <c:v>46539</c:v>
                </c:pt>
                <c:pt idx="62" formatCode="[$-409]mmmm\ d\,\ yyyy;@">
                  <c:v>46569</c:v>
                </c:pt>
                <c:pt idx="63" formatCode="[$-409]mmmm\ d\,\ yyyy;@">
                  <c:v>46600</c:v>
                </c:pt>
                <c:pt idx="64" formatCode="[$-409]mmmm\ d\,\ yyyy;@">
                  <c:v>46631</c:v>
                </c:pt>
              </c:numCache>
            </c:numRef>
          </c:xVal>
          <c:yVal>
            <c:numRef>
              <c:f>Comparison!$V$4:$V$68</c:f>
              <c:numCache>
                <c:formatCode>0.00</c:formatCode>
                <c:ptCount val="6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numCache>
            </c:numRef>
          </c:yVal>
          <c:smooth val="1"/>
          <c:extLst>
            <c:ext xmlns:c16="http://schemas.microsoft.com/office/drawing/2014/chart" uri="{C3380CC4-5D6E-409C-BE32-E72D297353CC}">
              <c16:uniqueId val="{00000022-ED5F-48A7-B1E1-F670F5E3C2E1}"/>
            </c:ext>
          </c:extLst>
        </c:ser>
        <c:ser>
          <c:idx val="1"/>
          <c:order val="31"/>
          <c:tx>
            <c:v>Max</c:v>
          </c:tx>
          <c:spPr>
            <a:ln w="28575">
              <a:solidFill>
                <a:srgbClr val="000000"/>
              </a:solidFill>
              <a:prstDash val="solid"/>
            </a:ln>
          </c:spPr>
          <c:marker>
            <c:symbol val="none"/>
          </c:marker>
          <c:xVal>
            <c:numRef>
              <c:f>Comparison!$U$4:$U$68</c:f>
              <c:numCache>
                <c:formatCode>[$-409]mmmm\-yy;@</c:formatCode>
                <c:ptCount val="65"/>
                <c:pt idx="0">
                  <c:v>44682</c:v>
                </c:pt>
                <c:pt idx="1">
                  <c:v>44713</c:v>
                </c:pt>
                <c:pt idx="2">
                  <c:v>44743</c:v>
                </c:pt>
                <c:pt idx="3">
                  <c:v>44774</c:v>
                </c:pt>
                <c:pt idx="4">
                  <c:v>44805</c:v>
                </c:pt>
                <c:pt idx="5">
                  <c:v>44835</c:v>
                </c:pt>
                <c:pt idx="6">
                  <c:v>44866</c:v>
                </c:pt>
                <c:pt idx="7">
                  <c:v>44896</c:v>
                </c:pt>
                <c:pt idx="8">
                  <c:v>44927</c:v>
                </c:pt>
                <c:pt idx="9">
                  <c:v>44958</c:v>
                </c:pt>
                <c:pt idx="10">
                  <c:v>44986</c:v>
                </c:pt>
                <c:pt idx="11">
                  <c:v>45017</c:v>
                </c:pt>
                <c:pt idx="12">
                  <c:v>45047</c:v>
                </c:pt>
                <c:pt idx="13">
                  <c:v>45078</c:v>
                </c:pt>
                <c:pt idx="14">
                  <c:v>45108</c:v>
                </c:pt>
                <c:pt idx="15">
                  <c:v>45139</c:v>
                </c:pt>
                <c:pt idx="16">
                  <c:v>45170</c:v>
                </c:pt>
                <c:pt idx="17">
                  <c:v>45200</c:v>
                </c:pt>
                <c:pt idx="18">
                  <c:v>45231</c:v>
                </c:pt>
                <c:pt idx="19">
                  <c:v>45261</c:v>
                </c:pt>
                <c:pt idx="20">
                  <c:v>45292</c:v>
                </c:pt>
                <c:pt idx="21">
                  <c:v>45323</c:v>
                </c:pt>
                <c:pt idx="22">
                  <c:v>45352</c:v>
                </c:pt>
                <c:pt idx="23">
                  <c:v>45383</c:v>
                </c:pt>
                <c:pt idx="24">
                  <c:v>45413</c:v>
                </c:pt>
                <c:pt idx="25">
                  <c:v>45444</c:v>
                </c:pt>
                <c:pt idx="26">
                  <c:v>45474</c:v>
                </c:pt>
                <c:pt idx="27">
                  <c:v>45505</c:v>
                </c:pt>
                <c:pt idx="28">
                  <c:v>45536</c:v>
                </c:pt>
                <c:pt idx="29">
                  <c:v>45566</c:v>
                </c:pt>
                <c:pt idx="30">
                  <c:v>45597</c:v>
                </c:pt>
                <c:pt idx="31">
                  <c:v>45627</c:v>
                </c:pt>
                <c:pt idx="32">
                  <c:v>45658</c:v>
                </c:pt>
                <c:pt idx="33">
                  <c:v>45689</c:v>
                </c:pt>
                <c:pt idx="34">
                  <c:v>45717</c:v>
                </c:pt>
                <c:pt idx="35">
                  <c:v>45748</c:v>
                </c:pt>
                <c:pt idx="36">
                  <c:v>45778</c:v>
                </c:pt>
                <c:pt idx="37">
                  <c:v>45809</c:v>
                </c:pt>
                <c:pt idx="38">
                  <c:v>45839</c:v>
                </c:pt>
                <c:pt idx="39">
                  <c:v>45870</c:v>
                </c:pt>
                <c:pt idx="40">
                  <c:v>45901</c:v>
                </c:pt>
                <c:pt idx="41">
                  <c:v>45931</c:v>
                </c:pt>
                <c:pt idx="42">
                  <c:v>45962</c:v>
                </c:pt>
                <c:pt idx="43">
                  <c:v>45992</c:v>
                </c:pt>
                <c:pt idx="44">
                  <c:v>46023</c:v>
                </c:pt>
                <c:pt idx="45">
                  <c:v>46054</c:v>
                </c:pt>
                <c:pt idx="46">
                  <c:v>46082</c:v>
                </c:pt>
                <c:pt idx="47">
                  <c:v>46113</c:v>
                </c:pt>
                <c:pt idx="48">
                  <c:v>46143</c:v>
                </c:pt>
                <c:pt idx="49">
                  <c:v>46174</c:v>
                </c:pt>
                <c:pt idx="50">
                  <c:v>46204</c:v>
                </c:pt>
                <c:pt idx="51">
                  <c:v>46235</c:v>
                </c:pt>
                <c:pt idx="52">
                  <c:v>46266</c:v>
                </c:pt>
                <c:pt idx="53">
                  <c:v>46296</c:v>
                </c:pt>
                <c:pt idx="54">
                  <c:v>46327</c:v>
                </c:pt>
                <c:pt idx="55">
                  <c:v>46357</c:v>
                </c:pt>
                <c:pt idx="56">
                  <c:v>46388</c:v>
                </c:pt>
                <c:pt idx="57">
                  <c:v>46419</c:v>
                </c:pt>
                <c:pt idx="58">
                  <c:v>46447</c:v>
                </c:pt>
                <c:pt idx="59">
                  <c:v>46478</c:v>
                </c:pt>
                <c:pt idx="60">
                  <c:v>46508</c:v>
                </c:pt>
                <c:pt idx="61" formatCode="[$-409]mmmm\ d\,\ yyyy;@">
                  <c:v>46539</c:v>
                </c:pt>
                <c:pt idx="62" formatCode="[$-409]mmmm\ d\,\ yyyy;@">
                  <c:v>46569</c:v>
                </c:pt>
                <c:pt idx="63" formatCode="[$-409]mmmm\ d\,\ yyyy;@">
                  <c:v>46600</c:v>
                </c:pt>
                <c:pt idx="64" formatCode="[$-409]mmmm\ d\,\ yyyy;@">
                  <c:v>46631</c:v>
                </c:pt>
              </c:numCache>
            </c:numRef>
          </c:xVal>
          <c:yVal>
            <c:numRef>
              <c:f>Comparison!$W$4:$W$68</c:f>
              <c:numCache>
                <c:formatCode>0.00</c:formatCode>
                <c:ptCount val="6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numCache>
            </c:numRef>
          </c:yVal>
          <c:smooth val="1"/>
          <c:extLst>
            <c:ext xmlns:c16="http://schemas.microsoft.com/office/drawing/2014/chart" uri="{C3380CC4-5D6E-409C-BE32-E72D297353CC}">
              <c16:uniqueId val="{00000023-ED5F-48A7-B1E1-F670F5E3C2E1}"/>
            </c:ext>
          </c:extLst>
        </c:ser>
        <c:ser>
          <c:idx val="2"/>
          <c:order val="32"/>
          <c:tx>
            <c:v>Most</c:v>
          </c:tx>
          <c:spPr>
            <a:ln w="28575">
              <a:solidFill>
                <a:srgbClr val="000000"/>
              </a:solidFill>
              <a:prstDash val="solid"/>
            </a:ln>
          </c:spPr>
          <c:marker>
            <c:symbol val="none"/>
          </c:marker>
          <c:xVal>
            <c:numRef>
              <c:f>Comparison!$U$4:$U$68</c:f>
              <c:numCache>
                <c:formatCode>[$-409]mmmm\-yy;@</c:formatCode>
                <c:ptCount val="65"/>
                <c:pt idx="0">
                  <c:v>44682</c:v>
                </c:pt>
                <c:pt idx="1">
                  <c:v>44713</c:v>
                </c:pt>
                <c:pt idx="2">
                  <c:v>44743</c:v>
                </c:pt>
                <c:pt idx="3">
                  <c:v>44774</c:v>
                </c:pt>
                <c:pt idx="4">
                  <c:v>44805</c:v>
                </c:pt>
                <c:pt idx="5">
                  <c:v>44835</c:v>
                </c:pt>
                <c:pt idx="6">
                  <c:v>44866</c:v>
                </c:pt>
                <c:pt idx="7">
                  <c:v>44896</c:v>
                </c:pt>
                <c:pt idx="8">
                  <c:v>44927</c:v>
                </c:pt>
                <c:pt idx="9">
                  <c:v>44958</c:v>
                </c:pt>
                <c:pt idx="10">
                  <c:v>44986</c:v>
                </c:pt>
                <c:pt idx="11">
                  <c:v>45017</c:v>
                </c:pt>
                <c:pt idx="12">
                  <c:v>45047</c:v>
                </c:pt>
                <c:pt idx="13">
                  <c:v>45078</c:v>
                </c:pt>
                <c:pt idx="14">
                  <c:v>45108</c:v>
                </c:pt>
                <c:pt idx="15">
                  <c:v>45139</c:v>
                </c:pt>
                <c:pt idx="16">
                  <c:v>45170</c:v>
                </c:pt>
                <c:pt idx="17">
                  <c:v>45200</c:v>
                </c:pt>
                <c:pt idx="18">
                  <c:v>45231</c:v>
                </c:pt>
                <c:pt idx="19">
                  <c:v>45261</c:v>
                </c:pt>
                <c:pt idx="20">
                  <c:v>45292</c:v>
                </c:pt>
                <c:pt idx="21">
                  <c:v>45323</c:v>
                </c:pt>
                <c:pt idx="22">
                  <c:v>45352</c:v>
                </c:pt>
                <c:pt idx="23">
                  <c:v>45383</c:v>
                </c:pt>
                <c:pt idx="24">
                  <c:v>45413</c:v>
                </c:pt>
                <c:pt idx="25">
                  <c:v>45444</c:v>
                </c:pt>
                <c:pt idx="26">
                  <c:v>45474</c:v>
                </c:pt>
                <c:pt idx="27">
                  <c:v>45505</c:v>
                </c:pt>
                <c:pt idx="28">
                  <c:v>45536</c:v>
                </c:pt>
                <c:pt idx="29">
                  <c:v>45566</c:v>
                </c:pt>
                <c:pt idx="30">
                  <c:v>45597</c:v>
                </c:pt>
                <c:pt idx="31">
                  <c:v>45627</c:v>
                </c:pt>
                <c:pt idx="32">
                  <c:v>45658</c:v>
                </c:pt>
                <c:pt idx="33">
                  <c:v>45689</c:v>
                </c:pt>
                <c:pt idx="34">
                  <c:v>45717</c:v>
                </c:pt>
                <c:pt idx="35">
                  <c:v>45748</c:v>
                </c:pt>
                <c:pt idx="36">
                  <c:v>45778</c:v>
                </c:pt>
                <c:pt idx="37">
                  <c:v>45809</c:v>
                </c:pt>
                <c:pt idx="38">
                  <c:v>45839</c:v>
                </c:pt>
                <c:pt idx="39">
                  <c:v>45870</c:v>
                </c:pt>
                <c:pt idx="40">
                  <c:v>45901</c:v>
                </c:pt>
                <c:pt idx="41">
                  <c:v>45931</c:v>
                </c:pt>
                <c:pt idx="42">
                  <c:v>45962</c:v>
                </c:pt>
                <c:pt idx="43">
                  <c:v>45992</c:v>
                </c:pt>
                <c:pt idx="44">
                  <c:v>46023</c:v>
                </c:pt>
                <c:pt idx="45">
                  <c:v>46054</c:v>
                </c:pt>
                <c:pt idx="46">
                  <c:v>46082</c:v>
                </c:pt>
                <c:pt idx="47">
                  <c:v>46113</c:v>
                </c:pt>
                <c:pt idx="48">
                  <c:v>46143</c:v>
                </c:pt>
                <c:pt idx="49">
                  <c:v>46174</c:v>
                </c:pt>
                <c:pt idx="50">
                  <c:v>46204</c:v>
                </c:pt>
                <c:pt idx="51">
                  <c:v>46235</c:v>
                </c:pt>
                <c:pt idx="52">
                  <c:v>46266</c:v>
                </c:pt>
                <c:pt idx="53">
                  <c:v>46296</c:v>
                </c:pt>
                <c:pt idx="54">
                  <c:v>46327</c:v>
                </c:pt>
                <c:pt idx="55">
                  <c:v>46357</c:v>
                </c:pt>
                <c:pt idx="56">
                  <c:v>46388</c:v>
                </c:pt>
                <c:pt idx="57">
                  <c:v>46419</c:v>
                </c:pt>
                <c:pt idx="58">
                  <c:v>46447</c:v>
                </c:pt>
                <c:pt idx="59">
                  <c:v>46478</c:v>
                </c:pt>
                <c:pt idx="60">
                  <c:v>46508</c:v>
                </c:pt>
                <c:pt idx="61" formatCode="[$-409]mmmm\ d\,\ yyyy;@">
                  <c:v>46539</c:v>
                </c:pt>
                <c:pt idx="62" formatCode="[$-409]mmmm\ d\,\ yyyy;@">
                  <c:v>46569</c:v>
                </c:pt>
                <c:pt idx="63" formatCode="[$-409]mmmm\ d\,\ yyyy;@">
                  <c:v>46600</c:v>
                </c:pt>
                <c:pt idx="64" formatCode="[$-409]mmmm\ d\,\ yyyy;@">
                  <c:v>46631</c:v>
                </c:pt>
              </c:numCache>
            </c:numRef>
          </c:xVal>
          <c:yVal>
            <c:numRef>
              <c:f>Comparison!$X$4:$X$68</c:f>
              <c:numCache>
                <c:formatCode>0.00</c:formatCode>
                <c:ptCount val="65"/>
                <c:pt idx="0">
                  <c:v>190</c:v>
                </c:pt>
                <c:pt idx="1">
                  <c:v>64</c:v>
                </c:pt>
                <c:pt idx="2">
                  <c:v>3</c:v>
                </c:pt>
                <c:pt idx="3">
                  <c:v>20</c:v>
                </c:pt>
                <c:pt idx="4">
                  <c:v>26</c:v>
                </c:pt>
                <c:pt idx="5">
                  <c:v>31.26</c:v>
                </c:pt>
                <c:pt idx="6">
                  <c:v>28.74</c:v>
                </c:pt>
                <c:pt idx="7">
                  <c:v>23.65</c:v>
                </c:pt>
                <c:pt idx="8">
                  <c:v>21.52</c:v>
                </c:pt>
                <c:pt idx="9">
                  <c:v>28.85</c:v>
                </c:pt>
                <c:pt idx="10">
                  <c:v>92.46</c:v>
                </c:pt>
                <c:pt idx="11">
                  <c:v>147.16999999999999</c:v>
                </c:pt>
                <c:pt idx="12">
                  <c:v>251.55</c:v>
                </c:pt>
                <c:pt idx="13">
                  <c:v>187.12</c:v>
                </c:pt>
                <c:pt idx="14">
                  <c:v>32.06</c:v>
                </c:pt>
                <c:pt idx="15">
                  <c:v>23.31</c:v>
                </c:pt>
                <c:pt idx="16">
                  <c:v>30.92</c:v>
                </c:pt>
                <c:pt idx="17">
                  <c:v>34.979999999999997</c:v>
                </c:pt>
                <c:pt idx="18">
                  <c:v>30.35</c:v>
                </c:pt>
                <c:pt idx="19">
                  <c:v>23.65</c:v>
                </c:pt>
                <c:pt idx="20">
                  <c:v>21.52</c:v>
                </c:pt>
                <c:pt idx="21">
                  <c:v>28.85</c:v>
                </c:pt>
                <c:pt idx="22">
                  <c:v>92.46</c:v>
                </c:pt>
                <c:pt idx="23">
                  <c:v>147.16999999999999</c:v>
                </c:pt>
                <c:pt idx="24">
                  <c:v>251.55</c:v>
                </c:pt>
                <c:pt idx="25">
                  <c:v>187.12</c:v>
                </c:pt>
                <c:pt idx="26">
                  <c:v>32.06</c:v>
                </c:pt>
                <c:pt idx="27">
                  <c:v>23.31</c:v>
                </c:pt>
                <c:pt idx="28">
                  <c:v>30.92</c:v>
                </c:pt>
                <c:pt idx="29">
                  <c:v>34.979999999999997</c:v>
                </c:pt>
                <c:pt idx="30">
                  <c:v>30.35</c:v>
                </c:pt>
                <c:pt idx="31">
                  <c:v>23.65</c:v>
                </c:pt>
                <c:pt idx="32">
                  <c:v>21.52</c:v>
                </c:pt>
                <c:pt idx="33">
                  <c:v>28.85</c:v>
                </c:pt>
                <c:pt idx="34">
                  <c:v>92.46</c:v>
                </c:pt>
                <c:pt idx="35">
                  <c:v>147.16999999999999</c:v>
                </c:pt>
                <c:pt idx="36">
                  <c:v>251.55</c:v>
                </c:pt>
                <c:pt idx="37">
                  <c:v>187.12</c:v>
                </c:pt>
                <c:pt idx="38">
                  <c:v>32.06</c:v>
                </c:pt>
                <c:pt idx="39">
                  <c:v>23.31</c:v>
                </c:pt>
                <c:pt idx="40">
                  <c:v>30.92</c:v>
                </c:pt>
                <c:pt idx="41">
                  <c:v>34.979999999999997</c:v>
                </c:pt>
                <c:pt idx="42">
                  <c:v>30.35</c:v>
                </c:pt>
                <c:pt idx="43">
                  <c:v>23.65</c:v>
                </c:pt>
                <c:pt idx="44">
                  <c:v>21.52</c:v>
                </c:pt>
                <c:pt idx="45">
                  <c:v>28.85</c:v>
                </c:pt>
                <c:pt idx="46">
                  <c:v>92.46</c:v>
                </c:pt>
                <c:pt idx="47">
                  <c:v>147.16999999999999</c:v>
                </c:pt>
                <c:pt idx="48">
                  <c:v>251.55</c:v>
                </c:pt>
                <c:pt idx="49">
                  <c:v>187.12</c:v>
                </c:pt>
                <c:pt idx="50">
                  <c:v>32.06</c:v>
                </c:pt>
                <c:pt idx="51">
                  <c:v>23.31</c:v>
                </c:pt>
                <c:pt idx="52">
                  <c:v>30.92</c:v>
                </c:pt>
                <c:pt idx="53">
                  <c:v>34.979999999999997</c:v>
                </c:pt>
                <c:pt idx="54">
                  <c:v>30.35</c:v>
                </c:pt>
                <c:pt idx="55">
                  <c:v>23.65</c:v>
                </c:pt>
                <c:pt idx="56">
                  <c:v>21.52</c:v>
                </c:pt>
                <c:pt idx="57">
                  <c:v>28.85</c:v>
                </c:pt>
                <c:pt idx="58">
                  <c:v>92.46</c:v>
                </c:pt>
                <c:pt idx="59">
                  <c:v>147.16999999999999</c:v>
                </c:pt>
                <c:pt idx="60">
                  <c:v>251.55</c:v>
                </c:pt>
                <c:pt idx="61">
                  <c:v>187.12</c:v>
                </c:pt>
                <c:pt idx="62">
                  <c:v>32.06</c:v>
                </c:pt>
                <c:pt idx="63">
                  <c:v>23.31</c:v>
                </c:pt>
                <c:pt idx="64">
                  <c:v>30.92</c:v>
                </c:pt>
              </c:numCache>
            </c:numRef>
          </c:yVal>
          <c:smooth val="1"/>
          <c:extLst>
            <c:ext xmlns:c16="http://schemas.microsoft.com/office/drawing/2014/chart" uri="{C3380CC4-5D6E-409C-BE32-E72D297353CC}">
              <c16:uniqueId val="{00000024-ED5F-48A7-B1E1-F670F5E3C2E1}"/>
            </c:ext>
          </c:extLst>
        </c:ser>
        <c:dLbls>
          <c:showLegendKey val="0"/>
          <c:showVal val="0"/>
          <c:showCatName val="0"/>
          <c:showSerName val="0"/>
          <c:showPercent val="0"/>
          <c:showBubbleSize val="0"/>
        </c:dLbls>
        <c:axId val="200436616"/>
        <c:axId val="200437400"/>
      </c:scatterChart>
      <c:valAx>
        <c:axId val="200436616"/>
        <c:scaling>
          <c:orientation val="minMax"/>
        </c:scaling>
        <c:delete val="0"/>
        <c:axPos val="b"/>
        <c:title>
          <c:tx>
            <c:rich>
              <a:bodyPr/>
              <a:lstStyle/>
              <a:p>
                <a:pPr>
                  <a:defRPr/>
                </a:pPr>
                <a:r>
                  <a:rPr lang="en-US"/>
                  <a:t>Timestep (Monthly)</a:t>
                </a:r>
              </a:p>
            </c:rich>
          </c:tx>
          <c:layout>
            <c:manualLayout>
              <c:xMode val="edge"/>
              <c:yMode val="edge"/>
              <c:x val="0.43767304714526306"/>
              <c:y val="0.93762086190840077"/>
            </c:manualLayout>
          </c:layout>
          <c:overlay val="0"/>
        </c:title>
        <c:numFmt formatCode="[$-409]mmm\-yy;@" sourceLinked="0"/>
        <c:majorTickMark val="out"/>
        <c:minorTickMark val="in"/>
        <c:tickLblPos val="nextTo"/>
        <c:crossAx val="200437400"/>
        <c:crosses val="autoZero"/>
        <c:crossBetween val="midCat"/>
      </c:valAx>
      <c:valAx>
        <c:axId val="200437400"/>
        <c:scaling>
          <c:orientation val="minMax"/>
        </c:scaling>
        <c:delete val="0"/>
        <c:axPos val="l"/>
        <c:majorGridlines/>
        <c:title>
          <c:tx>
            <c:rich>
              <a:bodyPr/>
              <a:lstStyle/>
              <a:p>
                <a:pPr>
                  <a:defRPr/>
                </a:pPr>
                <a:r>
                  <a:rPr lang="en-US"/>
                  <a:t>Flow (cfs)</a:t>
                </a:r>
              </a:p>
            </c:rich>
          </c:tx>
          <c:overlay val="0"/>
        </c:title>
        <c:numFmt formatCode="0.00" sourceLinked="1"/>
        <c:majorTickMark val="none"/>
        <c:minorTickMark val="none"/>
        <c:tickLblPos val="nextTo"/>
        <c:crossAx val="200436616"/>
        <c:crosses val="autoZero"/>
        <c:crossBetween val="midCat"/>
      </c:valAx>
      <c:spPr>
        <a:solidFill>
          <a:schemeClr val="bg1">
            <a:lumMod val="75000"/>
          </a:schemeClr>
        </a:solidFill>
      </c:spPr>
    </c:plotArea>
    <c:legend>
      <c:legendPos val="t"/>
      <c:overlay val="0"/>
    </c:legend>
    <c:plotVisOnly val="1"/>
    <c:dispBlanksAs val="span"/>
    <c:showDLblsOverMax val="0"/>
  </c:chart>
  <c:spPr>
    <a:solidFill>
      <a:schemeClr val="bg2">
        <a:lumMod val="90000"/>
      </a:schemeClr>
    </a:solidFill>
  </c:spPr>
  <c:printSettings>
    <c:headerFooter/>
    <c:pageMargins b="0.7500000000000101" l="0.70000000000000062" r="0.70000000000000062" t="0.7500000000000101" header="0.30000000000000032" footer="0.30000000000000032"/>
    <c:pageSetup/>
  </c:printSettings>
</c:chartSpace>
</file>

<file path=xl/ctrlProps/ctrlProp1.xml><?xml version="1.0" encoding="utf-8"?>
<formControlPr xmlns="http://schemas.microsoft.com/office/spreadsheetml/2009/9/main" objectType="Drop" dropStyle="combo" dx="16" fmlaLink="$B$10" fmlaRange="RunInformation!$C$3:$C$21" sel="7" val="3"/>
</file>

<file path=xl/ctrlProps/ctrlProp2.xml><?xml version="1.0" encoding="utf-8"?>
<formControlPr xmlns="http://schemas.microsoft.com/office/spreadsheetml/2009/9/main" objectType="GBox"/>
</file>

<file path=xl/ctrlProps/ctrlProp3.xml><?xml version="1.0" encoding="utf-8"?>
<formControlPr xmlns="http://schemas.microsoft.com/office/spreadsheetml/2009/9/main" objectType="CheckBox" checked="Checked" fmlaLink="$B$15"/>
</file>

<file path=xl/ctrlProps/ctrlProp4.xml><?xml version="1.0" encoding="utf-8"?>
<formControlPr xmlns="http://schemas.microsoft.com/office/spreadsheetml/2009/9/main" objectType="CheckBox" checked="Checked" fmlaLink="$B$16"/>
</file>

<file path=xl/ctrlProps/ctrlProp5.xml><?xml version="1.0" encoding="utf-8"?>
<formControlPr xmlns="http://schemas.microsoft.com/office/spreadsheetml/2009/9/main" objectType="CheckBox" checked="Checked" fmlaLink="$B$17"/>
</file>

<file path=xl/ctrlProps/ctrlProp6.xml><?xml version="1.0" encoding="utf-8"?>
<formControlPr xmlns="http://schemas.microsoft.com/office/spreadsheetml/2009/9/main" objectType="CheckBox" checked="Checked" fmlaLink="$B$18"/>
</file>

<file path=xl/ctrlProps/ctrlProp7.xml><?xml version="1.0" encoding="utf-8"?>
<formControlPr xmlns="http://schemas.microsoft.com/office/spreadsheetml/2009/9/main" objectType="CheckBox" checked="Checked" fmlaLink="$B$19"/>
</file>

<file path=xl/ctrlProps/ctrlProp8.xml><?xml version="1.0" encoding="utf-8"?>
<formControlPr xmlns="http://schemas.microsoft.com/office/spreadsheetml/2009/9/main" objectType="CheckBox" checked="Checked" fmlaLink="$B$20"/>
</file>

<file path=xl/ctrlProps/ctrlProp9.xml><?xml version="1.0" encoding="utf-8"?>
<formControlPr xmlns="http://schemas.microsoft.com/office/spreadsheetml/2009/9/main" objectType="CheckBox" checked="Checked" fmlaLink="$B$21"/>
</file>

<file path=xl/ctrlProps/ctrlProp10.xml><?xml version="1.0" encoding="utf-8"?>
<formControlPr xmlns="http://schemas.microsoft.com/office/spreadsheetml/2009/9/main" objectType="CheckBox" checked="Checked" fmlaLink="$B$22"/>
</file>

<file path=xl/ctrlProps/ctrlProp11.xml><?xml version="1.0" encoding="utf-8"?>
<formControlPr xmlns="http://schemas.microsoft.com/office/spreadsheetml/2009/9/main" objectType="CheckBox" checked="Checked" fmlaLink="$B$23"/>
</file>

<file path=xl/ctrlProps/ctrlProp12.xml><?xml version="1.0" encoding="utf-8"?>
<formControlPr xmlns="http://schemas.microsoft.com/office/spreadsheetml/2009/9/main" objectType="CheckBox" checked="Checked" fmlaLink="$B$24"/>
</file>

<file path=xl/ctrlProps/ctrlProp13.xml><?xml version="1.0" encoding="utf-8"?>
<formControlPr xmlns="http://schemas.microsoft.com/office/spreadsheetml/2009/9/main" objectType="CheckBox" checked="Checked" fmlaLink="$B$25"/>
</file>

<file path=xl/ctrlProps/ctrlProp14.xml><?xml version="1.0" encoding="utf-8"?>
<formControlPr xmlns="http://schemas.microsoft.com/office/spreadsheetml/2009/9/main" objectType="CheckBox" checked="Checked" fmlaLink="$B$26"/>
</file>

<file path=xl/ctrlProps/ctrlProp15.xml><?xml version="1.0" encoding="utf-8"?>
<formControlPr xmlns="http://schemas.microsoft.com/office/spreadsheetml/2009/9/main" objectType="CheckBox" checked="Checked" fmlaLink="$B$27"/>
</file>

<file path=xl/ctrlProps/ctrlProp16.xml><?xml version="1.0" encoding="utf-8"?>
<formControlPr xmlns="http://schemas.microsoft.com/office/spreadsheetml/2009/9/main" objectType="CheckBox" checked="Checked" fmlaLink="$B$28"/>
</file>

<file path=xl/ctrlProps/ctrlProp17.xml><?xml version="1.0" encoding="utf-8"?>
<formControlPr xmlns="http://schemas.microsoft.com/office/spreadsheetml/2009/9/main" objectType="CheckBox" checked="Checked" fmlaLink="$C$15"/>
</file>

<file path=xl/ctrlProps/ctrlProp18.xml><?xml version="1.0" encoding="utf-8"?>
<formControlPr xmlns="http://schemas.microsoft.com/office/spreadsheetml/2009/9/main" objectType="CheckBox" checked="Checked" fmlaLink="$B$29"/>
</file>

<file path=xl/ctrlProps/ctrlProp19.xml><?xml version="1.0" encoding="utf-8"?>
<formControlPr xmlns="http://schemas.microsoft.com/office/spreadsheetml/2009/9/main" objectType="CheckBox" checked="Checked" fmlaLink="$C$16"/>
</file>

<file path=xl/ctrlProps/ctrlProp20.xml><?xml version="1.0" encoding="utf-8"?>
<formControlPr xmlns="http://schemas.microsoft.com/office/spreadsheetml/2009/9/main" objectType="CheckBox" checked="Checked" fmlaLink="$C$17"/>
</file>

<file path=xl/ctrlProps/ctrlProp21.xml><?xml version="1.0" encoding="utf-8"?>
<formControlPr xmlns="http://schemas.microsoft.com/office/spreadsheetml/2009/9/main" objectType="CheckBox" checked="Checked" fmlaLink="$C$18"/>
</file>

<file path=xl/ctrlProps/ctrlProp22.xml><?xml version="1.0" encoding="utf-8"?>
<formControlPr xmlns="http://schemas.microsoft.com/office/spreadsheetml/2009/9/main" objectType="GBox"/>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Drop" dropLines="12" dropStyle="combo" dx="16" fmlaLink="$B$3" fmlaRange="RunInformation!$J$3:$J$14" sel="5" val="0"/>
</file>

<file path=xl/ctrlProps/ctrlProp26.xml><?xml version="1.0" encoding="utf-8"?>
<formControlPr xmlns="http://schemas.microsoft.com/office/spreadsheetml/2009/9/main" objectType="Drop" dropStyle="combo" dx="16" fmlaLink="$D$3" fmlaRange="RunInformation!$K$3:$K$52" sel="14" val="12"/>
</file>

<file path=xl/ctrlProps/ctrlProp27.xml><?xml version="1.0" encoding="utf-8"?>
<formControlPr xmlns="http://schemas.microsoft.com/office/spreadsheetml/2009/9/main" objectType="GBox"/>
</file>

<file path=xl/ctrlProps/ctrlProp28.xml><?xml version="1.0" encoding="utf-8"?>
<formControlPr xmlns="http://schemas.microsoft.com/office/spreadsheetml/2009/9/main" objectType="GBox"/>
</file>

<file path=xl/ctrlProps/ctrlProp29.xml><?xml version="1.0" encoding="utf-8"?>
<formControlPr xmlns="http://schemas.microsoft.com/office/spreadsheetml/2009/9/main" objectType="Label" lockText="1"/>
</file>

<file path=xl/ctrlProps/ctrlProp30.xml><?xml version="1.0" encoding="utf-8"?>
<formControlPr xmlns="http://schemas.microsoft.com/office/spreadsheetml/2009/9/main" objectType="CheckBox" checked="Checked" fmlaLink="$C$19"/>
</file>

<file path=xl/ctrlProps/ctrlProp31.xml><?xml version="1.0" encoding="utf-8"?>
<formControlPr xmlns="http://schemas.microsoft.com/office/spreadsheetml/2009/9/main" objectType="GBox"/>
</file>

<file path=xl/ctrlProps/ctrlProp32.xml><?xml version="1.0" encoding="utf-8"?>
<formControlPr xmlns="http://schemas.microsoft.com/office/spreadsheetml/2009/9/main" objectType="CheckBox" fmlaLink="$B$34" lockText="1" noThreeD="1"/>
</file>

<file path=xl/ctrlProps/ctrlProp33.xml><?xml version="1.0" encoding="utf-8"?>
<formControlPr xmlns="http://schemas.microsoft.com/office/spreadsheetml/2009/9/main" objectType="CheckBox" fmlaLink="$C$34" lockText="1" noThreeD="1"/>
</file>

<file path=xl/ctrlProps/ctrlProp34.xml><?xml version="1.0" encoding="utf-8"?>
<formControlPr xmlns="http://schemas.microsoft.com/office/spreadsheetml/2009/9/main" objectType="CheckBox" checked="Checked" fmlaLink="$D$34" lockText="1" noThreeD="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Radio" firstButton="1" fmlaLink="$C$41" lockText="1" noThreeD="1"/>
</file>

<file path=xl/ctrlProps/ctrlProp38.xml><?xml version="1.0" encoding="utf-8"?>
<formControlPr xmlns="http://schemas.microsoft.com/office/spreadsheetml/2009/9/main" objectType="Radio" checked="Checked" lockText="1" noThreeD="1"/>
</file>

<file path=xl/ctrlProps/ctrlProp39.xml><?xml version="1.0" encoding="utf-8"?>
<formControlPr xmlns="http://schemas.microsoft.com/office/spreadsheetml/2009/9/main" objectType="CheckBox" checked="Checked" fmlaLink="$C$20"/>
</file>

<file path=xl/ctrlProps/ctrlProp40.xml><?xml version="1.0" encoding="utf-8"?>
<formControlPr xmlns="http://schemas.microsoft.com/office/spreadsheetml/2009/9/main" objectType="CheckBox" checked="Checked" fmlaLink="$C$21"/>
</file>

<file path=xl/ctrlProps/ctrlProp41.xml><?xml version="1.0" encoding="utf-8"?>
<formControlPr xmlns="http://schemas.microsoft.com/office/spreadsheetml/2009/9/main" objectType="CheckBox" checked="Checked" fmlaLink="$C$22"/>
</file>

<file path=xl/ctrlProps/ctrlProp42.xml><?xml version="1.0" encoding="utf-8"?>
<formControlPr xmlns="http://schemas.microsoft.com/office/spreadsheetml/2009/9/main" objectType="CheckBox" checked="Checked" fmlaLink="$C$23"/>
</file>

<file path=xl/ctrlProps/ctrlProp43.xml><?xml version="1.0" encoding="utf-8"?>
<formControlPr xmlns="http://schemas.microsoft.com/office/spreadsheetml/2009/9/main" objectType="CheckBox" checked="Checked" fmlaLink="$C$24"/>
</file>

<file path=xl/ctrlProps/ctrlProp44.xml><?xml version="1.0" encoding="utf-8"?>
<formControlPr xmlns="http://schemas.microsoft.com/office/spreadsheetml/2009/9/main" objectType="CheckBox" checked="Checked" fmlaLink="$C$25"/>
</file>

<file path=xl/ctrlProps/ctrlProp45.xml><?xml version="1.0" encoding="utf-8"?>
<formControlPr xmlns="http://schemas.microsoft.com/office/spreadsheetml/2009/9/main" objectType="CheckBox" checked="Checked" fmlaLink="$C$26"/>
</file>

<file path=xl/ctrlProps/ctrlProp46.xml><?xml version="1.0" encoding="utf-8"?>
<formControlPr xmlns="http://schemas.microsoft.com/office/spreadsheetml/2009/9/main" objectType="CheckBox" checked="Checked" fmlaLink="$C$27"/>
</file>

<file path=xl/ctrlProps/ctrlProp47.xml><?xml version="1.0" encoding="utf-8"?>
<formControlPr xmlns="http://schemas.microsoft.com/office/spreadsheetml/2009/9/main" objectType="CheckBox" checked="Checked" fmlaLink="$C$28"/>
</file>

<file path=xl/ctrlProps/ctrlProp48.xml><?xml version="1.0" encoding="utf-8"?>
<formControlPr xmlns="http://schemas.microsoft.com/office/spreadsheetml/2009/9/main" objectType="CheckBox" checked="Checked" fmlaLink="$C$29"/>
</file>

<file path=xl/ctrlProps/ctrlProp49.xml><?xml version="1.0" encoding="utf-8"?>
<formControlPr xmlns="http://schemas.microsoft.com/office/spreadsheetml/2009/9/main" objectType="Radio" firstButton="1" fmlaLink="RunInformation!$AZ$4" lockText="1" noThreeD="1"/>
</file>

<file path=xl/ctrlProps/ctrlProp50.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259080</xdr:colOff>
      <xdr:row>3</xdr:row>
      <xdr:rowOff>121920</xdr:rowOff>
    </xdr:from>
    <xdr:to>
      <xdr:col>19</xdr:col>
      <xdr:colOff>259080</xdr:colOff>
      <xdr:row>31</xdr:row>
      <xdr:rowOff>83820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152400</xdr:colOff>
          <xdr:row>9</xdr:row>
          <xdr:rowOff>9525</xdr:rowOff>
        </xdr:from>
        <xdr:to>
          <xdr:col>3</xdr:col>
          <xdr:colOff>504825</xdr:colOff>
          <xdr:row>10</xdr:row>
          <xdr:rowOff>19050</xdr:rowOff>
        </xdr:to>
        <xdr:sp macro="" textlink="">
          <xdr:nvSpPr>
            <xdr:cNvPr id="1025" name="Drop Dow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11</xdr:row>
          <xdr:rowOff>47625</xdr:rowOff>
        </xdr:from>
        <xdr:to>
          <xdr:col>3</xdr:col>
          <xdr:colOff>571500</xdr:colOff>
          <xdr:row>31</xdr:row>
          <xdr:rowOff>66675</xdr:rowOff>
        </xdr:to>
        <xdr:sp macro="" textlink="">
          <xdr:nvSpPr>
            <xdr:cNvPr id="1059" name="Group Box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Traces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23</xdr:row>
          <xdr:rowOff>161925</xdr:rowOff>
        </xdr:from>
        <xdr:to>
          <xdr:col>2</xdr:col>
          <xdr:colOff>0</xdr:colOff>
          <xdr:row>25</xdr:row>
          <xdr:rowOff>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24</xdr:row>
          <xdr:rowOff>152400</xdr:rowOff>
        </xdr:from>
        <xdr:to>
          <xdr:col>2</xdr:col>
          <xdr:colOff>0</xdr:colOff>
          <xdr:row>25</xdr:row>
          <xdr:rowOff>180975</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25</xdr:row>
          <xdr:rowOff>161925</xdr:rowOff>
        </xdr:from>
        <xdr:to>
          <xdr:col>2</xdr:col>
          <xdr:colOff>0</xdr:colOff>
          <xdr:row>27</xdr:row>
          <xdr:rowOff>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26</xdr:row>
          <xdr:rowOff>161925</xdr:rowOff>
        </xdr:from>
        <xdr:to>
          <xdr:col>2</xdr:col>
          <xdr:colOff>0</xdr:colOff>
          <xdr:row>28</xdr:row>
          <xdr:rowOff>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0000-00004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13</xdr:row>
          <xdr:rowOff>161925</xdr:rowOff>
        </xdr:from>
        <xdr:to>
          <xdr:col>2</xdr:col>
          <xdr:colOff>0</xdr:colOff>
          <xdr:row>15</xdr:row>
          <xdr:rowOff>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161925</xdr:rowOff>
        </xdr:from>
        <xdr:to>
          <xdr:col>2</xdr:col>
          <xdr:colOff>457200</xdr:colOff>
          <xdr:row>15</xdr:row>
          <xdr:rowOff>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0000-00004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27</xdr:row>
          <xdr:rowOff>161925</xdr:rowOff>
        </xdr:from>
        <xdr:to>
          <xdr:col>2</xdr:col>
          <xdr:colOff>0</xdr:colOff>
          <xdr:row>29</xdr:row>
          <xdr:rowOff>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0000-00004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14</xdr:row>
          <xdr:rowOff>161925</xdr:rowOff>
        </xdr:from>
        <xdr:to>
          <xdr:col>2</xdr:col>
          <xdr:colOff>0</xdr:colOff>
          <xdr:row>16</xdr:row>
          <xdr:rowOff>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180975</xdr:rowOff>
        </xdr:from>
        <xdr:to>
          <xdr:col>2</xdr:col>
          <xdr:colOff>457200</xdr:colOff>
          <xdr:row>16</xdr:row>
          <xdr:rowOff>19050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15</xdr:row>
          <xdr:rowOff>161925</xdr:rowOff>
        </xdr:from>
        <xdr:to>
          <xdr:col>2</xdr:col>
          <xdr:colOff>0</xdr:colOff>
          <xdr:row>17</xdr:row>
          <xdr:rowOff>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457200</xdr:colOff>
          <xdr:row>17</xdr:row>
          <xdr:rowOff>28575</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0000-00004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16</xdr:row>
          <xdr:rowOff>161925</xdr:rowOff>
        </xdr:from>
        <xdr:to>
          <xdr:col>2</xdr:col>
          <xdr:colOff>0</xdr:colOff>
          <xdr:row>18</xdr:row>
          <xdr:rowOff>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457200</xdr:colOff>
          <xdr:row>18</xdr:row>
          <xdr:rowOff>28575</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0000-00004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xdr:row>
          <xdr:rowOff>47625</xdr:rowOff>
        </xdr:from>
        <xdr:to>
          <xdr:col>3</xdr:col>
          <xdr:colOff>504825</xdr:colOff>
          <xdr:row>10</xdr:row>
          <xdr:rowOff>95250</xdr:rowOff>
        </xdr:to>
        <xdr:sp macro="" textlink="">
          <xdr:nvSpPr>
            <xdr:cNvPr id="1104" name="Group Box 80" hidden="1">
              <a:extLst>
                <a:ext uri="{63B3BB69-23CF-44E3-9099-C40C66FF867C}">
                  <a14:compatExt spid="_x0000_s1104"/>
                </a:ext>
                <a:ext uri="{FF2B5EF4-FFF2-40B4-BE49-F238E27FC236}">
                  <a16:creationId xmlns:a16="http://schemas.microsoft.com/office/drawing/2014/main" id="{00000000-0008-0000-0000-000050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Node</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66675</xdr:colOff>
          <xdr:row>12</xdr:row>
          <xdr:rowOff>0</xdr:rowOff>
        </xdr:from>
        <xdr:to>
          <xdr:col>2</xdr:col>
          <xdr:colOff>171450</xdr:colOff>
          <xdr:row>13</xdr:row>
          <xdr:rowOff>66675</xdr:rowOff>
        </xdr:to>
        <xdr:sp macro="" textlink="">
          <xdr:nvSpPr>
            <xdr:cNvPr id="1105" name="Button 81" hidden="1">
              <a:extLst>
                <a:ext uri="{63B3BB69-23CF-44E3-9099-C40C66FF867C}">
                  <a14:compatExt spid="_x0000_s1105"/>
                </a:ext>
                <a:ext uri="{FF2B5EF4-FFF2-40B4-BE49-F238E27FC236}">
                  <a16:creationId xmlns:a16="http://schemas.microsoft.com/office/drawing/2014/main" id="{00000000-0008-0000-0000-00005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cs typeface="Calibri"/>
                </a:rPr>
                <a:t>Select All</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238125</xdr:colOff>
          <xdr:row>12</xdr:row>
          <xdr:rowOff>0</xdr:rowOff>
        </xdr:from>
        <xdr:to>
          <xdr:col>3</xdr:col>
          <xdr:colOff>495300</xdr:colOff>
          <xdr:row>13</xdr:row>
          <xdr:rowOff>66675</xdr:rowOff>
        </xdr:to>
        <xdr:sp macro="" textlink="">
          <xdr:nvSpPr>
            <xdr:cNvPr id="1108" name="Button 84" hidden="1">
              <a:extLst>
                <a:ext uri="{63B3BB69-23CF-44E3-9099-C40C66FF867C}">
                  <a14:compatExt spid="_x0000_s1108"/>
                </a:ext>
                <a:ext uri="{FF2B5EF4-FFF2-40B4-BE49-F238E27FC236}">
                  <a16:creationId xmlns:a16="http://schemas.microsoft.com/office/drawing/2014/main" id="{00000000-0008-0000-0000-00005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cs typeface="Calibri"/>
                </a:rPr>
                <a:t>Deselect All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2</xdr:row>
          <xdr:rowOff>0</xdr:rowOff>
        </xdr:from>
        <xdr:to>
          <xdr:col>2</xdr:col>
          <xdr:colOff>390525</xdr:colOff>
          <xdr:row>3</xdr:row>
          <xdr:rowOff>9525</xdr:rowOff>
        </xdr:to>
        <xdr:sp macro="" textlink="">
          <xdr:nvSpPr>
            <xdr:cNvPr id="1111" name="Drop Down 87"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466725</xdr:colOff>
          <xdr:row>2</xdr:row>
          <xdr:rowOff>9525</xdr:rowOff>
        </xdr:from>
        <xdr:to>
          <xdr:col>3</xdr:col>
          <xdr:colOff>409575</xdr:colOff>
          <xdr:row>3</xdr:row>
          <xdr:rowOff>9525</xdr:rowOff>
        </xdr:to>
        <xdr:sp macro="" textlink="">
          <xdr:nvSpPr>
            <xdr:cNvPr id="1113" name="Drop Down 89" hidden="1">
              <a:extLst>
                <a:ext uri="{63B3BB69-23CF-44E3-9099-C40C66FF867C}">
                  <a14:compatExt spid="_x0000_s1113"/>
                </a:ext>
                <a:ext uri="{FF2B5EF4-FFF2-40B4-BE49-F238E27FC236}">
                  <a16:creationId xmlns:a16="http://schemas.microsoft.com/office/drawing/2014/main" id="{00000000-0008-0000-0000-00005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4</xdr:row>
          <xdr:rowOff>9525</xdr:rowOff>
        </xdr:from>
        <xdr:to>
          <xdr:col>3</xdr:col>
          <xdr:colOff>171450</xdr:colOff>
          <xdr:row>6</xdr:row>
          <xdr:rowOff>9525</xdr:rowOff>
        </xdr:to>
        <xdr:sp macro="" textlink="">
          <xdr:nvSpPr>
            <xdr:cNvPr id="1114" name="Group Box 90"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Duration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xdr:row>
          <xdr:rowOff>28575</xdr:rowOff>
        </xdr:from>
        <xdr:to>
          <xdr:col>3</xdr:col>
          <xdr:colOff>552450</xdr:colOff>
          <xdr:row>3</xdr:row>
          <xdr:rowOff>57150</xdr:rowOff>
        </xdr:to>
        <xdr:sp macro="" textlink="">
          <xdr:nvSpPr>
            <xdr:cNvPr id="1115" name="Group Box 91" hidden="1">
              <a:extLst>
                <a:ext uri="{63B3BB69-23CF-44E3-9099-C40C66FF867C}">
                  <a14:compatExt spid="_x0000_s1115"/>
                </a:ext>
                <a:ext uri="{FF2B5EF4-FFF2-40B4-BE49-F238E27FC236}">
                  <a16:creationId xmlns:a16="http://schemas.microsoft.com/office/drawing/2014/main" id="{00000000-0008-0000-0000-00005B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Start Timestep</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352425</xdr:colOff>
          <xdr:row>4</xdr:row>
          <xdr:rowOff>114300</xdr:rowOff>
        </xdr:from>
        <xdr:to>
          <xdr:col>3</xdr:col>
          <xdr:colOff>152400</xdr:colOff>
          <xdr:row>5</xdr:row>
          <xdr:rowOff>123825</xdr:rowOff>
        </xdr:to>
        <xdr:sp macro="" textlink="">
          <xdr:nvSpPr>
            <xdr:cNvPr id="1119" name="Label 95"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171717"/>
                  </a:solidFill>
                  <a:latin typeface="Tahoma"/>
                  <a:ea typeface="Tahoma"/>
                  <a:cs typeface="Tahoma"/>
                </a:rPr>
                <a:t>Months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17</xdr:row>
          <xdr:rowOff>152400</xdr:rowOff>
        </xdr:from>
        <xdr:to>
          <xdr:col>2</xdr:col>
          <xdr:colOff>0</xdr:colOff>
          <xdr:row>18</xdr:row>
          <xdr:rowOff>180975</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457200</xdr:colOff>
          <xdr:row>19</xdr:row>
          <xdr:rowOff>28575</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32</xdr:row>
          <xdr:rowOff>19050</xdr:rowOff>
        </xdr:from>
        <xdr:to>
          <xdr:col>3</xdr:col>
          <xdr:colOff>581025</xdr:colOff>
          <xdr:row>34</xdr:row>
          <xdr:rowOff>38100</xdr:rowOff>
        </xdr:to>
        <xdr:sp macro="" textlink="">
          <xdr:nvSpPr>
            <xdr:cNvPr id="1122" name="Group Box 98" hidden="1">
              <a:extLst>
                <a:ext uri="{63B3BB69-23CF-44E3-9099-C40C66FF867C}">
                  <a14:compatExt spid="_x0000_s1122"/>
                </a:ext>
                <a:ext uri="{FF2B5EF4-FFF2-40B4-BE49-F238E27FC236}">
                  <a16:creationId xmlns:a16="http://schemas.microsoft.com/office/drawing/2014/main" id="{00000000-0008-0000-0000-00006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Min Max Most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32</xdr:row>
          <xdr:rowOff>133350</xdr:rowOff>
        </xdr:from>
        <xdr:to>
          <xdr:col>1</xdr:col>
          <xdr:colOff>438150</xdr:colOff>
          <xdr:row>34</xdr:row>
          <xdr:rowOff>9525</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id="{00000000-0008-0000-0000-00006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32</xdr:row>
          <xdr:rowOff>133350</xdr:rowOff>
        </xdr:from>
        <xdr:to>
          <xdr:col>2</xdr:col>
          <xdr:colOff>590550</xdr:colOff>
          <xdr:row>34</xdr:row>
          <xdr:rowOff>9525</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Max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32</xdr:row>
          <xdr:rowOff>133350</xdr:rowOff>
        </xdr:from>
        <xdr:to>
          <xdr:col>3</xdr:col>
          <xdr:colOff>419100</xdr:colOff>
          <xdr:row>34</xdr:row>
          <xdr:rowOff>9525</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0000-00006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Most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47625</xdr:colOff>
          <xdr:row>6</xdr:row>
          <xdr:rowOff>114300</xdr:rowOff>
        </xdr:from>
        <xdr:to>
          <xdr:col>2</xdr:col>
          <xdr:colOff>523875</xdr:colOff>
          <xdr:row>7</xdr:row>
          <xdr:rowOff>152400</xdr:rowOff>
        </xdr:to>
        <xdr:sp macro="" textlink="">
          <xdr:nvSpPr>
            <xdr:cNvPr id="1131" name="Button 107" hidden="1">
              <a:extLst>
                <a:ext uri="{63B3BB69-23CF-44E3-9099-C40C66FF867C}">
                  <a14:compatExt spid="_x0000_s1131"/>
                </a:ext>
                <a:ext uri="{FF2B5EF4-FFF2-40B4-BE49-F238E27FC236}">
                  <a16:creationId xmlns:a16="http://schemas.microsoft.com/office/drawing/2014/main" id="{00000000-0008-0000-0000-00006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FF0000"/>
                  </a:solidFill>
                  <a:latin typeface="Calibri"/>
                  <a:cs typeface="Calibri"/>
                </a:rPr>
                <a:t>Full Data Update</a:t>
              </a:r>
            </a:p>
          </xdr:txBody>
        </xdr:sp>
        <xdr:clientData fPrintsWithSheet="0"/>
      </xdr:twoCellAnchor>
    </mc:Choice>
    <mc:Fallback/>
  </mc:AlternateContent>
  <xdr:twoCellAnchor>
    <xdr:from>
      <xdr:col>1</xdr:col>
      <xdr:colOff>38100</xdr:colOff>
      <xdr:row>4</xdr:row>
      <xdr:rowOff>104775</xdr:rowOff>
    </xdr:from>
    <xdr:to>
      <xdr:col>2</xdr:col>
      <xdr:colOff>371475</xdr:colOff>
      <xdr:row>5</xdr:row>
      <xdr:rowOff>123825</xdr:rowOff>
    </xdr:to>
    <xdr:sp macro="" textlink="$C$3">
      <xdr:nvSpPr>
        <xdr:cNvPr id="2" name="TextBox 1">
          <a:extLst>
            <a:ext uri="{FF2B5EF4-FFF2-40B4-BE49-F238E27FC236}">
              <a16:creationId xmlns:a16="http://schemas.microsoft.com/office/drawing/2014/main" id="{00000000-0008-0000-0000-000002000000}"/>
            </a:ext>
          </a:extLst>
        </xdr:cNvPr>
        <xdr:cNvSpPr txBox="1"/>
      </xdr:nvSpPr>
      <xdr:spPr>
        <a:xfrm>
          <a:off x="219075" y="914400"/>
          <a:ext cx="942975" cy="190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43C2339-62BC-4EFF-A789-EA06D829E4D3}" type="TxLink">
            <a:rPr lang="en-US" sz="1100"/>
            <a:pPr algn="ctr"/>
            <a:t>65</a:t>
          </a:fld>
          <a:endParaRPr lang="en-US" sz="1100"/>
        </a:p>
      </xdr:txBody>
    </xdr:sp>
    <xdr:clientData/>
  </xdr:twoCellAnchor>
  <mc:AlternateContent xmlns:mc="http://schemas.openxmlformats.org/markup-compatibility/2006">
    <mc:Choice xmlns:a14="http://schemas.microsoft.com/office/drawing/2010/main" Requires="a14">
      <xdr:twoCellAnchor>
        <xdr:from>
          <xdr:col>4</xdr:col>
          <xdr:colOff>76200</xdr:colOff>
          <xdr:row>37</xdr:row>
          <xdr:rowOff>104775</xdr:rowOff>
        </xdr:from>
        <xdr:to>
          <xdr:col>6</xdr:col>
          <xdr:colOff>552450</xdr:colOff>
          <xdr:row>38</xdr:row>
          <xdr:rowOff>152400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Change the Range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39</xdr:row>
          <xdr:rowOff>152400</xdr:rowOff>
        </xdr:from>
        <xdr:to>
          <xdr:col>3</xdr:col>
          <xdr:colOff>581025</xdr:colOff>
          <xdr:row>41</xdr:row>
          <xdr:rowOff>9525</xdr:rowOff>
        </xdr:to>
        <xdr:sp macro="" textlink="">
          <xdr:nvSpPr>
            <xdr:cNvPr id="1133" name="Option Button 109" hidden="1">
              <a:extLst>
                <a:ext uri="{63B3BB69-23CF-44E3-9099-C40C66FF867C}">
                  <a14:compatExt spid="_x0000_s1133"/>
                </a:ext>
                <a:ext uri="{FF2B5EF4-FFF2-40B4-BE49-F238E27FC236}">
                  <a16:creationId xmlns:a16="http://schemas.microsoft.com/office/drawing/2014/main" id="{00000000-0008-0000-0000-00006D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Hide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39</xdr:row>
          <xdr:rowOff>142875</xdr:rowOff>
        </xdr:from>
        <xdr:to>
          <xdr:col>5</xdr:col>
          <xdr:colOff>676275</xdr:colOff>
          <xdr:row>41</xdr:row>
          <xdr:rowOff>9525</xdr:rowOff>
        </xdr:to>
        <xdr:sp macro="" textlink="">
          <xdr:nvSpPr>
            <xdr:cNvPr id="1134" name="Option Button 110" hidden="1">
              <a:extLst>
                <a:ext uri="{63B3BB69-23CF-44E3-9099-C40C66FF867C}">
                  <a14:compatExt spid="_x0000_s1134"/>
                </a:ext>
                <a:ext uri="{FF2B5EF4-FFF2-40B4-BE49-F238E27FC236}">
                  <a16:creationId xmlns:a16="http://schemas.microsoft.com/office/drawing/2014/main" id="{00000000-0008-0000-0000-00006E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18</xdr:row>
          <xdr:rowOff>161925</xdr:rowOff>
        </xdr:from>
        <xdr:to>
          <xdr:col>2</xdr:col>
          <xdr:colOff>0</xdr:colOff>
          <xdr:row>20</xdr:row>
          <xdr:rowOff>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457200</xdr:colOff>
          <xdr:row>20</xdr:row>
          <xdr:rowOff>28575</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19</xdr:row>
          <xdr:rowOff>161925</xdr:rowOff>
        </xdr:from>
        <xdr:to>
          <xdr:col>2</xdr:col>
          <xdr:colOff>0</xdr:colOff>
          <xdr:row>21</xdr:row>
          <xdr:rowOff>0</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9525</xdr:rowOff>
        </xdr:from>
        <xdr:to>
          <xdr:col>2</xdr:col>
          <xdr:colOff>457200</xdr:colOff>
          <xdr:row>21</xdr:row>
          <xdr:rowOff>38100</xdr:rowOff>
        </xdr:to>
        <xdr:sp macro="" textlink="">
          <xdr:nvSpPr>
            <xdr:cNvPr id="1138" name="Check Box 114" descr="2012"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20</xdr:row>
          <xdr:rowOff>161925</xdr:rowOff>
        </xdr:from>
        <xdr:to>
          <xdr:col>2</xdr:col>
          <xdr:colOff>0</xdr:colOff>
          <xdr:row>22</xdr:row>
          <xdr:rowOff>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457200</xdr:colOff>
          <xdr:row>22</xdr:row>
          <xdr:rowOff>28575</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0000-00007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21</xdr:row>
          <xdr:rowOff>161925</xdr:rowOff>
        </xdr:from>
        <xdr:to>
          <xdr:col>2</xdr:col>
          <xdr:colOff>0</xdr:colOff>
          <xdr:row>23</xdr:row>
          <xdr:rowOff>0</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22</xdr:row>
          <xdr:rowOff>0</xdr:rowOff>
        </xdr:from>
        <xdr:to>
          <xdr:col>2</xdr:col>
          <xdr:colOff>457200</xdr:colOff>
          <xdr:row>23</xdr:row>
          <xdr:rowOff>28575</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0000-00007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22</xdr:row>
          <xdr:rowOff>161925</xdr:rowOff>
        </xdr:from>
        <xdr:to>
          <xdr:col>2</xdr:col>
          <xdr:colOff>0</xdr:colOff>
          <xdr:row>24</xdr:row>
          <xdr:rowOff>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0000-00003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23</xdr:row>
          <xdr:rowOff>0</xdr:rowOff>
        </xdr:from>
        <xdr:to>
          <xdr:col>2</xdr:col>
          <xdr:colOff>457200</xdr:colOff>
          <xdr:row>24</xdr:row>
          <xdr:rowOff>28575</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0000-00007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23</xdr:row>
          <xdr:rowOff>180975</xdr:rowOff>
        </xdr:from>
        <xdr:to>
          <xdr:col>2</xdr:col>
          <xdr:colOff>457200</xdr:colOff>
          <xdr:row>25</xdr:row>
          <xdr:rowOff>19050</xdr:rowOff>
        </xdr:to>
        <xdr:sp macro="" textlink="">
          <xdr:nvSpPr>
            <xdr:cNvPr id="1143" name="Check Box 119" hidden="1">
              <a:extLst>
                <a:ext uri="{63B3BB69-23CF-44E3-9099-C40C66FF867C}">
                  <a14:compatExt spid="_x0000_s1143"/>
                </a:ext>
                <a:ext uri="{FF2B5EF4-FFF2-40B4-BE49-F238E27FC236}">
                  <a16:creationId xmlns:a16="http://schemas.microsoft.com/office/drawing/2014/main" id="{00000000-0008-0000-0000-00007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24</xdr:row>
          <xdr:rowOff>161925</xdr:rowOff>
        </xdr:from>
        <xdr:to>
          <xdr:col>2</xdr:col>
          <xdr:colOff>457200</xdr:colOff>
          <xdr:row>26</xdr:row>
          <xdr:rowOff>0</xdr:rowOff>
        </xdr:to>
        <xdr:sp macro="" textlink="">
          <xdr:nvSpPr>
            <xdr:cNvPr id="1144" name="Check Box 120" hidden="1">
              <a:extLst>
                <a:ext uri="{63B3BB69-23CF-44E3-9099-C40C66FF867C}">
                  <a14:compatExt spid="_x0000_s1144"/>
                </a:ext>
                <a:ext uri="{FF2B5EF4-FFF2-40B4-BE49-F238E27FC236}">
                  <a16:creationId xmlns:a16="http://schemas.microsoft.com/office/drawing/2014/main" id="{00000000-0008-0000-0000-00007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25</xdr:row>
          <xdr:rowOff>161925</xdr:rowOff>
        </xdr:from>
        <xdr:to>
          <xdr:col>2</xdr:col>
          <xdr:colOff>457200</xdr:colOff>
          <xdr:row>27</xdr:row>
          <xdr:rowOff>0</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00000000-0008-0000-0000-000079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26</xdr:row>
          <xdr:rowOff>161925</xdr:rowOff>
        </xdr:from>
        <xdr:to>
          <xdr:col>2</xdr:col>
          <xdr:colOff>457200</xdr:colOff>
          <xdr:row>28</xdr:row>
          <xdr:rowOff>0</xdr:rowOff>
        </xdr:to>
        <xdr:sp macro="" textlink="">
          <xdr:nvSpPr>
            <xdr:cNvPr id="1146" name="Check Box 122" hidden="1">
              <a:extLst>
                <a:ext uri="{63B3BB69-23CF-44E3-9099-C40C66FF867C}">
                  <a14:compatExt spid="_x0000_s1146"/>
                </a:ext>
                <a:ext uri="{FF2B5EF4-FFF2-40B4-BE49-F238E27FC236}">
                  <a16:creationId xmlns:a16="http://schemas.microsoft.com/office/drawing/2014/main" id="{00000000-0008-0000-0000-00007A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27</xdr:row>
          <xdr:rowOff>161925</xdr:rowOff>
        </xdr:from>
        <xdr:to>
          <xdr:col>2</xdr:col>
          <xdr:colOff>457200</xdr:colOff>
          <xdr:row>29</xdr:row>
          <xdr:rowOff>0</xdr:rowOff>
        </xdr:to>
        <xdr:sp macro="" textlink="">
          <xdr:nvSpPr>
            <xdr:cNvPr id="1147" name="Check Box 123" hidden="1">
              <a:extLst>
                <a:ext uri="{63B3BB69-23CF-44E3-9099-C40C66FF867C}">
                  <a14:compatExt spid="_x0000_s1147"/>
                </a:ext>
                <a:ext uri="{FF2B5EF4-FFF2-40B4-BE49-F238E27FC236}">
                  <a16:creationId xmlns:a16="http://schemas.microsoft.com/office/drawing/2014/main" id="{00000000-0008-0000-0000-00007B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2020</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57150</xdr:colOff>
          <xdr:row>2</xdr:row>
          <xdr:rowOff>9525</xdr:rowOff>
        </xdr:from>
        <xdr:to>
          <xdr:col>50</xdr:col>
          <xdr:colOff>85725</xdr:colOff>
          <xdr:row>2</xdr:row>
          <xdr:rowOff>190500</xdr:rowOff>
        </xdr:to>
        <xdr:sp macro="" textlink="">
          <xdr:nvSpPr>
            <xdr:cNvPr id="51201" name="Option Button 1" hidden="1">
              <a:extLst>
                <a:ext uri="{63B3BB69-23CF-44E3-9099-C40C66FF867C}">
                  <a14:compatExt spid="_x0000_s51201"/>
                </a:ext>
                <a:ext uri="{FF2B5EF4-FFF2-40B4-BE49-F238E27FC236}">
                  <a16:creationId xmlns:a16="http://schemas.microsoft.com/office/drawing/2014/main" id="{00000000-0008-0000-1400-000001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Two Year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114300</xdr:colOff>
          <xdr:row>1</xdr:row>
          <xdr:rowOff>190500</xdr:rowOff>
        </xdr:from>
        <xdr:to>
          <xdr:col>51</xdr:col>
          <xdr:colOff>219075</xdr:colOff>
          <xdr:row>3</xdr:row>
          <xdr:rowOff>0</xdr:rowOff>
        </xdr:to>
        <xdr:sp macro="" textlink="">
          <xdr:nvSpPr>
            <xdr:cNvPr id="51202" name="Option Button 2" hidden="1">
              <a:extLst>
                <a:ext uri="{63B3BB69-23CF-44E3-9099-C40C66FF867C}">
                  <a14:compatExt spid="_x0000_s51202"/>
                </a:ext>
                <a:ext uri="{FF2B5EF4-FFF2-40B4-BE49-F238E27FC236}">
                  <a16:creationId xmlns:a16="http://schemas.microsoft.com/office/drawing/2014/main" id="{00000000-0008-0000-1400-000002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Five Year</a:t>
              </a:r>
            </a:p>
          </xdr:txBody>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GJNC2LOC.espmvol.5yr.adj.espmvol_65" connectionId="8" xr16:uid="{EC4A4759-0CFF-4120-904C-1ECF47329EF3}"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RGC2.espmvol.5yr.adj.espmvol_65" connectionId="6" xr16:uid="{8DB8653B-E2DF-4F34-AF59-D7D09CC871E1}"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YDLC2.espmvol.5yr.adj.espmvol_65" connectionId="15" xr16:uid="{471D4488-943B-4691-A57A-3637AC3C1443}"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VCRC2.espmvol.5yr.adj.espmvol_65" connectionId="14" xr16:uid="{1C60E75B-745B-4D9C-975C-504E4A61762C}"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PIC2.espmvol.5yr.adj.espmvol_65" connectionId="13" xr16:uid="{57999881-F354-49FE-856A-CFC8D40A9007}" autoFormatId="16"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NVRN5.espmvol.5yr.adj.espmvol_65" connectionId="12" xr16:uid="{E38648B0-A4ED-44C6-B9F1-E1208097398F}" autoFormatId="16"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MPSC2.espmvol.5yr.adj.espmvol_65" connectionId="11" xr16:uid="{AFADF104-F662-47DB-A6F7-43B2D41F6034}" autoFormatId="16"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GRNU1.espmvol.5yr.adj.espmvol_65" connectionId="10" xr16:uid="{C5234D9B-EE82-40E9-9646-E1BDECCEF167}" autoFormatId="16" applyNumberFormats="0" applyBorderFormats="0" applyFontFormats="1" applyPatternFormats="1" applyAlignmentFormats="0" applyWidthHeightFormats="0"/>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GLDA3.espmvol.5yr.adj.espmvol_65" connectionId="9" xr16:uid="{D27D9200-EAAC-4E12-89AE-2F913CF63311}" autoFormatId="16" applyNumberFormats="0" applyBorderFormats="0" applyFontFormats="1" applyPatternFormats="1" applyAlignmentFormats="0" applyWidthHeightFormats="0"/>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GBRW4.espmvol.5yr.adj.espmvol_65" connectionId="7" xr16:uid="{49807DEA-612D-4ADA-993C-9B8D0C8EA048}" autoFormatId="16" applyNumberFormats="0" applyBorderFormats="0" applyFontFormats="1" applyPatternFormats="1" applyAlignmentFormats="0" applyWidthHeightFormats="0"/>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CLSC2.espmvol.5yr.adj.espmvol_65" connectionId="3" xr16:uid="{F6D5A1C9-4203-41EE-B046-8B02986E99C5}" autoFormatId="16" applyNumberFormats="0" applyBorderFormats="0" applyFontFormats="1" applyPatternFormats="1" applyAlignmentFormats="0" applyWidthHeightFormats="0"/>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BMDC2.espmvol.5yr.adj.espmvol_66" connectionId="1" xr16:uid="{70ED6D2A-14C7-44B8-93E8-4C6E64C42ACA}" autoFormatId="16" applyNumberFormats="0" applyBorderFormats="0" applyFontFormats="1" applyPatternFormats="1" applyAlignmentFormats="0" applyWidthHeightFormats="0"/>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NVRN5.espmvol.5yr.adj.espmvol_27" connectionId="12" xr16:uid="{BA680EA0-E6D3-4DDF-9792-ACF13E99D7B6}" autoFormatId="16" applyNumberFormats="0" applyBorderFormats="0" applyFontFormats="1" applyPatternFormats="1" applyAlignmentFormats="0" applyWidthHeightFormats="0"/>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GJNC2LOC.espmvol.5yr.adj.espmvol_37" connectionId="8" xr16:uid="{85E2602D-1717-4DB1-924D-38B5DC8ED9CE}" autoFormatId="16" applyNumberFormats="0" applyBorderFormats="0" applyFontFormats="1" applyPatternFormats="1" applyAlignmentFormats="0" applyWidthHeightFormats="0"/>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VCRC2.espmvol.5yr.adj.espmvol_43" connectionId="14" xr16:uid="{A544DF7E-22E5-4974-8F27-BA37FC76E7A3}" autoFormatId="16" applyNumberFormats="0" applyBorderFormats="0" applyFontFormats="1" applyPatternFormats="1" applyAlignmentFormats="0" applyWidthHeightFormats="0"/>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CLSC2.espmvol.5yr.adj.espmvol_60" connectionId="3" xr16:uid="{CCE12EAB-04D4-4B34-8E06-F5D3ABB3FA84}" autoFormatId="16" applyNumberFormats="0" applyBorderFormats="0" applyFontFormats="1" applyPatternFormats="1" applyAlignmentFormats="0" applyWidthHeightFormats="0"/>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TPIC2.espmvol.5yr.adj.espmvol_13" connectionId="13" xr16:uid="{27218AB5-3BDA-4BFE-BE30-4B3290A96975}" autoFormatId="16" applyNumberFormats="0" applyBorderFormats="0" applyFontFormats="1" applyPatternFormats="1" applyAlignmentFormats="0" applyWidthHeightFormats="0"/>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GRNU1.espmvol.5yr.adj.espmvol_23" connectionId="10" xr16:uid="{97AD4062-029A-4249-A654-A259AC0C45ED}" autoFormatId="16" applyNumberFormats="0" applyBorderFormats="0" applyFontFormats="1" applyPatternFormats="1" applyAlignmentFormats="0" applyWidthHeightFormats="0"/>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NVRN5.espmvol.5yr.adj.espmvol_55" connectionId="12" xr16:uid="{0A121FCD-B8FC-4BF8-83D7-83930E97C243}" autoFormatId="16" applyNumberFormats="0" applyBorderFormats="0" applyFontFormats="1" applyPatternFormats="1" applyAlignmentFormats="0" applyWidthHeightFormats="0"/>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GBRW4.espmvol.5yr.adj.espmvol_35" connectionId="7" xr16:uid="{C663B280-D74D-4928-A0CD-B553CE981FA2}" autoFormatId="16" applyNumberFormats="0" applyBorderFormats="0" applyFontFormats="1" applyPatternFormats="1" applyAlignmentFormats="0" applyWidthHeightFormats="0"/>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DRGC2.espmvol.5yr.adj.espmvol_20" connectionId="6" xr16:uid="{A2652DC0-AF15-4C87-865E-B0803F6FC953}" autoFormatId="16" applyNumberFormats="0" applyBorderFormats="0" applyFontFormats="1" applyPatternFormats="1" applyAlignmentFormats="0" applyWidthHeightFormats="0"/>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BMDC2.espmvol.5yr.adj.espmvol_25" connectionId="1" xr16:uid="{1B3456CB-F190-49C9-ADBD-9039EDC18CAC}" autoFormatId="16" applyNumberFormats="0" applyBorderFormats="0" applyFontFormats="1" applyPatternFormats="1" applyAlignmentFormats="0" applyWidthHeightFormats="0"/>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GBRW4.espmvol.5yr.adj.espmvol_31" connectionId="7" xr16:uid="{A29A133E-384C-40FA-8794-0EE2412700E3}" autoFormatId="16" applyNumberFormats="0" applyBorderFormats="0" applyFontFormats="1" applyPatternFormats="1" applyAlignmentFormats="0" applyWidthHeightFormats="0"/>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NVRN5.espmvol.5yr.adj.espmvol_35" connectionId="12" xr16:uid="{30AE1F88-E199-4922-8BEA-89C5AE6C320D}" autoFormatId="16" applyNumberFormats="0" applyBorderFormats="0" applyFontFormats="1" applyPatternFormats="1" applyAlignmentFormats="0" applyWidthHeightFormats="0"/>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GRNU1.espmvol.5yr.adj.espmvol_13" connectionId="10" xr16:uid="{B8482034-5AEE-4C61-8F61-F208586C5553}" autoFormatId="16" applyNumberFormats="0" applyBorderFormats="0" applyFontFormats="1" applyPatternFormats="1" applyAlignmentFormats="0" applyWidthHeightFormats="0"/>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GRNU1.espmvol.5yr.adj.espmvol_46" connectionId="10" xr16:uid="{854BC9A4-8A23-423D-8466-CFDB87673EA6}" autoFormatId="16" applyNumberFormats="0" applyBorderFormats="0" applyFontFormats="1" applyPatternFormats="1" applyAlignmentFormats="0" applyWidthHeightFormats="0"/>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GRNU1.espmvol.5yr.adj.espmvol_59" connectionId="10" xr16:uid="{3DB9E25E-A2FC-48B1-B231-FD7663DF4017}" autoFormatId="16" applyNumberFormats="0" applyBorderFormats="0" applyFontFormats="1" applyPatternFormats="1" applyAlignmentFormats="0" applyWidthHeightFormats="0"/>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GRNU1.espmvol.5yr.adj.espmvol_25" connectionId="10" xr16:uid="{474EAE89-CB9B-4CBC-BA40-6931113F162F}" autoFormatId="16" applyNumberFormats="0" applyBorderFormats="0" applyFontFormats="1" applyPatternFormats="1" applyAlignmentFormats="0" applyWidthHeightFormats="0"/>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MPSC2.espmvol.5yr.adj.espmvol_57" connectionId="11" xr16:uid="{824EA01B-5CC4-45F7-89E6-ABAAD6AB01B0}" autoFormatId="16" applyNumberFormats="0" applyBorderFormats="0" applyFontFormats="1" applyPatternFormats="1" applyAlignmentFormats="0" applyWidthHeightFormats="0"/>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NVRN5.espmvol.5yr.adj.espmvol_23" connectionId="12" xr16:uid="{A695F4F5-D3F7-4BF2-B044-2E625FA889C1}" autoFormatId="16" applyNumberFormats="0" applyBorderFormats="0" applyFontFormats="1" applyPatternFormats="1" applyAlignmentFormats="0" applyWidthHeightFormats="0"/>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DRGC2.espmvol.5yr.adj.espmvol_4" connectionId="6" xr16:uid="{9B92A832-906F-426B-97B7-8756D0FFD523}" autoFormatId="16" applyNumberFormats="0" applyBorderFormats="0" applyFontFormats="1" applyPatternFormats="1" applyAlignmentFormats="0" applyWidthHeightFormats="0"/>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TPIC2.espmvol.5yr.adj.espmvol_47" connectionId="13" xr16:uid="{9B1E4E73-3DD1-492B-B2A7-C802FAD93AC9}" autoFormatId="16" applyNumberFormats="0" applyBorderFormats="0" applyFontFormats="1" applyPatternFormats="1" applyAlignmentFormats="0" applyWidthHeightFormats="0"/>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CLSC2.espmvol.5yr.adj.espmvol_3" connectionId="3" xr16:uid="{8D957187-66F5-4BE2-819B-905EBC31B2C8}" autoFormatId="16" applyNumberFormats="0" applyBorderFormats="0" applyFontFormats="1" applyPatternFormats="1" applyAlignmentFormats="0" applyWidthHeightFormats="0"/>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MPSC2.espmvol.5yr.adj.espmvol_21" connectionId="11" xr16:uid="{EBDBEA51-C481-4429-BA45-432A7B19AA63}" autoFormatId="16" applyNumberFormats="0" applyBorderFormats="0" applyFontFormats="1" applyPatternFormats="1" applyAlignmentFormats="0" applyWidthHeightFormats="0"/>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GLDA3.espmvol.5yr.adj.espmvol_25" connectionId="9" xr16:uid="{784765C5-E37A-4E61-8C6E-FDFF27AAC105}" autoFormatId="16" applyNumberFormats="0" applyBorderFormats="0" applyFontFormats="1" applyPatternFormats="1" applyAlignmentFormats="0" applyWidthHeightFormats="0"/>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YDLC2.espmvol.5yr.adj.espmvol_31" connectionId="15" xr16:uid="{BCA70825-65C5-4EA9-A400-A4E46ADF9364}" autoFormatId="16" applyNumberFormats="0" applyBorderFormats="0" applyFontFormats="1" applyPatternFormats="1" applyAlignmentFormats="0" applyWidthHeightFormats="0"/>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GLDA3.espmvol.5yr.adj.espmvol_17" connectionId="9" xr16:uid="{EA6BD89D-1AF8-4FF8-879B-16D214C1D757}" autoFormatId="16" applyNumberFormats="0" applyBorderFormats="0" applyFontFormats="1" applyPatternFormats="1" applyAlignmentFormats="0" applyWidthHeightFormats="0"/>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GJNC2LOC.espmvol.5yr.adj.espmvol_32" connectionId="8" xr16:uid="{5D9F09AF-9BD2-4533-AC76-7446AAF0A246}" autoFormatId="16" applyNumberFormats="0" applyBorderFormats="0" applyFontFormats="1" applyPatternFormats="1" applyAlignmentFormats="0" applyWidthHeightFormats="0"/>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YDLC2.espmvol.5yr.adj.espmvol_43" connectionId="15" xr16:uid="{1EFADD95-8F97-40F7-B629-38BCE5AB3E00}" autoFormatId="16" applyNumberFormats="0" applyBorderFormats="0" applyFontFormats="1" applyPatternFormats="1" applyAlignmentFormats="0" applyWidthHeightFormats="0"/>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TPIC2.espmvol.5yr.adj.espmvol_51" connectionId="13" xr16:uid="{B9552840-5393-4F2D-A7E5-83B902B9042C}" autoFormatId="16" applyNumberFormats="0" applyBorderFormats="0" applyFontFormats="1" applyPatternFormats="1" applyAlignmentFormats="0" applyWidthHeightFormats="0"/>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BMDC2.espmvol.5yr.adj.espmvol_46" connectionId="1" xr16:uid="{0510B343-1725-4E42-8303-C5066B15217C}" autoFormatId="16" applyNumberFormats="0" applyBorderFormats="0" applyFontFormats="1" applyPatternFormats="1" applyAlignmentFormats="0" applyWidthHeightFormats="0"/>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TPIC2.espmvol.5yr.adj.espmvol_53" connectionId="13" xr16:uid="{FDDA5B67-37E0-44BC-85CF-0BC4D1424B63}" autoFormatId="16" applyNumberFormats="0" applyBorderFormats="0" applyFontFormats="1" applyPatternFormats="1" applyAlignmentFormats="0" applyWidthHeightFormats="0"/>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GBRW4.espmvol.5yr.adj.espmvol_34" connectionId="7" xr16:uid="{F6FAE2F3-69B1-4676-99F5-35F06CB766AB}" autoFormatId="16" applyNumberFormats="0" applyBorderFormats="0" applyFontFormats="1" applyPatternFormats="1" applyAlignmentFormats="0" applyWidthHeightFormats="0"/>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GLDA3.espmvol.5yr.adj.espmvol_29" connectionId="9" xr16:uid="{CA404B76-A488-426B-8E5C-598060DF1026}" autoFormatId="16" applyNumberFormats="0" applyBorderFormats="0" applyFontFormats="1" applyPatternFormats="1" applyAlignmentFormats="0" applyWidthHeightFormats="0"/>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BMDC2.espmvol.5yr.adj.espmvol_20" connectionId="1" xr16:uid="{A01EF721-63EC-48CA-880D-5242747C49CE}" autoFormatId="16" applyNumberFormats="0" applyBorderFormats="0" applyFontFormats="1" applyPatternFormats="1" applyAlignmentFormats="0" applyWidthHeightFormats="0"/>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GBRW4.espmvol.5yr.adj.espmvol_64" connectionId="7" xr16:uid="{D2B3D2FB-A003-4CDE-AC36-B4D652C0AC01}" autoFormatId="16" applyNumberFormats="0" applyBorderFormats="0" applyFontFormats="1" applyPatternFormats="1" applyAlignmentFormats="0" applyWidthHeightFormats="0"/>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TPIC2.espmvol.5yr.adj.espmvol_63" connectionId="13" xr16:uid="{29A2CC33-D771-4A24-B020-4A52C2734854}" autoFormatId="16" applyNumberFormats="0" applyBorderFormats="0" applyFontFormats="1" applyPatternFormats="1" applyAlignmentFormats="0" applyWidthHeightFormats="0"/>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MPSC2.espmvol.5yr.adj.espmvol_60" connectionId="11" xr16:uid="{E8D11D3A-0FD5-49A7-A141-C2401470FB65}" autoFormatId="16" applyNumberFormats="0" applyBorderFormats="0" applyFontFormats="1" applyPatternFormats="1" applyAlignmentFormats="0" applyWidthHeightFormats="0"/>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GBRW4.espmvol.5yr.adj.espmvol_25" connectionId="7" xr16:uid="{49F56915-7847-4A2B-9E55-6DFA866B511E}" autoFormatId="16" applyNumberFormats="0" applyBorderFormats="0" applyFontFormats="1" applyPatternFormats="1" applyAlignmentFormats="0" applyWidthHeightFormats="0"/>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NVRN5.espmvol.5yr.adj.espmvol_59" connectionId="12" xr16:uid="{B527F439-2513-4266-BBB8-D043049717CA}" autoFormatId="16" applyNumberFormats="0" applyBorderFormats="0" applyFontFormats="1" applyPatternFormats="1" applyAlignmentFormats="0" applyWidthHeightFormats="0"/>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GJNC2LOC.espmvol.5yr.adj.espmvol_30" connectionId="8" xr16:uid="{3DDB6216-196C-46E0-876A-81BDA53BB6A1}" autoFormatId="16" applyNumberFormats="0" applyBorderFormats="0" applyFontFormats="1" applyPatternFormats="1" applyAlignmentFormats="0" applyWidthHeightFormats="0"/>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GJNC2LOC.espmvol.5yr.adj.espmvol_22" connectionId="8" xr16:uid="{317A74D8-A157-4194-86A8-A38F34241677}" autoFormatId="16" applyNumberFormats="0" applyBorderFormats="0" applyFontFormats="1" applyPatternFormats="1" applyAlignmentFormats="0" applyWidthHeightFormats="0"/>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DRGC2.espmvol.5yr.adj.espmvol_9" connectionId="6" xr16:uid="{197C9E66-E9B3-44E3-BFA6-764350F30972}" autoFormatId="16" applyNumberFormats="0" applyBorderFormats="0" applyFontFormats="1" applyPatternFormats="1" applyAlignmentFormats="0" applyWidthHeightFormats="0"/>
</file>

<file path=xl/queryTables/queryTable54.xml><?xml version="1.0" encoding="utf-8"?>
<queryTable xmlns="http://schemas.openxmlformats.org/spreadsheetml/2006/main" xmlns:mc="http://schemas.openxmlformats.org/markup-compatibility/2006" xmlns:xr16="http://schemas.microsoft.com/office/spreadsheetml/2017/revision16" mc:Ignorable="xr16" name="CLSC2.espmvol.5yr.adj.espmvol_50" connectionId="3" xr16:uid="{E92C9E17-FA96-4992-88BD-81B5F0AF7195}" autoFormatId="16" applyNumberFormats="0" applyBorderFormats="0" applyFontFormats="1" applyPatternFormats="1" applyAlignmentFormats="0" applyWidthHeightFormats="0"/>
</file>

<file path=xl/queryTables/queryTable55.xml><?xml version="1.0" encoding="utf-8"?>
<queryTable xmlns="http://schemas.openxmlformats.org/spreadsheetml/2006/main" xmlns:mc="http://schemas.openxmlformats.org/markup-compatibility/2006" xmlns:xr16="http://schemas.microsoft.com/office/spreadsheetml/2017/revision16" mc:Ignorable="xr16" name="VCRC2.espmvol.5yr.adj.espmvol_63" connectionId="14" xr16:uid="{11531546-BF41-4F16-94A2-EACD3F2D2917}" autoFormatId="16" applyNumberFormats="0" applyBorderFormats="0" applyFontFormats="1" applyPatternFormats="1" applyAlignmentFormats="0" applyWidthHeightFormats="0"/>
</file>

<file path=xl/queryTables/queryTable56.xml><?xml version="1.0" encoding="utf-8"?>
<queryTable xmlns="http://schemas.openxmlformats.org/spreadsheetml/2006/main" xmlns:mc="http://schemas.openxmlformats.org/markup-compatibility/2006" xmlns:xr16="http://schemas.microsoft.com/office/spreadsheetml/2017/revision16" mc:Ignorable="xr16" name="VCRC2.espmvol.5yr.adj.espmvol_53" connectionId="14" xr16:uid="{52AFBD97-B011-4017-A29F-0ED6CCD7EBBC}" autoFormatId="16" applyNumberFormats="0" applyBorderFormats="0" applyFontFormats="1" applyPatternFormats="1" applyAlignmentFormats="0" applyWidthHeightFormats="0"/>
</file>

<file path=xl/queryTables/queryTable57.xml><?xml version="1.0" encoding="utf-8"?>
<queryTable xmlns="http://schemas.openxmlformats.org/spreadsheetml/2006/main" xmlns:mc="http://schemas.openxmlformats.org/markup-compatibility/2006" xmlns:xr16="http://schemas.microsoft.com/office/spreadsheetml/2017/revision16" mc:Ignorable="xr16" name="YDLC2.espmvol.5yr.adj.espmvol_60" connectionId="15" xr16:uid="{71B9091E-905C-4F4B-AF35-3F8224A3CE5B}" autoFormatId="16" applyNumberFormats="0" applyBorderFormats="0" applyFontFormats="1" applyPatternFormats="1" applyAlignmentFormats="0" applyWidthHeightFormats="0"/>
</file>

<file path=xl/queryTables/queryTable58.xml><?xml version="1.0" encoding="utf-8"?>
<queryTable xmlns="http://schemas.openxmlformats.org/spreadsheetml/2006/main" xmlns:mc="http://schemas.openxmlformats.org/markup-compatibility/2006" xmlns:xr16="http://schemas.microsoft.com/office/spreadsheetml/2017/revision16" mc:Ignorable="xr16" name="GLDA3.espmvol.5yr.adj.espmvol_54" connectionId="9" xr16:uid="{76121934-5B63-4176-85F1-FCE7271C11FA}" autoFormatId="16" applyNumberFormats="0" applyBorderFormats="0" applyFontFormats="1" applyPatternFormats="1" applyAlignmentFormats="0" applyWidthHeightFormats="0"/>
</file>

<file path=xl/queryTables/queryTable59.xml><?xml version="1.0" encoding="utf-8"?>
<queryTable xmlns="http://schemas.openxmlformats.org/spreadsheetml/2006/main" xmlns:mc="http://schemas.openxmlformats.org/markup-compatibility/2006" xmlns:xr16="http://schemas.microsoft.com/office/spreadsheetml/2017/revision16" mc:Ignorable="xr16" name="DRGC2.espmvol.5yr.adj.espmvol_57" connectionId="6" xr16:uid="{6E57BCBC-DD2A-4EBA-9AF5-B431DD9BB722}" autoFormatId="16" applyNumberFormats="0" applyBorderFormats="0" applyFontFormats="1" applyPatternFormats="1" applyAlignmentFormats="0" applyWidthHeightFormats="0"/>
</file>

<file path=xl/queryTables/queryTable60.xml><?xml version="1.0" encoding="utf-8"?>
<queryTable xmlns="http://schemas.openxmlformats.org/spreadsheetml/2006/main" xmlns:mc="http://schemas.openxmlformats.org/markup-compatibility/2006" xmlns:xr16="http://schemas.microsoft.com/office/spreadsheetml/2017/revision16" mc:Ignorable="xr16" name="DRGC2.espmvol.5yr.adj.espmvol_13" connectionId="6" xr16:uid="{4F5AA169-F10D-419B-8EDC-9E8BEE7C7157}" autoFormatId="16" applyNumberFormats="0" applyBorderFormats="0" applyFontFormats="1" applyPatternFormats="1" applyAlignmentFormats="0" applyWidthHeightFormats="0"/>
</file>

<file path=xl/queryTables/queryTable61.xml><?xml version="1.0" encoding="utf-8"?>
<queryTable xmlns="http://schemas.openxmlformats.org/spreadsheetml/2006/main" xmlns:mc="http://schemas.openxmlformats.org/markup-compatibility/2006" xmlns:xr16="http://schemas.microsoft.com/office/spreadsheetml/2017/revision16" mc:Ignorable="xr16" name="TPIC2.espmvol.5yr.adj.espmvol_33" connectionId="13" xr16:uid="{E4C06EC1-4749-42F2-AFC4-6CD933B6B03E}" autoFormatId="16" applyNumberFormats="0" applyBorderFormats="0" applyFontFormats="1" applyPatternFormats="1" applyAlignmentFormats="0" applyWidthHeightFormats="0"/>
</file>

<file path=xl/queryTables/queryTable62.xml><?xml version="1.0" encoding="utf-8"?>
<queryTable xmlns="http://schemas.openxmlformats.org/spreadsheetml/2006/main" xmlns:mc="http://schemas.openxmlformats.org/markup-compatibility/2006" xmlns:xr16="http://schemas.microsoft.com/office/spreadsheetml/2017/revision16" mc:Ignorable="xr16" name="GBRW4.espmvol.5yr.adj.espmvol_16" connectionId="7" xr16:uid="{C546FF6E-1FB0-4F68-B1AF-61E22B47F0F1}" autoFormatId="16" applyNumberFormats="0" applyBorderFormats="0" applyFontFormats="1" applyPatternFormats="1" applyAlignmentFormats="0" applyWidthHeightFormats="0"/>
</file>

<file path=xl/queryTables/queryTable63.xml><?xml version="1.0" encoding="utf-8"?>
<queryTable xmlns="http://schemas.openxmlformats.org/spreadsheetml/2006/main" xmlns:mc="http://schemas.openxmlformats.org/markup-compatibility/2006" xmlns:xr16="http://schemas.microsoft.com/office/spreadsheetml/2017/revision16" mc:Ignorable="xr16" name="DRGC2.espmvol.5yr.adj.espmvol_25" connectionId="6" xr16:uid="{7673FC19-C8D8-47E0-87D6-5A13C3D8CAAB}" autoFormatId="16" applyNumberFormats="0" applyBorderFormats="0" applyFontFormats="1" applyPatternFormats="1" applyAlignmentFormats="0" applyWidthHeightFormats="0"/>
</file>

<file path=xl/queryTables/queryTable64.xml><?xml version="1.0" encoding="utf-8"?>
<queryTable xmlns="http://schemas.openxmlformats.org/spreadsheetml/2006/main" xmlns:mc="http://schemas.openxmlformats.org/markup-compatibility/2006" xmlns:xr16="http://schemas.microsoft.com/office/spreadsheetml/2017/revision16" mc:Ignorable="xr16" name="BMDC2.espmvol.5yr.adj.espmvol_9" connectionId="1" xr16:uid="{0C16B7F9-1A7F-44BC-8811-AB4903ED66C6}" autoFormatId="16" applyNumberFormats="0" applyBorderFormats="0" applyFontFormats="1" applyPatternFormats="1" applyAlignmentFormats="0" applyWidthHeightFormats="0"/>
</file>

<file path=xl/queryTables/queryTable65.xml><?xml version="1.0" encoding="utf-8"?>
<queryTable xmlns="http://schemas.openxmlformats.org/spreadsheetml/2006/main" xmlns:mc="http://schemas.openxmlformats.org/markup-compatibility/2006" xmlns:xr16="http://schemas.microsoft.com/office/spreadsheetml/2017/revision16" mc:Ignorable="xr16" name="NVRN5.espmvol.5yr.adj.espmvol_31" connectionId="12" xr16:uid="{42486B9F-922C-4317-95A7-482FB480BA0C}" autoFormatId="16" applyNumberFormats="0" applyBorderFormats="0" applyFontFormats="1" applyPatternFormats="1" applyAlignmentFormats="0" applyWidthHeightFormats="0"/>
</file>

<file path=xl/queryTables/queryTable66.xml><?xml version="1.0" encoding="utf-8"?>
<queryTable xmlns="http://schemas.openxmlformats.org/spreadsheetml/2006/main" xmlns:mc="http://schemas.openxmlformats.org/markup-compatibility/2006" xmlns:xr16="http://schemas.microsoft.com/office/spreadsheetml/2017/revision16" mc:Ignorable="xr16" name="GLDA3.espmvol.5yr.adj.espmvol_35" connectionId="9" xr16:uid="{6D797F1F-21C7-4F67-855F-9A03CE7FA47B}" autoFormatId="16" applyNumberFormats="0" applyBorderFormats="0" applyFontFormats="1" applyPatternFormats="1" applyAlignmentFormats="0" applyWidthHeightFormats="0"/>
</file>

<file path=xl/queryTables/queryTable67.xml><?xml version="1.0" encoding="utf-8"?>
<queryTable xmlns="http://schemas.openxmlformats.org/spreadsheetml/2006/main" xmlns:mc="http://schemas.openxmlformats.org/markup-compatibility/2006" xmlns:xr16="http://schemas.microsoft.com/office/spreadsheetml/2017/revision16" mc:Ignorable="xr16" name="GRNU1.espmvol.5yr.adj.espmvol_34" connectionId="10" xr16:uid="{9C1F9140-F1DB-404C-8515-296FF2F1739D}" autoFormatId="16" applyNumberFormats="0" applyBorderFormats="0" applyFontFormats="1" applyPatternFormats="1" applyAlignmentFormats="0" applyWidthHeightFormats="0"/>
</file>

<file path=xl/queryTables/queryTable68.xml><?xml version="1.0" encoding="utf-8"?>
<queryTable xmlns="http://schemas.openxmlformats.org/spreadsheetml/2006/main" xmlns:mc="http://schemas.openxmlformats.org/markup-compatibility/2006" xmlns:xr16="http://schemas.microsoft.com/office/spreadsheetml/2017/revision16" mc:Ignorable="xr16" name="BMDC2.espmvol.5yr.adj.espmvol_43" connectionId="1" xr16:uid="{3A4F2E5C-2AF3-48EB-AF17-FA7B61FF9563}" autoFormatId="16" applyNumberFormats="0" applyBorderFormats="0" applyFontFormats="1" applyPatternFormats="1" applyAlignmentFormats="0" applyWidthHeightFormats="0"/>
</file>

<file path=xl/queryTables/queryTable69.xml><?xml version="1.0" encoding="utf-8"?>
<queryTable xmlns="http://schemas.openxmlformats.org/spreadsheetml/2006/main" xmlns:mc="http://schemas.openxmlformats.org/markup-compatibility/2006" xmlns:xr16="http://schemas.microsoft.com/office/spreadsheetml/2017/revision16" mc:Ignorable="xr16" name="GJNC2LOC.espmvol.5yr.adj.espmvol_23" connectionId="8" xr16:uid="{E3F33A04-B16D-4D48-9B33-F2CFB8DBD54F}" autoFormatId="16" applyNumberFormats="0" applyBorderFormats="0" applyFontFormats="1" applyPatternFormats="1" applyAlignmentFormats="0" applyWidthHeightFormats="0"/>
</file>

<file path=xl/queryTables/queryTable70.xml><?xml version="1.0" encoding="utf-8"?>
<queryTable xmlns="http://schemas.openxmlformats.org/spreadsheetml/2006/main" xmlns:mc="http://schemas.openxmlformats.org/markup-compatibility/2006" xmlns:xr16="http://schemas.microsoft.com/office/spreadsheetml/2017/revision16" mc:Ignorable="xr16" name="VCRC2.espmvol.5yr.adj.espmvol_36" connectionId="14" xr16:uid="{C167DFCB-4BCE-427D-B6B9-98E117B46DC3}" autoFormatId="16" applyNumberFormats="0" applyBorderFormats="0" applyFontFormats="1" applyPatternFormats="1" applyAlignmentFormats="0" applyWidthHeightFormats="0"/>
</file>

<file path=xl/queryTables/queryTable71.xml><?xml version="1.0" encoding="utf-8"?>
<queryTable xmlns="http://schemas.openxmlformats.org/spreadsheetml/2006/main" xmlns:mc="http://schemas.openxmlformats.org/markup-compatibility/2006" xmlns:xr16="http://schemas.microsoft.com/office/spreadsheetml/2017/revision16" mc:Ignorable="xr16" name="NVRN5.espmvol.5yr.adj.espmvol_48" connectionId="12" xr16:uid="{3D23E973-6301-4280-8700-8FFA188B7EE8}" autoFormatId="16" applyNumberFormats="0" applyBorderFormats="0" applyFontFormats="1" applyPatternFormats="1" applyAlignmentFormats="0" applyWidthHeightFormats="0"/>
</file>

<file path=xl/queryTables/queryTable72.xml><?xml version="1.0" encoding="utf-8"?>
<queryTable xmlns="http://schemas.openxmlformats.org/spreadsheetml/2006/main" xmlns:mc="http://schemas.openxmlformats.org/markup-compatibility/2006" xmlns:xr16="http://schemas.microsoft.com/office/spreadsheetml/2017/revision16" mc:Ignorable="xr16" name="VCRC2.espmvol.5yr.adj.espmvol_27" connectionId="14" xr16:uid="{71E9A77A-5601-4967-B071-1CF9EA9C0A89}" autoFormatId="16" applyNumberFormats="0" applyBorderFormats="0" applyFontFormats="1" applyPatternFormats="1" applyAlignmentFormats="0" applyWidthHeightFormats="0"/>
</file>

<file path=xl/queryTables/queryTable73.xml><?xml version="1.0" encoding="utf-8"?>
<queryTable xmlns="http://schemas.openxmlformats.org/spreadsheetml/2006/main" xmlns:mc="http://schemas.openxmlformats.org/markup-compatibility/2006" xmlns:xr16="http://schemas.microsoft.com/office/spreadsheetml/2017/revision16" mc:Ignorable="xr16" name="DRGC2.espmvol.5yr.adj.espmvol_43" connectionId="6" xr16:uid="{527B9643-B33C-416E-8E49-6DDCF30586DC}" autoFormatId="16" applyNumberFormats="0" applyBorderFormats="0" applyFontFormats="1" applyPatternFormats="1" applyAlignmentFormats="0" applyWidthHeightFormats="0"/>
</file>

<file path=xl/queryTables/queryTable74.xml><?xml version="1.0" encoding="utf-8"?>
<queryTable xmlns="http://schemas.openxmlformats.org/spreadsheetml/2006/main" xmlns:mc="http://schemas.openxmlformats.org/markup-compatibility/2006" xmlns:xr16="http://schemas.microsoft.com/office/spreadsheetml/2017/revision16" mc:Ignorable="xr16" name="DRGC2.espmvol.5yr.adj.espmvol_63" connectionId="6" xr16:uid="{07025807-5E48-432C-9E0C-5196732234C8}" autoFormatId="16" applyNumberFormats="0" applyBorderFormats="0" applyFontFormats="1" applyPatternFormats="1" applyAlignmentFormats="0" applyWidthHeightFormats="0"/>
</file>

<file path=xl/queryTables/queryTable75.xml><?xml version="1.0" encoding="utf-8"?>
<queryTable xmlns="http://schemas.openxmlformats.org/spreadsheetml/2006/main" xmlns:mc="http://schemas.openxmlformats.org/markup-compatibility/2006" xmlns:xr16="http://schemas.microsoft.com/office/spreadsheetml/2017/revision16" mc:Ignorable="xr16" name="BMDC2.espmvol.5yr.adj.espmvol_59" connectionId="1" xr16:uid="{2F23F4EC-3904-4C22-969F-09015A2BE15C}" autoFormatId="16" applyNumberFormats="0" applyBorderFormats="0" applyFontFormats="1" applyPatternFormats="1" applyAlignmentFormats="0" applyWidthHeightFormats="0"/>
</file>

<file path=xl/queryTables/queryTable76.xml><?xml version="1.0" encoding="utf-8"?>
<queryTable xmlns="http://schemas.openxmlformats.org/spreadsheetml/2006/main" xmlns:mc="http://schemas.openxmlformats.org/markup-compatibility/2006" xmlns:xr16="http://schemas.microsoft.com/office/spreadsheetml/2017/revision16" mc:Ignorable="xr16" name="GLDA3.espmvol.5yr.adj.espmvol_19" connectionId="9" xr16:uid="{F8D4F5A2-7DB4-4A40-8592-764BC77ADF0E}" autoFormatId="16" applyNumberFormats="0" applyBorderFormats="0" applyFontFormats="1" applyPatternFormats="1" applyAlignmentFormats="0" applyWidthHeightFormats="0"/>
</file>

<file path=xl/queryTables/queryTable77.xml><?xml version="1.0" encoding="utf-8"?>
<queryTable xmlns="http://schemas.openxmlformats.org/spreadsheetml/2006/main" xmlns:mc="http://schemas.openxmlformats.org/markup-compatibility/2006" xmlns:xr16="http://schemas.microsoft.com/office/spreadsheetml/2017/revision16" mc:Ignorable="xr16" name="YDLC2.espmvol.5yr.adj.espmvol_41" connectionId="15" xr16:uid="{860198D8-432E-4510-92B5-3124B2912ABD}" autoFormatId="16" applyNumberFormats="0" applyBorderFormats="0" applyFontFormats="1" applyPatternFormats="1" applyAlignmentFormats="0" applyWidthHeightFormats="0"/>
</file>

<file path=xl/queryTables/queryTable78.xml><?xml version="1.0" encoding="utf-8"?>
<queryTable xmlns="http://schemas.openxmlformats.org/spreadsheetml/2006/main" xmlns:mc="http://schemas.openxmlformats.org/markup-compatibility/2006" xmlns:xr16="http://schemas.microsoft.com/office/spreadsheetml/2017/revision16" mc:Ignorable="xr16" name="DRGC2.espmvol.5yr.adj.espmvol_58" connectionId="6" xr16:uid="{BEEAD428-53E2-436B-9895-B097BBD4516E}" autoFormatId="16" applyNumberFormats="0" applyBorderFormats="0" applyFontFormats="1" applyPatternFormats="1" applyAlignmentFormats="0" applyWidthHeightFormats="0"/>
</file>

<file path=xl/queryTables/queryTable79.xml><?xml version="1.0" encoding="utf-8"?>
<queryTable xmlns="http://schemas.openxmlformats.org/spreadsheetml/2006/main" xmlns:mc="http://schemas.openxmlformats.org/markup-compatibility/2006" xmlns:xr16="http://schemas.microsoft.com/office/spreadsheetml/2017/revision16" mc:Ignorable="xr16" name="YDLC2.espmvol.5yr.adj.espmvol_64" connectionId="15" xr16:uid="{84910EB7-DD3F-4903-95BD-A3BE0B3FB5AE}" autoFormatId="16" applyNumberFormats="0" applyBorderFormats="0" applyFontFormats="1" applyPatternFormats="1" applyAlignmentFormats="0" applyWidthHeightFormats="0"/>
</file>

<file path=xl/queryTables/queryTable80.xml><?xml version="1.0" encoding="utf-8"?>
<queryTable xmlns="http://schemas.openxmlformats.org/spreadsheetml/2006/main" xmlns:mc="http://schemas.openxmlformats.org/markup-compatibility/2006" xmlns:xr16="http://schemas.microsoft.com/office/spreadsheetml/2017/revision16" mc:Ignorable="xr16" name="TPIC2.espmvol.5yr.adj.espmvol_43" connectionId="13" xr16:uid="{86A8E26F-5E91-4CC7-B391-E9EAFC3C66DD}" autoFormatId="16" applyNumberFormats="0" applyBorderFormats="0" applyFontFormats="1" applyPatternFormats="1" applyAlignmentFormats="0" applyWidthHeightFormats="0"/>
</file>

<file path=xl/queryTables/queryTable81.xml><?xml version="1.0" encoding="utf-8"?>
<queryTable xmlns="http://schemas.openxmlformats.org/spreadsheetml/2006/main" xmlns:mc="http://schemas.openxmlformats.org/markup-compatibility/2006" xmlns:xr16="http://schemas.microsoft.com/office/spreadsheetml/2017/revision16" mc:Ignorable="xr16" name="GBRW4.espmvol.5yr.adj.espmvol_20" connectionId="7" xr16:uid="{D6A56F38-79F2-4302-B194-2525E76B04B7}" autoFormatId="16" applyNumberFormats="0" applyBorderFormats="0" applyFontFormats="1" applyPatternFormats="1" applyAlignmentFormats="0" applyWidthHeightFormats="0"/>
</file>

<file path=xl/queryTables/queryTable82.xml><?xml version="1.0" encoding="utf-8"?>
<queryTable xmlns="http://schemas.openxmlformats.org/spreadsheetml/2006/main" xmlns:mc="http://schemas.openxmlformats.org/markup-compatibility/2006" xmlns:xr16="http://schemas.microsoft.com/office/spreadsheetml/2017/revision16" mc:Ignorable="xr16" name="YDLC2.espmvol.5yr.adj.espmvol_7" connectionId="15" xr16:uid="{0A789F2B-5F9F-4065-A0CA-1D64493B36BA}" autoFormatId="16" applyNumberFormats="0" applyBorderFormats="0" applyFontFormats="1" applyPatternFormats="1" applyAlignmentFormats="0" applyWidthHeightFormats="0"/>
</file>

<file path=xl/queryTables/queryTable83.xml><?xml version="1.0" encoding="utf-8"?>
<queryTable xmlns="http://schemas.openxmlformats.org/spreadsheetml/2006/main" xmlns:mc="http://schemas.openxmlformats.org/markup-compatibility/2006" xmlns:xr16="http://schemas.microsoft.com/office/spreadsheetml/2017/revision16" mc:Ignorable="xr16" name="GJNC2LOC.espmvol.5yr.adj.espmvol_56" connectionId="8" xr16:uid="{AC12808C-FB21-4AB5-9FBA-0624613E00A0}" autoFormatId="16" applyNumberFormats="0" applyBorderFormats="0" applyFontFormats="1" applyPatternFormats="1" applyAlignmentFormats="0" applyWidthHeightFormats="0"/>
</file>

<file path=xl/queryTables/queryTable84.xml><?xml version="1.0" encoding="utf-8"?>
<queryTable xmlns="http://schemas.openxmlformats.org/spreadsheetml/2006/main" xmlns:mc="http://schemas.openxmlformats.org/markup-compatibility/2006" xmlns:xr16="http://schemas.microsoft.com/office/spreadsheetml/2017/revision16" mc:Ignorable="xr16" name="YDLC2.espmvol.5yr.adj.espmvol_59" connectionId="15" xr16:uid="{9289828B-4124-40DA-BDC1-48D38A5F8EC6}" autoFormatId="16" applyNumberFormats="0" applyBorderFormats="0" applyFontFormats="1" applyPatternFormats="1" applyAlignmentFormats="0" applyWidthHeightFormats="0"/>
</file>

<file path=xl/queryTables/queryTable85.xml><?xml version="1.0" encoding="utf-8"?>
<queryTable xmlns="http://schemas.openxmlformats.org/spreadsheetml/2006/main" xmlns:mc="http://schemas.openxmlformats.org/markup-compatibility/2006" xmlns:xr16="http://schemas.microsoft.com/office/spreadsheetml/2017/revision16" mc:Ignorable="xr16" name="GJNC2LOC.espmvol.5yr.adj.espmvol_1" connectionId="8" xr16:uid="{E2CACDCD-DB38-4A63-A173-FB911266F827}" autoFormatId="16" applyNumberFormats="0" applyBorderFormats="0" applyFontFormats="1" applyPatternFormats="1" applyAlignmentFormats="0" applyWidthHeightFormats="0"/>
</file>

<file path=xl/queryTables/queryTable86.xml><?xml version="1.0" encoding="utf-8"?>
<queryTable xmlns="http://schemas.openxmlformats.org/spreadsheetml/2006/main" xmlns:mc="http://schemas.openxmlformats.org/markup-compatibility/2006" xmlns:xr16="http://schemas.microsoft.com/office/spreadsheetml/2017/revision16" mc:Ignorable="xr16" name="NVRN5.espmvol.5yr.adj.espmvol_63" connectionId="12" xr16:uid="{D1DAF6A9-B08A-4A1D-9477-C26BE99E0EE3}" autoFormatId="16" applyNumberFormats="0" applyBorderFormats="0" applyFontFormats="1" applyPatternFormats="1" applyAlignmentFormats="0" applyWidthHeightFormats="0"/>
</file>

<file path=xl/queryTables/queryTable87.xml><?xml version="1.0" encoding="utf-8"?>
<queryTable xmlns="http://schemas.openxmlformats.org/spreadsheetml/2006/main" xmlns:mc="http://schemas.openxmlformats.org/markup-compatibility/2006" xmlns:xr16="http://schemas.microsoft.com/office/spreadsheetml/2017/revision16" mc:Ignorable="xr16" name="GLDA3.espmvol.5yr.adj.espmvol_7" connectionId="9" xr16:uid="{64D824B9-B7AC-4787-A627-863F1B07E452}" autoFormatId="16" applyNumberFormats="0" applyBorderFormats="0" applyFontFormats="1" applyPatternFormats="1" applyAlignmentFormats="0" applyWidthHeightFormats="0"/>
</file>

<file path=xl/queryTables/queryTable88.xml><?xml version="1.0" encoding="utf-8"?>
<queryTable xmlns="http://schemas.openxmlformats.org/spreadsheetml/2006/main" xmlns:mc="http://schemas.openxmlformats.org/markup-compatibility/2006" xmlns:xr16="http://schemas.microsoft.com/office/spreadsheetml/2017/revision16" mc:Ignorable="xr16" name="GBRW4.espmvol.5yr.adj.espmvol_3" connectionId="7" xr16:uid="{6B9241F4-C1ED-4908-A3E6-F2A3968CF3E6}" autoFormatId="16" applyNumberFormats="0" applyBorderFormats="0" applyFontFormats="1" applyPatternFormats="1" applyAlignmentFormats="0" applyWidthHeightFormats="0"/>
</file>

<file path=xl/queryTables/queryTable89.xml><?xml version="1.0" encoding="utf-8"?>
<queryTable xmlns="http://schemas.openxmlformats.org/spreadsheetml/2006/main" xmlns:mc="http://schemas.openxmlformats.org/markup-compatibility/2006" xmlns:xr16="http://schemas.microsoft.com/office/spreadsheetml/2017/revision16" mc:Ignorable="xr16" name="CLSC2.espmvol.5yr.adj.espmvol_47" connectionId="3" xr16:uid="{46BE0E8E-4DC1-4EAF-8BF3-FD1C8307423C}" autoFormatId="16" applyNumberFormats="0" applyBorderFormats="0" applyFontFormats="1" applyPatternFormats="1" applyAlignmentFormats="0" applyWidthHeightFormats="0"/>
</file>

<file path=xl/queryTables/queryTable90.xml><?xml version="1.0" encoding="utf-8"?>
<queryTable xmlns="http://schemas.openxmlformats.org/spreadsheetml/2006/main" xmlns:mc="http://schemas.openxmlformats.org/markup-compatibility/2006" xmlns:xr16="http://schemas.microsoft.com/office/spreadsheetml/2017/revision16" mc:Ignorable="xr16" name="MPSC2.espmvol.5yr.adj.espmvol_13" connectionId="11" xr16:uid="{1CDC18C6-B438-4F65-801C-25DBD7C0B86B}" autoFormatId="16" applyNumberFormats="0" applyBorderFormats="0" applyFontFormats="1" applyPatternFormats="1" applyAlignmentFormats="0" applyWidthHeightFormats="0"/>
</file>

<file path=xl/queryTables/queryTable91.xml><?xml version="1.0" encoding="utf-8"?>
<queryTable xmlns="http://schemas.openxmlformats.org/spreadsheetml/2006/main" xmlns:mc="http://schemas.openxmlformats.org/markup-compatibility/2006" xmlns:xr16="http://schemas.microsoft.com/office/spreadsheetml/2017/revision16" mc:Ignorable="xr16" name="CLSC2.espmvol.5yr.adj.espmvol_14" connectionId="3" xr16:uid="{F8E5E7F6-0EBE-4F6E-A456-5E5C09F0380D}" autoFormatId="16" applyNumberFormats="0" applyBorderFormats="0" applyFontFormats="1" applyPatternFormats="1" applyAlignmentFormats="0" applyWidthHeightFormats="0"/>
</file>

<file path=xl/queryTables/queryTable92.xml><?xml version="1.0" encoding="utf-8"?>
<queryTable xmlns="http://schemas.openxmlformats.org/spreadsheetml/2006/main" xmlns:mc="http://schemas.openxmlformats.org/markup-compatibility/2006" xmlns:xr16="http://schemas.microsoft.com/office/spreadsheetml/2017/revision16" mc:Ignorable="xr16" name="YDLC2.espmvol.5yr.adj.espmvol_6" connectionId="15" xr16:uid="{057760A6-6373-432A-823C-110088D50173}" autoFormatId="16" applyNumberFormats="0" applyBorderFormats="0" applyFontFormats="1" applyPatternFormats="1" applyAlignmentFormats="0" applyWidthHeightFormats="0"/>
</file>

<file path=xl/queryTables/queryTable93.xml><?xml version="1.0" encoding="utf-8"?>
<queryTable xmlns="http://schemas.openxmlformats.org/spreadsheetml/2006/main" xmlns:mc="http://schemas.openxmlformats.org/markup-compatibility/2006" xmlns:xr16="http://schemas.microsoft.com/office/spreadsheetml/2017/revision16" mc:Ignorable="xr16" name="GLDA3.espmvol.5yr.adj.espmvol_49" connectionId="9" xr16:uid="{566099B8-AF77-410E-9C19-7DF421D8374B}" autoFormatId="16" applyNumberFormats="0" applyBorderFormats="0" applyFontFormats="1" applyPatternFormats="1" applyAlignmentFormats="0" applyWidthHeightFormats="0"/>
</file>

<file path=xl/queryTables/queryTable94.xml><?xml version="1.0" encoding="utf-8"?>
<queryTable xmlns="http://schemas.openxmlformats.org/spreadsheetml/2006/main" xmlns:mc="http://schemas.openxmlformats.org/markup-compatibility/2006" xmlns:xr16="http://schemas.microsoft.com/office/spreadsheetml/2017/revision16" mc:Ignorable="xr16" name="GBRW4.espmvol.5yr.adj.espmvol_56" connectionId="7" xr16:uid="{BE2A0342-28CD-4C0D-9046-8E9B40FEF62E}" autoFormatId="16" applyNumberFormats="0" applyBorderFormats="0" applyFontFormats="1" applyPatternFormats="1" applyAlignmentFormats="0" applyWidthHeightFormats="0"/>
</file>

<file path=xl/queryTables/queryTable95.xml><?xml version="1.0" encoding="utf-8"?>
<queryTable xmlns="http://schemas.openxmlformats.org/spreadsheetml/2006/main" xmlns:mc="http://schemas.openxmlformats.org/markup-compatibility/2006" xmlns:xr16="http://schemas.microsoft.com/office/spreadsheetml/2017/revision16" mc:Ignorable="xr16" name="BMDC2.espmvol.5yr.adj.espmvol_3" connectionId="1" xr16:uid="{6974A066-DFC3-43F6-89F0-E841742F3C57}" autoFormatId="16" applyNumberFormats="0" applyBorderFormats="0" applyFontFormats="1" applyPatternFormats="1" applyAlignmentFormats="0" applyWidthHeightFormats="0"/>
</file>

<file path=xl/queryTables/queryTable96.xml><?xml version="1.0" encoding="utf-8"?>
<queryTable xmlns="http://schemas.openxmlformats.org/spreadsheetml/2006/main" xmlns:mc="http://schemas.openxmlformats.org/markup-compatibility/2006" xmlns:xr16="http://schemas.microsoft.com/office/spreadsheetml/2017/revision16" mc:Ignorable="xr16" name="GJNC2LOC.espmvol.5yr.adj.espmvol_9" connectionId="8" xr16:uid="{4DAB592F-C431-4182-B27E-D7B0605F2993}" autoFormatId="16" applyNumberFormats="0" applyBorderFormats="0" applyFontFormats="1" applyPatternFormats="1" applyAlignmentFormats="0" applyWidthHeightFormats="0"/>
</file>

<file path=xl/queryTables/queryTable97.xml><?xml version="1.0" encoding="utf-8"?>
<queryTable xmlns="http://schemas.openxmlformats.org/spreadsheetml/2006/main" xmlns:mc="http://schemas.openxmlformats.org/markup-compatibility/2006" xmlns:xr16="http://schemas.microsoft.com/office/spreadsheetml/2017/revision16" mc:Ignorable="xr16" name="BMDC2.espmvol.5yr.adj.espmvol_12" connectionId="1" xr16:uid="{D346303B-079E-4588-9129-B582BECF1040}" autoFormatId="16" applyNumberFormats="0" applyBorderFormats="0" applyFontFormats="1" applyPatternFormats="1" applyAlignmentFormats="0" applyWidthHeightFormats="0"/>
</file>

<file path=xl/queryTables/queryTable98.xml><?xml version="1.0" encoding="utf-8"?>
<queryTable xmlns="http://schemas.openxmlformats.org/spreadsheetml/2006/main" xmlns:mc="http://schemas.openxmlformats.org/markup-compatibility/2006" xmlns:xr16="http://schemas.microsoft.com/office/spreadsheetml/2017/revision16" mc:Ignorable="xr16" name="GRNU1.espmvol.5yr.adj.espmvol_37" connectionId="10" xr16:uid="{AFC71F6A-1621-43F4-A2BA-4E70CFF713D1}" autoFormatId="16" applyNumberFormats="0" applyBorderFormats="0" applyFontFormats="1" applyPatternFormats="1" applyAlignmentFormats="0" applyWidthHeightFormats="0"/>
</file>

<file path=xl/queryTables/queryTable99.xml><?xml version="1.0" encoding="utf-8"?>
<queryTable xmlns="http://schemas.openxmlformats.org/spreadsheetml/2006/main" xmlns:mc="http://schemas.openxmlformats.org/markup-compatibility/2006" xmlns:xr16="http://schemas.microsoft.com/office/spreadsheetml/2017/revision16" mc:Ignorable="xr16" name="GLDA3.espmvol.5yr.adj.espmvol_30" connectionId="9" xr16:uid="{C858DA24-BF1E-4D44-8551-4AE3402FE344}" autoFormatId="16" applyNumberFormats="0" applyBorderFormats="0" applyFontFormats="1" applyPatternFormats="1" applyAlignmentFormats="0" applyWidthHeightFormats="0"/>
</file>

<file path=xl/queryTables/queryTable100.xml><?xml version="1.0" encoding="utf-8"?>
<queryTable xmlns="http://schemas.openxmlformats.org/spreadsheetml/2006/main" xmlns:mc="http://schemas.openxmlformats.org/markup-compatibility/2006" xmlns:xr16="http://schemas.microsoft.com/office/spreadsheetml/2017/revision16" mc:Ignorable="xr16" name="DRGC2.espmvol.5yr.adj.espmvol_12" connectionId="6" xr16:uid="{9B4228EE-68C8-4A20-99D0-3434D4B7EA2B}" autoFormatId="16" applyNumberFormats="0" applyBorderFormats="0" applyFontFormats="1" applyPatternFormats="1" applyAlignmentFormats="0" applyWidthHeightFormats="0"/>
</file>

<file path=xl/queryTables/queryTable101.xml><?xml version="1.0" encoding="utf-8"?>
<queryTable xmlns="http://schemas.openxmlformats.org/spreadsheetml/2006/main" xmlns:mc="http://schemas.openxmlformats.org/markup-compatibility/2006" xmlns:xr16="http://schemas.microsoft.com/office/spreadsheetml/2017/revision16" mc:Ignorable="xr16" name="GLDA3.espmvol.5yr.adj.espmvol_57" connectionId="9" xr16:uid="{0C4B3DEF-C6D9-4049-A459-9C2A30C966A8}" autoFormatId="16" applyNumberFormats="0" applyBorderFormats="0" applyFontFormats="1" applyPatternFormats="1" applyAlignmentFormats="0" applyWidthHeightFormats="0"/>
</file>

<file path=xl/queryTables/queryTable102.xml><?xml version="1.0" encoding="utf-8"?>
<queryTable xmlns="http://schemas.openxmlformats.org/spreadsheetml/2006/main" xmlns:mc="http://schemas.openxmlformats.org/markup-compatibility/2006" xmlns:xr16="http://schemas.microsoft.com/office/spreadsheetml/2017/revision16" mc:Ignorable="xr16" name="TPIC2.espmvol.5yr.adj.espmvol_41" connectionId="13" xr16:uid="{0D2C2EAF-9C58-49D7-9528-05AA55F9D38A}" autoFormatId="16" applyNumberFormats="0" applyBorderFormats="0" applyFontFormats="1" applyPatternFormats="1" applyAlignmentFormats="0" applyWidthHeightFormats="0"/>
</file>

<file path=xl/queryTables/queryTable103.xml><?xml version="1.0" encoding="utf-8"?>
<queryTable xmlns="http://schemas.openxmlformats.org/spreadsheetml/2006/main" xmlns:mc="http://schemas.openxmlformats.org/markup-compatibility/2006" xmlns:xr16="http://schemas.microsoft.com/office/spreadsheetml/2017/revision16" mc:Ignorable="xr16" name="BMDC2.espmvol.5yr.adj.espmvol_13" connectionId="1" xr16:uid="{1DC3C02B-7B47-4476-B160-50F591CA5DB9}" autoFormatId="16" applyNumberFormats="0" applyBorderFormats="0" applyFontFormats="1" applyPatternFormats="1" applyAlignmentFormats="0" applyWidthHeightFormats="0"/>
</file>

<file path=xl/queryTables/queryTable104.xml><?xml version="1.0" encoding="utf-8"?>
<queryTable xmlns="http://schemas.openxmlformats.org/spreadsheetml/2006/main" xmlns:mc="http://schemas.openxmlformats.org/markup-compatibility/2006" xmlns:xr16="http://schemas.microsoft.com/office/spreadsheetml/2017/revision16" mc:Ignorable="xr16" name="DRGC2.espmvol.5yr.adj.espmvol_51" connectionId="6" xr16:uid="{0AB38A6A-BB6F-4860-A35C-E892C4B7569A}" autoFormatId="16" applyNumberFormats="0" applyBorderFormats="0" applyFontFormats="1" applyPatternFormats="1" applyAlignmentFormats="0" applyWidthHeightFormats="0"/>
</file>

<file path=xl/queryTables/queryTable105.xml><?xml version="1.0" encoding="utf-8"?>
<queryTable xmlns="http://schemas.openxmlformats.org/spreadsheetml/2006/main" xmlns:mc="http://schemas.openxmlformats.org/markup-compatibility/2006" xmlns:xr16="http://schemas.microsoft.com/office/spreadsheetml/2017/revision16" mc:Ignorable="xr16" name="DRGC2.espmvol.5yr.adj.espmvol_16" connectionId="6" xr16:uid="{07996512-C1FC-42EC-862D-77EBB0F012DF}" autoFormatId="16" applyNumberFormats="0" applyBorderFormats="0" applyFontFormats="1" applyPatternFormats="1" applyAlignmentFormats="0" applyWidthHeightFormats="0"/>
</file>

<file path=xl/queryTables/queryTable106.xml><?xml version="1.0" encoding="utf-8"?>
<queryTable xmlns="http://schemas.openxmlformats.org/spreadsheetml/2006/main" xmlns:mc="http://schemas.openxmlformats.org/markup-compatibility/2006" xmlns:xr16="http://schemas.microsoft.com/office/spreadsheetml/2017/revision16" mc:Ignorable="xr16" name="GLDA3.espmvol.5yr.adj.espmvol_32" connectionId="9" xr16:uid="{E2C672DB-892C-4FC1-A7E8-C9353A21E3EC}" autoFormatId="16" applyNumberFormats="0" applyBorderFormats="0" applyFontFormats="1" applyPatternFormats="1" applyAlignmentFormats="0" applyWidthHeightFormats="0"/>
</file>

<file path=xl/queryTables/queryTable107.xml><?xml version="1.0" encoding="utf-8"?>
<queryTable xmlns="http://schemas.openxmlformats.org/spreadsheetml/2006/main" xmlns:mc="http://schemas.openxmlformats.org/markup-compatibility/2006" xmlns:xr16="http://schemas.microsoft.com/office/spreadsheetml/2017/revision16" mc:Ignorable="xr16" name="GLDA3.espmvol.5yr.adj.espmvol_26" connectionId="9" xr16:uid="{BAE58380-A070-442B-BF90-8D379FEAB220}" autoFormatId="16" applyNumberFormats="0" applyBorderFormats="0" applyFontFormats="1" applyPatternFormats="1" applyAlignmentFormats="0" applyWidthHeightFormats="0"/>
</file>

<file path=xl/queryTables/queryTable108.xml><?xml version="1.0" encoding="utf-8"?>
<queryTable xmlns="http://schemas.openxmlformats.org/spreadsheetml/2006/main" xmlns:mc="http://schemas.openxmlformats.org/markup-compatibility/2006" xmlns:xr16="http://schemas.microsoft.com/office/spreadsheetml/2017/revision16" mc:Ignorable="xr16" name="BMDC2.espmvol.5yr.adj.espmvol_64" connectionId="1" xr16:uid="{487F9FB6-AFA2-4CB6-8236-1948B247D75D}" autoFormatId="16" applyNumberFormats="0" applyBorderFormats="0" applyFontFormats="1" applyPatternFormats="1" applyAlignmentFormats="0" applyWidthHeightFormats="0"/>
</file>

<file path=xl/queryTables/queryTable109.xml><?xml version="1.0" encoding="utf-8"?>
<queryTable xmlns="http://schemas.openxmlformats.org/spreadsheetml/2006/main" xmlns:mc="http://schemas.openxmlformats.org/markup-compatibility/2006" xmlns:xr16="http://schemas.microsoft.com/office/spreadsheetml/2017/revision16" mc:Ignorable="xr16" name="CLSC2.espmvol.5yr.adj.espmvol_24" connectionId="3" xr16:uid="{BFCC9FE9-D412-4D2E-85BA-82858F03A1A0}" autoFormatId="16" applyNumberFormats="0" applyBorderFormats="0" applyFontFormats="1" applyPatternFormats="1" applyAlignmentFormats="0" applyWidthHeightFormats="0"/>
</file>

<file path=xl/queryTables/queryTable110.xml><?xml version="1.0" encoding="utf-8"?>
<queryTable xmlns="http://schemas.openxmlformats.org/spreadsheetml/2006/main" xmlns:mc="http://schemas.openxmlformats.org/markup-compatibility/2006" xmlns:xr16="http://schemas.microsoft.com/office/spreadsheetml/2017/revision16" mc:Ignorable="xr16" name="VCRC2.espmvol.5yr.adj.espmvol_28" connectionId="14" xr16:uid="{EF26EEF7-9917-4183-B530-B44BBD6A3DDE}" autoFormatId="16" applyNumberFormats="0" applyBorderFormats="0" applyFontFormats="1" applyPatternFormats="1" applyAlignmentFormats="0" applyWidthHeightFormats="0"/>
</file>

<file path=xl/queryTables/queryTable111.xml><?xml version="1.0" encoding="utf-8"?>
<queryTable xmlns="http://schemas.openxmlformats.org/spreadsheetml/2006/main" xmlns:mc="http://schemas.openxmlformats.org/markup-compatibility/2006" xmlns:xr16="http://schemas.microsoft.com/office/spreadsheetml/2017/revision16" mc:Ignorable="xr16" name="GJNC2LOC.espmvol.5yr.adj.espmvol_58" connectionId="8" xr16:uid="{9D350845-31D1-4AC7-AD35-8E3107383630}" autoFormatId="16" applyNumberFormats="0" applyBorderFormats="0" applyFontFormats="1" applyPatternFormats="1" applyAlignmentFormats="0" applyWidthHeightFormats="0"/>
</file>

<file path=xl/queryTables/queryTable112.xml><?xml version="1.0" encoding="utf-8"?>
<queryTable xmlns="http://schemas.openxmlformats.org/spreadsheetml/2006/main" xmlns:mc="http://schemas.openxmlformats.org/markup-compatibility/2006" xmlns:xr16="http://schemas.microsoft.com/office/spreadsheetml/2017/revision16" mc:Ignorable="xr16" name="GRNU1.espmvol.5yr.adj.espmvol_19" connectionId="10" xr16:uid="{FA4F13B5-A0E1-4365-A4D6-05B64700B57B}" autoFormatId="16" applyNumberFormats="0" applyBorderFormats="0" applyFontFormats="1" applyPatternFormats="1" applyAlignmentFormats="0" applyWidthHeightFormats="0"/>
</file>

<file path=xl/queryTables/queryTable113.xml><?xml version="1.0" encoding="utf-8"?>
<queryTable xmlns="http://schemas.openxmlformats.org/spreadsheetml/2006/main" xmlns:mc="http://schemas.openxmlformats.org/markup-compatibility/2006" xmlns:xr16="http://schemas.microsoft.com/office/spreadsheetml/2017/revision16" mc:Ignorable="xr16" name="TPIC2.espmvol.5yr.adj.espmvol_10" connectionId="13" xr16:uid="{5BD6E6D7-401B-4DF3-81E2-C031F252B2B0}" autoFormatId="16" applyNumberFormats="0" applyBorderFormats="0" applyFontFormats="1" applyPatternFormats="1" applyAlignmentFormats="0" applyWidthHeightFormats="0"/>
</file>

<file path=xl/queryTables/queryTable114.xml><?xml version="1.0" encoding="utf-8"?>
<queryTable xmlns="http://schemas.openxmlformats.org/spreadsheetml/2006/main" xmlns:mc="http://schemas.openxmlformats.org/markup-compatibility/2006" xmlns:xr16="http://schemas.microsoft.com/office/spreadsheetml/2017/revision16" mc:Ignorable="xr16" name="MPSC2.espmvol.5yr.adj.espmvol_12" connectionId="11" xr16:uid="{BE71EF2C-3AED-4283-BEFC-B7F46FBA6D4A}" autoFormatId="16" applyNumberFormats="0" applyBorderFormats="0" applyFontFormats="1" applyPatternFormats="1" applyAlignmentFormats="0" applyWidthHeightFormats="0"/>
</file>

<file path=xl/queryTables/queryTable115.xml><?xml version="1.0" encoding="utf-8"?>
<queryTable xmlns="http://schemas.openxmlformats.org/spreadsheetml/2006/main" xmlns:mc="http://schemas.openxmlformats.org/markup-compatibility/2006" xmlns:xr16="http://schemas.microsoft.com/office/spreadsheetml/2017/revision16" mc:Ignorable="xr16" name="MPSC2.espmvol.5yr.adj.espmvol_32" connectionId="11" xr16:uid="{0BA08962-ADE6-4B00-BC78-7F4164F8C8E3}" autoFormatId="16" applyNumberFormats="0" applyBorderFormats="0" applyFontFormats="1" applyPatternFormats="1" applyAlignmentFormats="0" applyWidthHeightFormats="0"/>
</file>

<file path=xl/queryTables/queryTable116.xml><?xml version="1.0" encoding="utf-8"?>
<queryTable xmlns="http://schemas.openxmlformats.org/spreadsheetml/2006/main" xmlns:mc="http://schemas.openxmlformats.org/markup-compatibility/2006" xmlns:xr16="http://schemas.microsoft.com/office/spreadsheetml/2017/revision16" mc:Ignorable="xr16" name="DRGC2.espmvol.5yr.adj.espmvol_42" connectionId="6" xr16:uid="{4930A150-4424-46EA-BECD-469862FFBA2A}" autoFormatId="16" applyNumberFormats="0" applyBorderFormats="0" applyFontFormats="1" applyPatternFormats="1" applyAlignmentFormats="0" applyWidthHeightFormats="0"/>
</file>

<file path=xl/queryTables/queryTable117.xml><?xml version="1.0" encoding="utf-8"?>
<queryTable xmlns="http://schemas.openxmlformats.org/spreadsheetml/2006/main" xmlns:mc="http://schemas.openxmlformats.org/markup-compatibility/2006" xmlns:xr16="http://schemas.microsoft.com/office/spreadsheetml/2017/revision16" mc:Ignorable="xr16" name="VCRC2.espmvol.5yr.adj.espmvol_56" connectionId="14" xr16:uid="{E206E5ED-67FD-40BC-AE2E-876F6A74940D}" autoFormatId="16" applyNumberFormats="0" applyBorderFormats="0" applyFontFormats="1" applyPatternFormats="1" applyAlignmentFormats="0" applyWidthHeightFormats="0"/>
</file>

<file path=xl/queryTables/queryTable118.xml><?xml version="1.0" encoding="utf-8"?>
<queryTable xmlns="http://schemas.openxmlformats.org/spreadsheetml/2006/main" xmlns:mc="http://schemas.openxmlformats.org/markup-compatibility/2006" xmlns:xr16="http://schemas.microsoft.com/office/spreadsheetml/2017/revision16" mc:Ignorable="xr16" name="MPSC2.espmvol.5yr.adj.espmvol_62" connectionId="11" xr16:uid="{C2385AF0-27E5-4787-AF2B-835292AD64CD}" autoFormatId="16" applyNumberFormats="0" applyBorderFormats="0" applyFontFormats="1" applyPatternFormats="1" applyAlignmentFormats="0" applyWidthHeightFormats="0"/>
</file>

<file path=xl/queryTables/queryTable119.xml><?xml version="1.0" encoding="utf-8"?>
<queryTable xmlns="http://schemas.openxmlformats.org/spreadsheetml/2006/main" xmlns:mc="http://schemas.openxmlformats.org/markup-compatibility/2006" xmlns:xr16="http://schemas.microsoft.com/office/spreadsheetml/2017/revision16" mc:Ignorable="xr16" name="NVRN5.espmvol.5yr.adj.espmvol_42" connectionId="12" xr16:uid="{AAF02B25-89AA-4C11-8A4F-3A8AE9A5D994}" autoFormatId="16" applyNumberFormats="0" applyBorderFormats="0" applyFontFormats="1" applyPatternFormats="1" applyAlignmentFormats="0" applyWidthHeightFormats="0"/>
</file>

<file path=xl/queryTables/queryTable120.xml><?xml version="1.0" encoding="utf-8"?>
<queryTable xmlns="http://schemas.openxmlformats.org/spreadsheetml/2006/main" xmlns:mc="http://schemas.openxmlformats.org/markup-compatibility/2006" xmlns:xr16="http://schemas.microsoft.com/office/spreadsheetml/2017/revision16" mc:Ignorable="xr16" name="GRNU1.espmvol.5yr.adj.espmvol_39" connectionId="10" xr16:uid="{A5E2C221-EECA-4187-BDA5-AAB8153C3826}" autoFormatId="16" applyNumberFormats="0" applyBorderFormats="0" applyFontFormats="1" applyPatternFormats="1" applyAlignmentFormats="0" applyWidthHeightFormats="0"/>
</file>

<file path=xl/queryTables/queryTable121.xml><?xml version="1.0" encoding="utf-8"?>
<queryTable xmlns="http://schemas.openxmlformats.org/spreadsheetml/2006/main" xmlns:mc="http://schemas.openxmlformats.org/markup-compatibility/2006" xmlns:xr16="http://schemas.microsoft.com/office/spreadsheetml/2017/revision16" mc:Ignorable="xr16" name="GRNU1.espmvol.5yr.adj.espmvol_1" connectionId="10" xr16:uid="{242ED4FD-2784-49FB-82EE-DD2599CA6313}" autoFormatId="16" applyNumberFormats="0" applyBorderFormats="0" applyFontFormats="1" applyPatternFormats="1" applyAlignmentFormats="0" applyWidthHeightFormats="0"/>
</file>

<file path=xl/queryTables/queryTable122.xml><?xml version="1.0" encoding="utf-8"?>
<queryTable xmlns="http://schemas.openxmlformats.org/spreadsheetml/2006/main" xmlns:mc="http://schemas.openxmlformats.org/markup-compatibility/2006" xmlns:xr16="http://schemas.microsoft.com/office/spreadsheetml/2017/revision16" mc:Ignorable="xr16" name="MPSC2.espmvol.5yr.adj.espmvol_49" connectionId="11" xr16:uid="{E8A31F58-0102-462A-92A2-3D6E319B1139}" autoFormatId="16" applyNumberFormats="0" applyBorderFormats="0" applyFontFormats="1" applyPatternFormats="1" applyAlignmentFormats="0" applyWidthHeightFormats="0"/>
</file>

<file path=xl/queryTables/queryTable123.xml><?xml version="1.0" encoding="utf-8"?>
<queryTable xmlns="http://schemas.openxmlformats.org/spreadsheetml/2006/main" xmlns:mc="http://schemas.openxmlformats.org/markup-compatibility/2006" xmlns:xr16="http://schemas.microsoft.com/office/spreadsheetml/2017/revision16" mc:Ignorable="xr16" name="NVRN5.espmvol.5yr.adj.espmvol_16" connectionId="12" xr16:uid="{4F42E8C9-B27F-4CA2-AFE9-4F87DAC22A05}" autoFormatId="16" applyNumberFormats="0" applyBorderFormats="0" applyFontFormats="1" applyPatternFormats="1" applyAlignmentFormats="0" applyWidthHeightFormats="0"/>
</file>

<file path=xl/queryTables/queryTable124.xml><?xml version="1.0" encoding="utf-8"?>
<queryTable xmlns="http://schemas.openxmlformats.org/spreadsheetml/2006/main" xmlns:mc="http://schemas.openxmlformats.org/markup-compatibility/2006" xmlns:xr16="http://schemas.microsoft.com/office/spreadsheetml/2017/revision16" mc:Ignorable="xr16" name="BMDC2.espmvol.5yr.adj.espmvol_45" connectionId="1" xr16:uid="{923982EB-6766-4856-9DAF-F5D70796A0B0}" autoFormatId="16" applyNumberFormats="0" applyBorderFormats="0" applyFontFormats="1" applyPatternFormats="1" applyAlignmentFormats="0" applyWidthHeightFormats="0"/>
</file>

<file path=xl/queryTables/queryTable125.xml><?xml version="1.0" encoding="utf-8"?>
<queryTable xmlns="http://schemas.openxmlformats.org/spreadsheetml/2006/main" xmlns:mc="http://schemas.openxmlformats.org/markup-compatibility/2006" xmlns:xr16="http://schemas.microsoft.com/office/spreadsheetml/2017/revision16" mc:Ignorable="xr16" name="GRNU1.espmvol.5yr.adj.espmvol_7" connectionId="10" xr16:uid="{5412ACE6-872D-4D58-A537-0AE4DD24433C}" autoFormatId="16" applyNumberFormats="0" applyBorderFormats="0" applyFontFormats="1" applyPatternFormats="1" applyAlignmentFormats="0" applyWidthHeightFormats="0"/>
</file>

<file path=xl/queryTables/queryTable126.xml><?xml version="1.0" encoding="utf-8"?>
<queryTable xmlns="http://schemas.openxmlformats.org/spreadsheetml/2006/main" xmlns:mc="http://schemas.openxmlformats.org/markup-compatibility/2006" xmlns:xr16="http://schemas.microsoft.com/office/spreadsheetml/2017/revision16" mc:Ignorable="xr16" name="GRNU1.espmvol.5yr.adj.espmvol_38" connectionId="10" xr16:uid="{3E476F30-C256-4390-A042-64DE7FA3C5D2}" autoFormatId="16" applyNumberFormats="0" applyBorderFormats="0" applyFontFormats="1" applyPatternFormats="1" applyAlignmentFormats="0" applyWidthHeightFormats="0"/>
</file>

<file path=xl/queryTables/queryTable127.xml><?xml version="1.0" encoding="utf-8"?>
<queryTable xmlns="http://schemas.openxmlformats.org/spreadsheetml/2006/main" xmlns:mc="http://schemas.openxmlformats.org/markup-compatibility/2006" xmlns:xr16="http://schemas.microsoft.com/office/spreadsheetml/2017/revision16" mc:Ignorable="xr16" name="GRNU1.espmvol.5yr.adj.espmvol_51" connectionId="10" xr16:uid="{9D5C5E32-F235-470B-9447-7B51C1227ED5}" autoFormatId="16" applyNumberFormats="0" applyBorderFormats="0" applyFontFormats="1" applyPatternFormats="1" applyAlignmentFormats="0" applyWidthHeightFormats="0"/>
</file>

<file path=xl/queryTables/queryTable128.xml><?xml version="1.0" encoding="utf-8"?>
<queryTable xmlns="http://schemas.openxmlformats.org/spreadsheetml/2006/main" xmlns:mc="http://schemas.openxmlformats.org/markup-compatibility/2006" xmlns:xr16="http://schemas.microsoft.com/office/spreadsheetml/2017/revision16" mc:Ignorable="xr16" name="MPSC2.espmvol.5yr.adj.espmvol_41" connectionId="11" xr16:uid="{0BCE0564-2B33-48B3-852E-9ABA7FFF218A}" autoFormatId="16" applyNumberFormats="0" applyBorderFormats="0" applyFontFormats="1" applyPatternFormats="1" applyAlignmentFormats="0" applyWidthHeightFormats="0"/>
</file>

<file path=xl/queryTables/queryTable129.xml><?xml version="1.0" encoding="utf-8"?>
<queryTable xmlns="http://schemas.openxmlformats.org/spreadsheetml/2006/main" xmlns:mc="http://schemas.openxmlformats.org/markup-compatibility/2006" xmlns:xr16="http://schemas.microsoft.com/office/spreadsheetml/2017/revision16" mc:Ignorable="xr16" name="VCRC2.espmvol.5yr.adj.espmvol_23" connectionId="14" xr16:uid="{51ACE22F-ECF3-4D39-B3FF-0ECA1E7FA7F4}" autoFormatId="16" applyNumberFormats="0" applyBorderFormats="0" applyFontFormats="1" applyPatternFormats="1" applyAlignmentFormats="0" applyWidthHeightFormats="0"/>
</file>

<file path=xl/queryTables/queryTable130.xml><?xml version="1.0" encoding="utf-8"?>
<queryTable xmlns="http://schemas.openxmlformats.org/spreadsheetml/2006/main" xmlns:mc="http://schemas.openxmlformats.org/markup-compatibility/2006" xmlns:xr16="http://schemas.microsoft.com/office/spreadsheetml/2017/revision16" mc:Ignorable="xr16" name="MPSC2.espmvol.5yr.adj.espmvol_38" connectionId="11" xr16:uid="{21FB4A4D-FFDB-4423-A968-587B966F5155}" autoFormatId="16" applyNumberFormats="0" applyBorderFormats="0" applyFontFormats="1" applyPatternFormats="1" applyAlignmentFormats="0" applyWidthHeightFormats="0"/>
</file>

<file path=xl/queryTables/queryTable131.xml><?xml version="1.0" encoding="utf-8"?>
<queryTable xmlns="http://schemas.openxmlformats.org/spreadsheetml/2006/main" xmlns:mc="http://schemas.openxmlformats.org/markup-compatibility/2006" xmlns:xr16="http://schemas.microsoft.com/office/spreadsheetml/2017/revision16" mc:Ignorable="xr16" name="DRGC2.espmvol.5yr.adj.espmvol_26" connectionId="6" xr16:uid="{96DFF288-C06C-4E20-BC4C-EC7F34DFA524}" autoFormatId="16" applyNumberFormats="0" applyBorderFormats="0" applyFontFormats="1" applyPatternFormats="1" applyAlignmentFormats="0" applyWidthHeightFormats="0"/>
</file>

<file path=xl/queryTables/queryTable132.xml><?xml version="1.0" encoding="utf-8"?>
<queryTable xmlns="http://schemas.openxmlformats.org/spreadsheetml/2006/main" xmlns:mc="http://schemas.openxmlformats.org/markup-compatibility/2006" xmlns:xr16="http://schemas.microsoft.com/office/spreadsheetml/2017/revision16" mc:Ignorable="xr16" name="VCRC2.espmvol.5yr.adj.espmvol_20" connectionId="14" xr16:uid="{B662AC56-9160-4E80-8A34-7D13315A01EE}" autoFormatId="16" applyNumberFormats="0" applyBorderFormats="0" applyFontFormats="1" applyPatternFormats="1" applyAlignmentFormats="0" applyWidthHeightFormats="0"/>
</file>

<file path=xl/queryTables/queryTable133.xml><?xml version="1.0" encoding="utf-8"?>
<queryTable xmlns="http://schemas.openxmlformats.org/spreadsheetml/2006/main" xmlns:mc="http://schemas.openxmlformats.org/markup-compatibility/2006" xmlns:xr16="http://schemas.microsoft.com/office/spreadsheetml/2017/revision16" mc:Ignorable="xr16" name="CLSC2.espmvol.5yr.adj.espmvol_51" connectionId="3" xr16:uid="{B156CF97-AACC-4CC2-9EB1-C1BA4CB918C6}" autoFormatId="16" applyNumberFormats="0" applyBorderFormats="0" applyFontFormats="1" applyPatternFormats="1" applyAlignmentFormats="0" applyWidthHeightFormats="0"/>
</file>

<file path=xl/queryTables/queryTable134.xml><?xml version="1.0" encoding="utf-8"?>
<queryTable xmlns="http://schemas.openxmlformats.org/spreadsheetml/2006/main" xmlns:mc="http://schemas.openxmlformats.org/markup-compatibility/2006" xmlns:xr16="http://schemas.microsoft.com/office/spreadsheetml/2017/revision16" mc:Ignorable="xr16" name="MPSC2.espmvol.5yr.adj.espmvol_34" connectionId="11" xr16:uid="{C7106CB1-6078-4D09-AEA1-F526DC3B67F7}" autoFormatId="16" applyNumberFormats="0" applyBorderFormats="0" applyFontFormats="1" applyPatternFormats="1" applyAlignmentFormats="0" applyWidthHeightFormats="0"/>
</file>

<file path=xl/queryTables/queryTable135.xml><?xml version="1.0" encoding="utf-8"?>
<queryTable xmlns="http://schemas.openxmlformats.org/spreadsheetml/2006/main" xmlns:mc="http://schemas.openxmlformats.org/markup-compatibility/2006" xmlns:xr16="http://schemas.microsoft.com/office/spreadsheetml/2017/revision16" mc:Ignorable="xr16" name="NVRN5.espmvol.5yr.adj.espmvol_33" connectionId="12" xr16:uid="{66A7DA13-07F8-4DE8-A2FF-9E865CC0E4E1}" autoFormatId="16" applyNumberFormats="0" applyBorderFormats="0" applyFontFormats="1" applyPatternFormats="1" applyAlignmentFormats="0" applyWidthHeightFormats="0"/>
</file>

<file path=xl/queryTables/queryTable136.xml><?xml version="1.0" encoding="utf-8"?>
<queryTable xmlns="http://schemas.openxmlformats.org/spreadsheetml/2006/main" xmlns:mc="http://schemas.openxmlformats.org/markup-compatibility/2006" xmlns:xr16="http://schemas.microsoft.com/office/spreadsheetml/2017/revision16" mc:Ignorable="xr16" name="GBRW4.espmvol.5yr.adj.espmvol_39" connectionId="7" xr16:uid="{0893AE28-62FB-424A-99DF-39727AEE42E2}" autoFormatId="16" applyNumberFormats="0" applyBorderFormats="0" applyFontFormats="1" applyPatternFormats="1" applyAlignmentFormats="0" applyWidthHeightFormats="0"/>
</file>

<file path=xl/queryTables/queryTable137.xml><?xml version="1.0" encoding="utf-8"?>
<queryTable xmlns="http://schemas.openxmlformats.org/spreadsheetml/2006/main" xmlns:mc="http://schemas.openxmlformats.org/markup-compatibility/2006" xmlns:xr16="http://schemas.microsoft.com/office/spreadsheetml/2017/revision16" mc:Ignorable="xr16" name="BMDC2.espmvol.5yr.adj.espmvol_55" connectionId="1" xr16:uid="{36EAA7B3-FCD0-4C59-85B1-71AE08FE3586}" autoFormatId="16" applyNumberFormats="0" applyBorderFormats="0" applyFontFormats="1" applyPatternFormats="1" applyAlignmentFormats="0" applyWidthHeightFormats="0"/>
</file>

<file path=xl/queryTables/queryTable138.xml><?xml version="1.0" encoding="utf-8"?>
<queryTable xmlns="http://schemas.openxmlformats.org/spreadsheetml/2006/main" xmlns:mc="http://schemas.openxmlformats.org/markup-compatibility/2006" xmlns:xr16="http://schemas.microsoft.com/office/spreadsheetml/2017/revision16" mc:Ignorable="xr16" name="MPSC2.espmvol.5yr.adj.espmvol" connectionId="11" xr16:uid="{3AD1AEC8-BCC5-4D01-ADAE-0C538B7433E2}" autoFormatId="16" applyNumberFormats="0" applyBorderFormats="0" applyFontFormats="1" applyPatternFormats="1" applyAlignmentFormats="0" applyWidthHeightFormats="0"/>
</file>

<file path=xl/queryTables/queryTable139.xml><?xml version="1.0" encoding="utf-8"?>
<queryTable xmlns="http://schemas.openxmlformats.org/spreadsheetml/2006/main" xmlns:mc="http://schemas.openxmlformats.org/markup-compatibility/2006" xmlns:xr16="http://schemas.microsoft.com/office/spreadsheetml/2017/revision16" mc:Ignorable="xr16" name="GBRW4.espmvol.5yr.adj.espmvol_12" connectionId="7" xr16:uid="{3999D862-2F23-4CD5-BB3F-FE0AB61F1B63}" autoFormatId="16" applyNumberFormats="0" applyBorderFormats="0" applyFontFormats="1" applyPatternFormats="1" applyAlignmentFormats="0" applyWidthHeightFormats="0"/>
</file>

<file path=xl/queryTables/queryTable140.xml><?xml version="1.0" encoding="utf-8"?>
<queryTable xmlns="http://schemas.openxmlformats.org/spreadsheetml/2006/main" xmlns:mc="http://schemas.openxmlformats.org/markup-compatibility/2006" xmlns:xr16="http://schemas.microsoft.com/office/spreadsheetml/2017/revision16" mc:Ignorable="xr16" name="CLSC2.espmvol.5yr.adj.espmvol_56" connectionId="3" xr16:uid="{C66D0A6E-276E-4218-B6C9-0D42FDF49A91}" autoFormatId="16" applyNumberFormats="0" applyBorderFormats="0" applyFontFormats="1" applyPatternFormats="1" applyAlignmentFormats="0" applyWidthHeightFormats="0"/>
</file>

<file path=xl/queryTables/queryTable141.xml><?xml version="1.0" encoding="utf-8"?>
<queryTable xmlns="http://schemas.openxmlformats.org/spreadsheetml/2006/main" xmlns:mc="http://schemas.openxmlformats.org/markup-compatibility/2006" xmlns:xr16="http://schemas.microsoft.com/office/spreadsheetml/2017/revision16" mc:Ignorable="xr16" name="MPSC2.espmvol.5yr.adj.espmvol_47" connectionId="11" xr16:uid="{714CD919-2FD1-495C-B6B6-1FD6C549B217}" autoFormatId="16" applyNumberFormats="0" applyBorderFormats="0" applyFontFormats="1" applyPatternFormats="1" applyAlignmentFormats="0" applyWidthHeightFormats="0"/>
</file>

<file path=xl/queryTables/queryTable142.xml><?xml version="1.0" encoding="utf-8"?>
<queryTable xmlns="http://schemas.openxmlformats.org/spreadsheetml/2006/main" xmlns:mc="http://schemas.openxmlformats.org/markup-compatibility/2006" xmlns:xr16="http://schemas.microsoft.com/office/spreadsheetml/2017/revision16" mc:Ignorable="xr16" name="DRGC2.espmvol.5yr.adj.espmvol_19" connectionId="6" xr16:uid="{72FC01C7-F3C6-4DE2-83AA-4EBC6A9D04D7}" autoFormatId="16" applyNumberFormats="0" applyBorderFormats="0" applyFontFormats="1" applyPatternFormats="1" applyAlignmentFormats="0" applyWidthHeightFormats="0"/>
</file>

<file path=xl/queryTables/queryTable143.xml><?xml version="1.0" encoding="utf-8"?>
<queryTable xmlns="http://schemas.openxmlformats.org/spreadsheetml/2006/main" xmlns:mc="http://schemas.openxmlformats.org/markup-compatibility/2006" xmlns:xr16="http://schemas.microsoft.com/office/spreadsheetml/2017/revision16" mc:Ignorable="xr16" name="GLDA3.espmvol.5yr.adj.espmvol_20" connectionId="9" xr16:uid="{3395C87D-0B5F-415F-87D9-915F0F3B8793}" autoFormatId="16" applyNumberFormats="0" applyBorderFormats="0" applyFontFormats="1" applyPatternFormats="1" applyAlignmentFormats="0" applyWidthHeightFormats="0"/>
</file>

<file path=xl/queryTables/queryTable144.xml><?xml version="1.0" encoding="utf-8"?>
<queryTable xmlns="http://schemas.openxmlformats.org/spreadsheetml/2006/main" xmlns:mc="http://schemas.openxmlformats.org/markup-compatibility/2006" xmlns:xr16="http://schemas.microsoft.com/office/spreadsheetml/2017/revision16" mc:Ignorable="xr16" name="VCRC2.espmvol.5yr.adj.espmvol_19" connectionId="14" xr16:uid="{60A1D5D8-9619-4D26-B0C6-2F123F406001}" autoFormatId="16" applyNumberFormats="0" applyBorderFormats="0" applyFontFormats="1" applyPatternFormats="1" applyAlignmentFormats="0" applyWidthHeightFormats="0"/>
</file>

<file path=xl/queryTables/queryTable145.xml><?xml version="1.0" encoding="utf-8"?>
<queryTable xmlns="http://schemas.openxmlformats.org/spreadsheetml/2006/main" xmlns:mc="http://schemas.openxmlformats.org/markup-compatibility/2006" xmlns:xr16="http://schemas.microsoft.com/office/spreadsheetml/2017/revision16" mc:Ignorable="xr16" name="VCRC2.espmvol.5yr.adj.espmvol_48" connectionId="14" xr16:uid="{57CCE723-482F-481D-9C3C-497E9F5A3972}" autoFormatId="16" applyNumberFormats="0" applyBorderFormats="0" applyFontFormats="1" applyPatternFormats="1" applyAlignmentFormats="0" applyWidthHeightFormats="0"/>
</file>

<file path=xl/queryTables/queryTable146.xml><?xml version="1.0" encoding="utf-8"?>
<queryTable xmlns="http://schemas.openxmlformats.org/spreadsheetml/2006/main" xmlns:mc="http://schemas.openxmlformats.org/markup-compatibility/2006" xmlns:xr16="http://schemas.microsoft.com/office/spreadsheetml/2017/revision16" mc:Ignorable="xr16" name="NVRN5.espmvol.5yr.adj.espmvol_46" connectionId="12" xr16:uid="{2C15C1DC-25EE-4E66-BEE3-ACA3893E9631}" autoFormatId="16" applyNumberFormats="0" applyBorderFormats="0" applyFontFormats="1" applyPatternFormats="1" applyAlignmentFormats="0" applyWidthHeightFormats="0"/>
</file>

<file path=xl/queryTables/queryTable147.xml><?xml version="1.0" encoding="utf-8"?>
<queryTable xmlns="http://schemas.openxmlformats.org/spreadsheetml/2006/main" xmlns:mc="http://schemas.openxmlformats.org/markup-compatibility/2006" xmlns:xr16="http://schemas.microsoft.com/office/spreadsheetml/2017/revision16" mc:Ignorable="xr16" name="DRGC2.espmvol.5yr.adj.espmvol_8" connectionId="6" xr16:uid="{F974DD95-0D63-4F65-A8D4-A556946C657D}" autoFormatId="16" applyNumberFormats="0" applyBorderFormats="0" applyFontFormats="1" applyPatternFormats="1" applyAlignmentFormats="0" applyWidthHeightFormats="0"/>
</file>

<file path=xl/queryTables/queryTable148.xml><?xml version="1.0" encoding="utf-8"?>
<queryTable xmlns="http://schemas.openxmlformats.org/spreadsheetml/2006/main" xmlns:mc="http://schemas.openxmlformats.org/markup-compatibility/2006" xmlns:xr16="http://schemas.microsoft.com/office/spreadsheetml/2017/revision16" mc:Ignorable="xr16" name="BMDC2.espmvol.5yr.adj.espmvol_30" connectionId="1" xr16:uid="{2AA628D5-5486-4E1A-B262-8303F3399246}" autoFormatId="16" applyNumberFormats="0" applyBorderFormats="0" applyFontFormats="1" applyPatternFormats="1" applyAlignmentFormats="0" applyWidthHeightFormats="0"/>
</file>

<file path=xl/queryTables/queryTable149.xml><?xml version="1.0" encoding="utf-8"?>
<queryTable xmlns="http://schemas.openxmlformats.org/spreadsheetml/2006/main" xmlns:mc="http://schemas.openxmlformats.org/markup-compatibility/2006" xmlns:xr16="http://schemas.microsoft.com/office/spreadsheetml/2017/revision16" mc:Ignorable="xr16" name="DRGC2.espmvol.5yr.adj.espmvol_49" connectionId="6" xr16:uid="{AFCA601C-8F10-40A4-9DBD-D01A299DA8F5}" autoFormatId="16" applyNumberFormats="0" applyBorderFormats="0" applyFontFormats="1" applyPatternFormats="1" applyAlignmentFormats="0" applyWidthHeightFormats="0"/>
</file>

<file path=xl/queryTables/queryTable150.xml><?xml version="1.0" encoding="utf-8"?>
<queryTable xmlns="http://schemas.openxmlformats.org/spreadsheetml/2006/main" xmlns:mc="http://schemas.openxmlformats.org/markup-compatibility/2006" xmlns:xr16="http://schemas.microsoft.com/office/spreadsheetml/2017/revision16" mc:Ignorable="xr16" name="CLSC2.espmvol.5yr.adj.espmvol_2" connectionId="3" xr16:uid="{EA458C8A-C8D7-4F90-823F-E4658E81216A}" autoFormatId="16" applyNumberFormats="0" applyBorderFormats="0" applyFontFormats="1" applyPatternFormats="1" applyAlignmentFormats="0" applyWidthHeightFormats="0"/>
</file>

<file path=xl/queryTables/queryTable151.xml><?xml version="1.0" encoding="utf-8"?>
<queryTable xmlns="http://schemas.openxmlformats.org/spreadsheetml/2006/main" xmlns:mc="http://schemas.openxmlformats.org/markup-compatibility/2006" xmlns:xr16="http://schemas.microsoft.com/office/spreadsheetml/2017/revision16" mc:Ignorable="xr16" name="TPIC2.espmvol.5yr.adj.espmvol_38" connectionId="13" xr16:uid="{BC5B060E-F6CA-4B1E-A1E8-A9F7E3698FF2}" autoFormatId="16" applyNumberFormats="0" applyBorderFormats="0" applyFontFormats="1" applyPatternFormats="1" applyAlignmentFormats="0" applyWidthHeightFormats="0"/>
</file>

<file path=xl/queryTables/queryTable152.xml><?xml version="1.0" encoding="utf-8"?>
<queryTable xmlns="http://schemas.openxmlformats.org/spreadsheetml/2006/main" xmlns:mc="http://schemas.openxmlformats.org/markup-compatibility/2006" xmlns:xr16="http://schemas.microsoft.com/office/spreadsheetml/2017/revision16" mc:Ignorable="xr16" name="TPIC2.espmvol.5yr.adj.espmvol_55" connectionId="13" xr16:uid="{BFAA23B0-3493-4D70-8445-DECE8ED2CB83}" autoFormatId="16" applyNumberFormats="0" applyBorderFormats="0" applyFontFormats="1" applyPatternFormats="1" applyAlignmentFormats="0" applyWidthHeightFormats="0"/>
</file>

<file path=xl/queryTables/queryTable153.xml><?xml version="1.0" encoding="utf-8"?>
<queryTable xmlns="http://schemas.openxmlformats.org/spreadsheetml/2006/main" xmlns:mc="http://schemas.openxmlformats.org/markup-compatibility/2006" xmlns:xr16="http://schemas.microsoft.com/office/spreadsheetml/2017/revision16" mc:Ignorable="xr16" name="DRGC2.espmvol.5yr.adj.espmvol_32" connectionId="6" xr16:uid="{73C76320-E53F-4F20-876D-0D8198939F8A}" autoFormatId="16" applyNumberFormats="0" applyBorderFormats="0" applyFontFormats="1" applyPatternFormats="1" applyAlignmentFormats="0" applyWidthHeightFormats="0"/>
</file>

<file path=xl/queryTables/queryTable154.xml><?xml version="1.0" encoding="utf-8"?>
<queryTable xmlns="http://schemas.openxmlformats.org/spreadsheetml/2006/main" xmlns:mc="http://schemas.openxmlformats.org/markup-compatibility/2006" xmlns:xr16="http://schemas.microsoft.com/office/spreadsheetml/2017/revision16" mc:Ignorable="xr16" name="GRNU1.espmvol.5yr.adj.espmvol_4" connectionId="10" xr16:uid="{E24D8BEA-811A-4D03-A2D6-A974DAB45A31}" autoFormatId="16" applyNumberFormats="0" applyBorderFormats="0" applyFontFormats="1" applyPatternFormats="1" applyAlignmentFormats="0" applyWidthHeightFormats="0"/>
</file>

<file path=xl/queryTables/queryTable155.xml><?xml version="1.0" encoding="utf-8"?>
<queryTable xmlns="http://schemas.openxmlformats.org/spreadsheetml/2006/main" xmlns:mc="http://schemas.openxmlformats.org/markup-compatibility/2006" xmlns:xr16="http://schemas.microsoft.com/office/spreadsheetml/2017/revision16" mc:Ignorable="xr16" name="BMDC2.espmvol.5yr.adj.espmvol_33" connectionId="1" xr16:uid="{C6EC7269-6750-4ACA-964E-2DD69BD47502}" autoFormatId="16" applyNumberFormats="0" applyBorderFormats="0" applyFontFormats="1" applyPatternFormats="1" applyAlignmentFormats="0" applyWidthHeightFormats="0"/>
</file>

<file path=xl/queryTables/queryTable156.xml><?xml version="1.0" encoding="utf-8"?>
<queryTable xmlns="http://schemas.openxmlformats.org/spreadsheetml/2006/main" xmlns:mc="http://schemas.openxmlformats.org/markup-compatibility/2006" xmlns:xr16="http://schemas.microsoft.com/office/spreadsheetml/2017/revision16" mc:Ignorable="xr16" name="GJNC2LOC.espmvol.5yr.adj.espmvol_64" connectionId="8" xr16:uid="{D912C142-2734-4332-A680-20376BAAB4B2}" autoFormatId="16" applyNumberFormats="0" applyBorderFormats="0" applyFontFormats="1" applyPatternFormats="1" applyAlignmentFormats="0" applyWidthHeightFormats="0"/>
</file>

<file path=xl/queryTables/queryTable157.xml><?xml version="1.0" encoding="utf-8"?>
<queryTable xmlns="http://schemas.openxmlformats.org/spreadsheetml/2006/main" xmlns:mc="http://schemas.openxmlformats.org/markup-compatibility/2006" xmlns:xr16="http://schemas.microsoft.com/office/spreadsheetml/2017/revision16" mc:Ignorable="xr16" name="GRNU1.espmvol.5yr.adj.espmvol_60" connectionId="10" xr16:uid="{D4673320-0813-4BF1-A80F-E2A6C97A137E}" autoFormatId="16" applyNumberFormats="0" applyBorderFormats="0" applyFontFormats="1" applyPatternFormats="1" applyAlignmentFormats="0" applyWidthHeightFormats="0"/>
</file>

<file path=xl/queryTables/queryTable158.xml><?xml version="1.0" encoding="utf-8"?>
<queryTable xmlns="http://schemas.openxmlformats.org/spreadsheetml/2006/main" xmlns:mc="http://schemas.openxmlformats.org/markup-compatibility/2006" xmlns:xr16="http://schemas.microsoft.com/office/spreadsheetml/2017/revision16" mc:Ignorable="xr16" name="GJNC2LOC.espmvol.5yr.adj.espmvol_52" connectionId="8" xr16:uid="{86218B0B-77F3-4951-BA25-6E8F117B0716}" autoFormatId="16" applyNumberFormats="0" applyBorderFormats="0" applyFontFormats="1" applyPatternFormats="1" applyAlignmentFormats="0" applyWidthHeightFormats="0"/>
</file>

<file path=xl/queryTables/queryTable159.xml><?xml version="1.0" encoding="utf-8"?>
<queryTable xmlns="http://schemas.openxmlformats.org/spreadsheetml/2006/main" xmlns:mc="http://schemas.openxmlformats.org/markup-compatibility/2006" xmlns:xr16="http://schemas.microsoft.com/office/spreadsheetml/2017/revision16" mc:Ignorable="xr16" name="NVRN5.espmvol.5yr.adj.espmvol_10" connectionId="12" xr16:uid="{515FB650-6540-461E-BD73-2BE90BFE592B}" autoFormatId="16" applyNumberFormats="0" applyBorderFormats="0" applyFontFormats="1" applyPatternFormats="1" applyAlignmentFormats="0" applyWidthHeightFormats="0"/>
</file>

<file path=xl/queryTables/queryTable160.xml><?xml version="1.0" encoding="utf-8"?>
<queryTable xmlns="http://schemas.openxmlformats.org/spreadsheetml/2006/main" xmlns:mc="http://schemas.openxmlformats.org/markup-compatibility/2006" xmlns:xr16="http://schemas.microsoft.com/office/spreadsheetml/2017/revision16" mc:Ignorable="xr16" name="DRGC2.espmvol.5yr.adj.espmvol_52" connectionId="6" xr16:uid="{2D95B54D-02DE-4737-8D6F-EAD3C1A19CF4}" autoFormatId="16" applyNumberFormats="0" applyBorderFormats="0" applyFontFormats="1" applyPatternFormats="1" applyAlignmentFormats="0" applyWidthHeightFormats="0"/>
</file>

<file path=xl/queryTables/queryTable161.xml><?xml version="1.0" encoding="utf-8"?>
<queryTable xmlns="http://schemas.openxmlformats.org/spreadsheetml/2006/main" xmlns:mc="http://schemas.openxmlformats.org/markup-compatibility/2006" xmlns:xr16="http://schemas.microsoft.com/office/spreadsheetml/2017/revision16" mc:Ignorable="xr16" name="GLDA3.espmvol.5yr.adj.espmvol_47" connectionId="9" xr16:uid="{CEC53166-9E20-47D8-AE8E-C78447E225C9}" autoFormatId="16" applyNumberFormats="0" applyBorderFormats="0" applyFontFormats="1" applyPatternFormats="1" applyAlignmentFormats="0" applyWidthHeightFormats="0"/>
</file>

<file path=xl/queryTables/queryTable162.xml><?xml version="1.0" encoding="utf-8"?>
<queryTable xmlns="http://schemas.openxmlformats.org/spreadsheetml/2006/main" xmlns:mc="http://schemas.openxmlformats.org/markup-compatibility/2006" xmlns:xr16="http://schemas.microsoft.com/office/spreadsheetml/2017/revision16" mc:Ignorable="xr16" name="GRNU1.espmvol.5yr.adj.espmvol_45" connectionId="10" xr16:uid="{BD5A8BB6-92E8-4D7E-A5B2-E997EC2CF4FA}" autoFormatId="16" applyNumberFormats="0" applyBorderFormats="0" applyFontFormats="1" applyPatternFormats="1" applyAlignmentFormats="0" applyWidthHeightFormats="0"/>
</file>

<file path=xl/queryTables/queryTable163.xml><?xml version="1.0" encoding="utf-8"?>
<queryTable xmlns="http://schemas.openxmlformats.org/spreadsheetml/2006/main" xmlns:mc="http://schemas.openxmlformats.org/markup-compatibility/2006" xmlns:xr16="http://schemas.microsoft.com/office/spreadsheetml/2017/revision16" mc:Ignorable="xr16" name="BMDC2.espmvol.5yr.adj.espmvol_60" connectionId="1" xr16:uid="{37A60C50-F7DE-4430-9D4E-926CDB0A2B54}" autoFormatId="16" applyNumberFormats="0" applyBorderFormats="0" applyFontFormats="1" applyPatternFormats="1" applyAlignmentFormats="0" applyWidthHeightFormats="0"/>
</file>

<file path=xl/queryTables/queryTable164.xml><?xml version="1.0" encoding="utf-8"?>
<queryTable xmlns="http://schemas.openxmlformats.org/spreadsheetml/2006/main" xmlns:mc="http://schemas.openxmlformats.org/markup-compatibility/2006" xmlns:xr16="http://schemas.microsoft.com/office/spreadsheetml/2017/revision16" mc:Ignorable="xr16" name="MPSC2.espmvol.5yr.adj.espmvol_4" connectionId="11" xr16:uid="{E725CE19-5166-4951-90B4-58AAB99690B3}" autoFormatId="16" applyNumberFormats="0" applyBorderFormats="0" applyFontFormats="1" applyPatternFormats="1" applyAlignmentFormats="0" applyWidthHeightFormats="0"/>
</file>

<file path=xl/queryTables/queryTable165.xml><?xml version="1.0" encoding="utf-8"?>
<queryTable xmlns="http://schemas.openxmlformats.org/spreadsheetml/2006/main" xmlns:mc="http://schemas.openxmlformats.org/markup-compatibility/2006" xmlns:xr16="http://schemas.microsoft.com/office/spreadsheetml/2017/revision16" mc:Ignorable="xr16" name="DRGC2.espmvol.5yr.adj.espmvol_38" connectionId="6" xr16:uid="{AD928244-953C-4D9B-8A16-759D41663406}" autoFormatId="16" applyNumberFormats="0" applyBorderFormats="0" applyFontFormats="1" applyPatternFormats="1" applyAlignmentFormats="0" applyWidthHeightFormats="0"/>
</file>

<file path=xl/queryTables/queryTable166.xml><?xml version="1.0" encoding="utf-8"?>
<queryTable xmlns="http://schemas.openxmlformats.org/spreadsheetml/2006/main" xmlns:mc="http://schemas.openxmlformats.org/markup-compatibility/2006" xmlns:xr16="http://schemas.microsoft.com/office/spreadsheetml/2017/revision16" mc:Ignorable="xr16" name="BMDC2.espmvol.5yr.adj.espmvol_35" connectionId="1" xr16:uid="{3CFB4BC9-2B42-4C77-9AEA-791770A7CC2D}" autoFormatId="16" applyNumberFormats="0" applyBorderFormats="0" applyFontFormats="1" applyPatternFormats="1" applyAlignmentFormats="0" applyWidthHeightFormats="0"/>
</file>

<file path=xl/queryTables/queryTable167.xml><?xml version="1.0" encoding="utf-8"?>
<queryTable xmlns="http://schemas.openxmlformats.org/spreadsheetml/2006/main" xmlns:mc="http://schemas.openxmlformats.org/markup-compatibility/2006" xmlns:xr16="http://schemas.microsoft.com/office/spreadsheetml/2017/revision16" mc:Ignorable="xr16" name="YDLC2.espmvol.5yr.adj.espmvol_29" connectionId="15" xr16:uid="{DF258E7C-4918-4239-8945-D12E517391D6}" autoFormatId="16" applyNumberFormats="0" applyBorderFormats="0" applyFontFormats="1" applyPatternFormats="1" applyAlignmentFormats="0" applyWidthHeightFormats="0"/>
</file>

<file path=xl/queryTables/queryTable168.xml><?xml version="1.0" encoding="utf-8"?>
<queryTable xmlns="http://schemas.openxmlformats.org/spreadsheetml/2006/main" xmlns:mc="http://schemas.openxmlformats.org/markup-compatibility/2006" xmlns:xr16="http://schemas.microsoft.com/office/spreadsheetml/2017/revision16" mc:Ignorable="xr16" name="MPSC2.espmvol.5yr.adj.espmvol_29" connectionId="11" xr16:uid="{F97C9224-531E-4726-9F6F-D25D582BB439}" autoFormatId="16" applyNumberFormats="0" applyBorderFormats="0" applyFontFormats="1" applyPatternFormats="1" applyAlignmentFormats="0" applyWidthHeightFormats="0"/>
</file>

<file path=xl/queryTables/queryTable169.xml><?xml version="1.0" encoding="utf-8"?>
<queryTable xmlns="http://schemas.openxmlformats.org/spreadsheetml/2006/main" xmlns:mc="http://schemas.openxmlformats.org/markup-compatibility/2006" xmlns:xr16="http://schemas.microsoft.com/office/spreadsheetml/2017/revision16" mc:Ignorable="xr16" name="DRGC2.espmvol.5yr.adj.espmvol_11" connectionId="6" xr16:uid="{444F798B-8F25-4FAF-89B2-420EF7F52510}" autoFormatId="16" applyNumberFormats="0" applyBorderFormats="0" applyFontFormats="1" applyPatternFormats="1" applyAlignmentFormats="0" applyWidthHeightFormats="0"/>
</file>

<file path=xl/queryTables/queryTable170.xml><?xml version="1.0" encoding="utf-8"?>
<queryTable xmlns="http://schemas.openxmlformats.org/spreadsheetml/2006/main" xmlns:mc="http://schemas.openxmlformats.org/markup-compatibility/2006" xmlns:xr16="http://schemas.microsoft.com/office/spreadsheetml/2017/revision16" mc:Ignorable="xr16" name="BMDC2.espmvol.5yr.adj.espmvol_2" connectionId="1" xr16:uid="{89171EA0-AD56-42FC-8EE2-9A3D07D852C0}" autoFormatId="16" applyNumberFormats="0" applyBorderFormats="0" applyFontFormats="1" applyPatternFormats="1" applyAlignmentFormats="0" applyWidthHeightFormats="0"/>
</file>

<file path=xl/queryTables/queryTable171.xml><?xml version="1.0" encoding="utf-8"?>
<queryTable xmlns="http://schemas.openxmlformats.org/spreadsheetml/2006/main" xmlns:mc="http://schemas.openxmlformats.org/markup-compatibility/2006" xmlns:xr16="http://schemas.microsoft.com/office/spreadsheetml/2017/revision16" mc:Ignorable="xr16" name="YDLC2.espmvol.5yr.adj.espmvol_16" connectionId="15" xr16:uid="{91C4795E-7A35-4CA4-9212-25ED5EAD86D5}" autoFormatId="16" applyNumberFormats="0" applyBorderFormats="0" applyFontFormats="1" applyPatternFormats="1" applyAlignmentFormats="0" applyWidthHeightFormats="0"/>
</file>

<file path=xl/queryTables/queryTable172.xml><?xml version="1.0" encoding="utf-8"?>
<queryTable xmlns="http://schemas.openxmlformats.org/spreadsheetml/2006/main" xmlns:mc="http://schemas.openxmlformats.org/markup-compatibility/2006" xmlns:xr16="http://schemas.microsoft.com/office/spreadsheetml/2017/revision16" mc:Ignorable="xr16" name="GRNU1.espmvol.5yr.adj.espmvol_2" connectionId="10" xr16:uid="{DBB9AB5A-33D0-4699-9F30-F65939F8C0B3}" autoFormatId="16" applyNumberFormats="0" applyBorderFormats="0" applyFontFormats="1" applyPatternFormats="1" applyAlignmentFormats="0" applyWidthHeightFormats="0"/>
</file>

<file path=xl/queryTables/queryTable173.xml><?xml version="1.0" encoding="utf-8"?>
<queryTable xmlns="http://schemas.openxmlformats.org/spreadsheetml/2006/main" xmlns:mc="http://schemas.openxmlformats.org/markup-compatibility/2006" xmlns:xr16="http://schemas.microsoft.com/office/spreadsheetml/2017/revision16" mc:Ignorable="xr16" name="GLDA3.espmvol.5yr.adj.espmvol_11" connectionId="9" xr16:uid="{BC5B5864-E3FF-4787-9778-74D9065072E9}" autoFormatId="16" applyNumberFormats="0" applyBorderFormats="0" applyFontFormats="1" applyPatternFormats="1" applyAlignmentFormats="0" applyWidthHeightFormats="0"/>
</file>

<file path=xl/queryTables/queryTable174.xml><?xml version="1.0" encoding="utf-8"?>
<queryTable xmlns="http://schemas.openxmlformats.org/spreadsheetml/2006/main" xmlns:mc="http://schemas.openxmlformats.org/markup-compatibility/2006" xmlns:xr16="http://schemas.microsoft.com/office/spreadsheetml/2017/revision16" mc:Ignorable="xr16" name="GLDA3.espmvol.5yr.adj.espmvol_16" connectionId="9" xr16:uid="{FFEC50CC-1803-4873-8AC3-8B39D6F5EEA9}" autoFormatId="16" applyNumberFormats="0" applyBorderFormats="0" applyFontFormats="1" applyPatternFormats="1" applyAlignmentFormats="0" applyWidthHeightFormats="0"/>
</file>

<file path=xl/queryTables/queryTable175.xml><?xml version="1.0" encoding="utf-8"?>
<queryTable xmlns="http://schemas.openxmlformats.org/spreadsheetml/2006/main" xmlns:mc="http://schemas.openxmlformats.org/markup-compatibility/2006" xmlns:xr16="http://schemas.microsoft.com/office/spreadsheetml/2017/revision16" mc:Ignorable="xr16" name="GJNC2LOC.espmvol.5yr.adj.espmvol_60" connectionId="8" xr16:uid="{16E24BB4-0285-476D-B7C4-ABEB4DC3CD3E}" autoFormatId="16" applyNumberFormats="0" applyBorderFormats="0" applyFontFormats="1" applyPatternFormats="1" applyAlignmentFormats="0" applyWidthHeightFormats="0"/>
</file>

<file path=xl/queryTables/queryTable176.xml><?xml version="1.0" encoding="utf-8"?>
<queryTable xmlns="http://schemas.openxmlformats.org/spreadsheetml/2006/main" xmlns:mc="http://schemas.openxmlformats.org/markup-compatibility/2006" xmlns:xr16="http://schemas.microsoft.com/office/spreadsheetml/2017/revision16" mc:Ignorable="xr16" name="GLDA3.espmvol.5yr.adj.espmvol_33" connectionId="9" xr16:uid="{D1E52814-34D1-4F3E-AF23-E00D3ACB8B97}" autoFormatId="16" applyNumberFormats="0" applyBorderFormats="0" applyFontFormats="1" applyPatternFormats="1" applyAlignmentFormats="0" applyWidthHeightFormats="0"/>
</file>

<file path=xl/queryTables/queryTable177.xml><?xml version="1.0" encoding="utf-8"?>
<queryTable xmlns="http://schemas.openxmlformats.org/spreadsheetml/2006/main" xmlns:mc="http://schemas.openxmlformats.org/markup-compatibility/2006" xmlns:xr16="http://schemas.microsoft.com/office/spreadsheetml/2017/revision16" mc:Ignorable="xr16" name="NVRN5.espmvol.5yr.adj.espmvol_24" connectionId="12" xr16:uid="{E7B0F764-5C74-4DB4-9C61-316DDA9E1D91}" autoFormatId="16" applyNumberFormats="0" applyBorderFormats="0" applyFontFormats="1" applyPatternFormats="1" applyAlignmentFormats="0" applyWidthHeightFormats="0"/>
</file>

<file path=xl/queryTables/queryTable178.xml><?xml version="1.0" encoding="utf-8"?>
<queryTable xmlns="http://schemas.openxmlformats.org/spreadsheetml/2006/main" xmlns:mc="http://schemas.openxmlformats.org/markup-compatibility/2006" xmlns:xr16="http://schemas.microsoft.com/office/spreadsheetml/2017/revision16" mc:Ignorable="xr16" name="TPIC2.espmvol.5yr.adj.espmvol_11" connectionId="13" xr16:uid="{3BADE917-5E60-4AA9-BCEC-A0522D43EFC5}" autoFormatId="16" applyNumberFormats="0" applyBorderFormats="0" applyFontFormats="1" applyPatternFormats="1" applyAlignmentFormats="0" applyWidthHeightFormats="0"/>
</file>

<file path=xl/queryTables/queryTable179.xml><?xml version="1.0" encoding="utf-8"?>
<queryTable xmlns="http://schemas.openxmlformats.org/spreadsheetml/2006/main" xmlns:mc="http://schemas.openxmlformats.org/markup-compatibility/2006" xmlns:xr16="http://schemas.microsoft.com/office/spreadsheetml/2017/revision16" mc:Ignorable="xr16" name="CLSC2.espmvol.5yr.adj.espmvol_32" connectionId="3" xr16:uid="{A15E3B79-3FD4-4ED2-85BD-723CD7DE68BB}" autoFormatId="16" applyNumberFormats="0" applyBorderFormats="0" applyFontFormats="1" applyPatternFormats="1" applyAlignmentFormats="0" applyWidthHeightFormats="0"/>
</file>

<file path=xl/queryTables/queryTable180.xml><?xml version="1.0" encoding="utf-8"?>
<queryTable xmlns="http://schemas.openxmlformats.org/spreadsheetml/2006/main" xmlns:mc="http://schemas.openxmlformats.org/markup-compatibility/2006" xmlns:xr16="http://schemas.microsoft.com/office/spreadsheetml/2017/revision16" mc:Ignorable="xr16" name="CLSC2.espmvol.5yr.adj.espmvol_55" connectionId="3" xr16:uid="{F72CFEF9-8A9D-420C-985E-01D59D3EC455}" autoFormatId="16" applyNumberFormats="0" applyBorderFormats="0" applyFontFormats="1" applyPatternFormats="1" applyAlignmentFormats="0" applyWidthHeightFormats="0"/>
</file>

<file path=xl/queryTables/queryTable181.xml><?xml version="1.0" encoding="utf-8"?>
<queryTable xmlns="http://schemas.openxmlformats.org/spreadsheetml/2006/main" xmlns:mc="http://schemas.openxmlformats.org/markup-compatibility/2006" xmlns:xr16="http://schemas.microsoft.com/office/spreadsheetml/2017/revision16" mc:Ignorable="xr16" name="VCRC2.espmvol.5yr.adj.espmvol_9" connectionId="14" xr16:uid="{2516D41B-46A6-429F-B543-8BD77661DA2A}" autoFormatId="16" applyNumberFormats="0" applyBorderFormats="0" applyFontFormats="1" applyPatternFormats="1" applyAlignmentFormats="0" applyWidthHeightFormats="0"/>
</file>

<file path=xl/queryTables/queryTable182.xml><?xml version="1.0" encoding="utf-8"?>
<queryTable xmlns="http://schemas.openxmlformats.org/spreadsheetml/2006/main" xmlns:mc="http://schemas.openxmlformats.org/markup-compatibility/2006" xmlns:xr16="http://schemas.microsoft.com/office/spreadsheetml/2017/revision16" mc:Ignorable="xr16" name="NVRN5.espmvol.5yr.adj.espmvol_22" connectionId="12" xr16:uid="{A2CBBC95-DD91-4249-B765-9B58CBE33751}" autoFormatId="16" applyNumberFormats="0" applyBorderFormats="0" applyFontFormats="1" applyPatternFormats="1" applyAlignmentFormats="0" applyWidthHeightFormats="0"/>
</file>

<file path=xl/queryTables/queryTable183.xml><?xml version="1.0" encoding="utf-8"?>
<queryTable xmlns="http://schemas.openxmlformats.org/spreadsheetml/2006/main" xmlns:mc="http://schemas.openxmlformats.org/markup-compatibility/2006" xmlns:xr16="http://schemas.microsoft.com/office/spreadsheetml/2017/revision16" mc:Ignorable="xr16" name="DRGC2.espmvol.5yr.adj.espmvol_60" connectionId="6" xr16:uid="{E71E9E68-3994-4A70-89B0-928DE4AF5358}" autoFormatId="16" applyNumberFormats="0" applyBorderFormats="0" applyFontFormats="1" applyPatternFormats="1" applyAlignmentFormats="0" applyWidthHeightFormats="0"/>
</file>

<file path=xl/queryTables/queryTable184.xml><?xml version="1.0" encoding="utf-8"?>
<queryTable xmlns="http://schemas.openxmlformats.org/spreadsheetml/2006/main" xmlns:mc="http://schemas.openxmlformats.org/markup-compatibility/2006" xmlns:xr16="http://schemas.microsoft.com/office/spreadsheetml/2017/revision16" mc:Ignorable="xr16" name="VCRC2.espmvol.5yr.adj.espmvol_54" connectionId="14" xr16:uid="{7800ECE9-9A92-404E-8CDA-B9A8F5919445}" autoFormatId="16" applyNumberFormats="0" applyBorderFormats="0" applyFontFormats="1" applyPatternFormats="1" applyAlignmentFormats="0" applyWidthHeightFormats="0"/>
</file>

<file path=xl/queryTables/queryTable185.xml><?xml version="1.0" encoding="utf-8"?>
<queryTable xmlns="http://schemas.openxmlformats.org/spreadsheetml/2006/main" xmlns:mc="http://schemas.openxmlformats.org/markup-compatibility/2006" xmlns:xr16="http://schemas.microsoft.com/office/spreadsheetml/2017/revision16" mc:Ignorable="xr16" name="MPSC2.espmvol.5yr.adj.espmvol_23" connectionId="11" xr16:uid="{CCD653B3-4BB3-4876-B094-6DEB6E30E924}" autoFormatId="16" applyNumberFormats="0" applyBorderFormats="0" applyFontFormats="1" applyPatternFormats="1" applyAlignmentFormats="0" applyWidthHeightFormats="0"/>
</file>

<file path=xl/queryTables/queryTable186.xml><?xml version="1.0" encoding="utf-8"?>
<queryTable xmlns="http://schemas.openxmlformats.org/spreadsheetml/2006/main" xmlns:mc="http://schemas.openxmlformats.org/markup-compatibility/2006" xmlns:xr16="http://schemas.microsoft.com/office/spreadsheetml/2017/revision16" mc:Ignorable="xr16" name="CLSC2.espmvol.5yr.adj.espmvol_61" connectionId="3" xr16:uid="{99550E7E-683F-4125-981F-36572D6FAE98}" autoFormatId="16" applyNumberFormats="0" applyBorderFormats="0" applyFontFormats="1" applyPatternFormats="1" applyAlignmentFormats="0" applyWidthHeightFormats="0"/>
</file>

<file path=xl/queryTables/queryTable187.xml><?xml version="1.0" encoding="utf-8"?>
<queryTable xmlns="http://schemas.openxmlformats.org/spreadsheetml/2006/main" xmlns:mc="http://schemas.openxmlformats.org/markup-compatibility/2006" xmlns:xr16="http://schemas.microsoft.com/office/spreadsheetml/2017/revision16" mc:Ignorable="xr16" name="DRGC2.espmvol.5yr.adj.espmvol_35" connectionId="6" xr16:uid="{572C594D-0745-4552-B772-60B19BB46A83}" autoFormatId="16" applyNumberFormats="0" applyBorderFormats="0" applyFontFormats="1" applyPatternFormats="1" applyAlignmentFormats="0" applyWidthHeightFormats="0"/>
</file>

<file path=xl/queryTables/queryTable188.xml><?xml version="1.0" encoding="utf-8"?>
<queryTable xmlns="http://schemas.openxmlformats.org/spreadsheetml/2006/main" xmlns:mc="http://schemas.openxmlformats.org/markup-compatibility/2006" xmlns:xr16="http://schemas.microsoft.com/office/spreadsheetml/2017/revision16" mc:Ignorable="xr16" name="CLSC2.espmvol.5yr.adj.espmvol_54" connectionId="3" xr16:uid="{517F6719-31C8-4530-AFE9-0F4F676C5A37}" autoFormatId="16" applyNumberFormats="0" applyBorderFormats="0" applyFontFormats="1" applyPatternFormats="1" applyAlignmentFormats="0" applyWidthHeightFormats="0"/>
</file>

<file path=xl/queryTables/queryTable189.xml><?xml version="1.0" encoding="utf-8"?>
<queryTable xmlns="http://schemas.openxmlformats.org/spreadsheetml/2006/main" xmlns:mc="http://schemas.openxmlformats.org/markup-compatibility/2006" xmlns:xr16="http://schemas.microsoft.com/office/spreadsheetml/2017/revision16" mc:Ignorable="xr16" name="MPSC2.espmvol.5yr.adj.espmvol_61" connectionId="11" xr16:uid="{05A5E0DD-E3D3-4018-90DD-262388F07DCC}" autoFormatId="16" applyNumberFormats="0" applyBorderFormats="0" applyFontFormats="1" applyPatternFormats="1" applyAlignmentFormats="0" applyWidthHeightFormats="0"/>
</file>

<file path=xl/queryTables/queryTable190.xml><?xml version="1.0" encoding="utf-8"?>
<queryTable xmlns="http://schemas.openxmlformats.org/spreadsheetml/2006/main" xmlns:mc="http://schemas.openxmlformats.org/markup-compatibility/2006" xmlns:xr16="http://schemas.microsoft.com/office/spreadsheetml/2017/revision16" mc:Ignorable="xr16" name="BMDC2.espmvol.5yr.adj.espmvol_56" connectionId="1" xr16:uid="{487B53EF-48A6-4916-AA65-0F213629399B}" autoFormatId="16" applyNumberFormats="0" applyBorderFormats="0" applyFontFormats="1" applyPatternFormats="1" applyAlignmentFormats="0" applyWidthHeightFormats="0"/>
</file>

<file path=xl/queryTables/queryTable191.xml><?xml version="1.0" encoding="utf-8"?>
<queryTable xmlns="http://schemas.openxmlformats.org/spreadsheetml/2006/main" xmlns:mc="http://schemas.openxmlformats.org/markup-compatibility/2006" xmlns:xr16="http://schemas.microsoft.com/office/spreadsheetml/2017/revision16" mc:Ignorable="xr16" name="GLDA3.espmvol.5yr.adj.espmvol_37" connectionId="9" xr16:uid="{5A1A3192-0CF7-42DD-BC85-D9D5CCD55F7E}" autoFormatId="16" applyNumberFormats="0" applyBorderFormats="0" applyFontFormats="1" applyPatternFormats="1" applyAlignmentFormats="0" applyWidthHeightFormats="0"/>
</file>

<file path=xl/queryTables/queryTable192.xml><?xml version="1.0" encoding="utf-8"?>
<queryTable xmlns="http://schemas.openxmlformats.org/spreadsheetml/2006/main" xmlns:mc="http://schemas.openxmlformats.org/markup-compatibility/2006" xmlns:xr16="http://schemas.microsoft.com/office/spreadsheetml/2017/revision16" mc:Ignorable="xr16" name="DRGC2.espmvol.5yr.adj.espmvol_1" connectionId="6" xr16:uid="{2E70AB4B-3931-4DA8-A9F9-CF8CCA6D50AA}" autoFormatId="16" applyNumberFormats="0" applyBorderFormats="0" applyFontFormats="1" applyPatternFormats="1" applyAlignmentFormats="0" applyWidthHeightFormats="0"/>
</file>

<file path=xl/queryTables/queryTable193.xml><?xml version="1.0" encoding="utf-8"?>
<queryTable xmlns="http://schemas.openxmlformats.org/spreadsheetml/2006/main" xmlns:mc="http://schemas.openxmlformats.org/markup-compatibility/2006" xmlns:xr16="http://schemas.microsoft.com/office/spreadsheetml/2017/revision16" mc:Ignorable="xr16" name="NVRN5.espmvol.5yr.adj.espmvol_41" connectionId="12" xr16:uid="{9D3E5679-22EF-400C-A121-6E7130163222}" autoFormatId="16" applyNumberFormats="0" applyBorderFormats="0" applyFontFormats="1" applyPatternFormats="1" applyAlignmentFormats="0" applyWidthHeightFormats="0"/>
</file>

<file path=xl/queryTables/queryTable194.xml><?xml version="1.0" encoding="utf-8"?>
<queryTable xmlns="http://schemas.openxmlformats.org/spreadsheetml/2006/main" xmlns:mc="http://schemas.openxmlformats.org/markup-compatibility/2006" xmlns:xr16="http://schemas.microsoft.com/office/spreadsheetml/2017/revision16" mc:Ignorable="xr16" name="GJNC2LOC.espmvol.5yr.adj.espmvol_57" connectionId="8" xr16:uid="{91D2BD8F-F9FF-49D4-A3E8-179F349C399A}" autoFormatId="16" applyNumberFormats="0" applyBorderFormats="0" applyFontFormats="1" applyPatternFormats="1" applyAlignmentFormats="0" applyWidthHeightFormats="0"/>
</file>

<file path=xl/queryTables/queryTable195.xml><?xml version="1.0" encoding="utf-8"?>
<queryTable xmlns="http://schemas.openxmlformats.org/spreadsheetml/2006/main" xmlns:mc="http://schemas.openxmlformats.org/markup-compatibility/2006" xmlns:xr16="http://schemas.microsoft.com/office/spreadsheetml/2017/revision16" mc:Ignorable="xr16" name="VCRC2.espmvol.5yr.adj.espmvol_41" connectionId="14" xr16:uid="{DF8F96DD-8A15-45F6-90C1-768C7F42CB0B}" autoFormatId="16" applyNumberFormats="0" applyBorderFormats="0" applyFontFormats="1" applyPatternFormats="1" applyAlignmentFormats="0" applyWidthHeightFormats="0"/>
</file>

<file path=xl/queryTables/queryTable196.xml><?xml version="1.0" encoding="utf-8"?>
<queryTable xmlns="http://schemas.openxmlformats.org/spreadsheetml/2006/main" xmlns:mc="http://schemas.openxmlformats.org/markup-compatibility/2006" xmlns:xr16="http://schemas.microsoft.com/office/spreadsheetml/2017/revision16" mc:Ignorable="xr16" name="TPIC2.espmvol.5yr.adj.espmvol_60" connectionId="13" xr16:uid="{FCEE34E0-C9F6-42E9-B49E-3457FD3ECB04}" autoFormatId="16" applyNumberFormats="0" applyBorderFormats="0" applyFontFormats="1" applyPatternFormats="1" applyAlignmentFormats="0" applyWidthHeightFormats="0"/>
</file>

<file path=xl/queryTables/queryTable197.xml><?xml version="1.0" encoding="utf-8"?>
<queryTable xmlns="http://schemas.openxmlformats.org/spreadsheetml/2006/main" xmlns:mc="http://schemas.openxmlformats.org/markup-compatibility/2006" xmlns:xr16="http://schemas.microsoft.com/office/spreadsheetml/2017/revision16" mc:Ignorable="xr16" name="VCRC2.espmvol.5yr.adj.espmvol_12" connectionId="14" xr16:uid="{A76A534C-51D2-4E73-AEC4-A23E70288E12}" autoFormatId="16" applyNumberFormats="0" applyBorderFormats="0" applyFontFormats="1" applyPatternFormats="1" applyAlignmentFormats="0" applyWidthHeightFormats="0"/>
</file>

<file path=xl/queryTables/queryTable198.xml><?xml version="1.0" encoding="utf-8"?>
<queryTable xmlns="http://schemas.openxmlformats.org/spreadsheetml/2006/main" xmlns:mc="http://schemas.openxmlformats.org/markup-compatibility/2006" xmlns:xr16="http://schemas.microsoft.com/office/spreadsheetml/2017/revision16" mc:Ignorable="xr16" name="TPIC2.espmvol.5yr.adj.espmvol_14" connectionId="13" xr16:uid="{05696A04-4B88-4565-B8F2-D73DCFE7D0FF}" autoFormatId="16" applyNumberFormats="0" applyBorderFormats="0" applyFontFormats="1" applyPatternFormats="1" applyAlignmentFormats="0" applyWidthHeightFormats="0"/>
</file>

<file path=xl/queryTables/queryTable199.xml><?xml version="1.0" encoding="utf-8"?>
<queryTable xmlns="http://schemas.openxmlformats.org/spreadsheetml/2006/main" xmlns:mc="http://schemas.openxmlformats.org/markup-compatibility/2006" xmlns:xr16="http://schemas.microsoft.com/office/spreadsheetml/2017/revision16" mc:Ignorable="xr16" name="VCRC2.espmvol.5yr.adj.espmvol_4" connectionId="14" xr16:uid="{C9AAE5AE-306F-4CE6-87C9-B3FD213ACE63}" autoFormatId="16" applyNumberFormats="0" applyBorderFormats="0" applyFontFormats="1" applyPatternFormats="1" applyAlignmentFormats="0" applyWidthHeightFormats="0"/>
</file>

<file path=xl/queryTables/queryTable200.xml><?xml version="1.0" encoding="utf-8"?>
<queryTable xmlns="http://schemas.openxmlformats.org/spreadsheetml/2006/main" xmlns:mc="http://schemas.openxmlformats.org/markup-compatibility/2006" xmlns:xr16="http://schemas.microsoft.com/office/spreadsheetml/2017/revision16" mc:Ignorable="xr16" name="NVRN5.espmvol.5yr.adj.espmvol_58" connectionId="12" xr16:uid="{7982126B-F9CA-4633-A177-24950398C6B0}" autoFormatId="16" applyNumberFormats="0" applyBorderFormats="0" applyFontFormats="1" applyPatternFormats="1" applyAlignmentFormats="0" applyWidthHeightFormats="0"/>
</file>

<file path=xl/queryTables/queryTable201.xml><?xml version="1.0" encoding="utf-8"?>
<queryTable xmlns="http://schemas.openxmlformats.org/spreadsheetml/2006/main" xmlns:mc="http://schemas.openxmlformats.org/markup-compatibility/2006" xmlns:xr16="http://schemas.microsoft.com/office/spreadsheetml/2017/revision16" mc:Ignorable="xr16" name="CLSC2.espmvol.5yr.adj.espmvol_44" connectionId="3" xr16:uid="{13ED1D59-61F9-4EED-B2BA-84DD20F9FFF9}" autoFormatId="16" applyNumberFormats="0" applyBorderFormats="0" applyFontFormats="1" applyPatternFormats="1" applyAlignmentFormats="0" applyWidthHeightFormats="0"/>
</file>

<file path=xl/queryTables/queryTable202.xml><?xml version="1.0" encoding="utf-8"?>
<queryTable xmlns="http://schemas.openxmlformats.org/spreadsheetml/2006/main" xmlns:mc="http://schemas.openxmlformats.org/markup-compatibility/2006" xmlns:xr16="http://schemas.microsoft.com/office/spreadsheetml/2017/revision16" mc:Ignorable="xr16" name="MPSC2.espmvol.5yr.adj.espmvol_2" connectionId="11" xr16:uid="{593FF192-17D5-41EF-8374-9B7FA397F45C}" autoFormatId="16" applyNumberFormats="0" applyBorderFormats="0" applyFontFormats="1" applyPatternFormats="1" applyAlignmentFormats="0" applyWidthHeightFormats="0"/>
</file>

<file path=xl/queryTables/queryTable203.xml><?xml version="1.0" encoding="utf-8"?>
<queryTable xmlns="http://schemas.openxmlformats.org/spreadsheetml/2006/main" xmlns:mc="http://schemas.openxmlformats.org/markup-compatibility/2006" xmlns:xr16="http://schemas.microsoft.com/office/spreadsheetml/2017/revision16" mc:Ignorable="xr16" name="BMDC2.espmvol.5yr.adj.espmvol_40" connectionId="1" xr16:uid="{09E42CF6-7E08-4372-8375-3520759E1B0C}" autoFormatId="16" applyNumberFormats="0" applyBorderFormats="0" applyFontFormats="1" applyPatternFormats="1" applyAlignmentFormats="0" applyWidthHeightFormats="0"/>
</file>

<file path=xl/queryTables/queryTable204.xml><?xml version="1.0" encoding="utf-8"?>
<queryTable xmlns="http://schemas.openxmlformats.org/spreadsheetml/2006/main" xmlns:mc="http://schemas.openxmlformats.org/markup-compatibility/2006" xmlns:xr16="http://schemas.microsoft.com/office/spreadsheetml/2017/revision16" mc:Ignorable="xr16" name="GLDA3.espmvol.5yr.adj.espmvol_48" connectionId="9" xr16:uid="{406EF4CE-B834-407A-8076-588C916F7E07}" autoFormatId="16" applyNumberFormats="0" applyBorderFormats="0" applyFontFormats="1" applyPatternFormats="1" applyAlignmentFormats="0" applyWidthHeightFormats="0"/>
</file>

<file path=xl/queryTables/queryTable205.xml><?xml version="1.0" encoding="utf-8"?>
<queryTable xmlns="http://schemas.openxmlformats.org/spreadsheetml/2006/main" xmlns:mc="http://schemas.openxmlformats.org/markup-compatibility/2006" xmlns:xr16="http://schemas.microsoft.com/office/spreadsheetml/2017/revision16" mc:Ignorable="xr16" name="DRGC2.espmvol.5yr.adj.espmvol_36" connectionId="6" xr16:uid="{B42960CE-A65B-4179-870E-4C15079B307A}" autoFormatId="16" applyNumberFormats="0" applyBorderFormats="0" applyFontFormats="1" applyPatternFormats="1" applyAlignmentFormats="0" applyWidthHeightFormats="0"/>
</file>

<file path=xl/queryTables/queryTable206.xml><?xml version="1.0" encoding="utf-8"?>
<queryTable xmlns="http://schemas.openxmlformats.org/spreadsheetml/2006/main" xmlns:mc="http://schemas.openxmlformats.org/markup-compatibility/2006" xmlns:xr16="http://schemas.microsoft.com/office/spreadsheetml/2017/revision16" mc:Ignorable="xr16" name="TPIC2.espmvol.5yr.adj.espmvol_28" connectionId="13" xr16:uid="{8C96E805-F33A-4B3E-AD16-A5F52A1DA12F}" autoFormatId="16" applyNumberFormats="0" applyBorderFormats="0" applyFontFormats="1" applyPatternFormats="1" applyAlignmentFormats="0" applyWidthHeightFormats="0"/>
</file>

<file path=xl/queryTables/queryTable207.xml><?xml version="1.0" encoding="utf-8"?>
<queryTable xmlns="http://schemas.openxmlformats.org/spreadsheetml/2006/main" xmlns:mc="http://schemas.openxmlformats.org/markup-compatibility/2006" xmlns:xr16="http://schemas.microsoft.com/office/spreadsheetml/2017/revision16" mc:Ignorable="xr16" name="GLDA3.espmvol.5yr.adj.espmvol_34" connectionId="9" xr16:uid="{C79E9228-6AE2-4235-B0F7-DE6A0B342173}" autoFormatId="16" applyNumberFormats="0" applyBorderFormats="0" applyFontFormats="1" applyPatternFormats="1" applyAlignmentFormats="0" applyWidthHeightFormats="0"/>
</file>

<file path=xl/queryTables/queryTable208.xml><?xml version="1.0" encoding="utf-8"?>
<queryTable xmlns="http://schemas.openxmlformats.org/spreadsheetml/2006/main" xmlns:mc="http://schemas.openxmlformats.org/markup-compatibility/2006" xmlns:xr16="http://schemas.microsoft.com/office/spreadsheetml/2017/revision16" mc:Ignorable="xr16" name="VCRC2.espmvol.5yr.adj.espmvol_61" connectionId="14" xr16:uid="{B874E43A-428F-4011-8C9A-2DE72A634EEC}" autoFormatId="16" applyNumberFormats="0" applyBorderFormats="0" applyFontFormats="1" applyPatternFormats="1" applyAlignmentFormats="0" applyWidthHeightFormats="0"/>
</file>

<file path=xl/queryTables/queryTable209.xml><?xml version="1.0" encoding="utf-8"?>
<queryTable xmlns="http://schemas.openxmlformats.org/spreadsheetml/2006/main" xmlns:mc="http://schemas.openxmlformats.org/markup-compatibility/2006" xmlns:xr16="http://schemas.microsoft.com/office/spreadsheetml/2017/revision16" mc:Ignorable="xr16" name="CLSC2.espmvol.5yr.adj.espmvol_35" connectionId="3" xr16:uid="{C2011274-CEF6-4095-BF4F-DBF896409044}" autoFormatId="16" applyNumberFormats="0" applyBorderFormats="0" applyFontFormats="1" applyPatternFormats="1" applyAlignmentFormats="0" applyWidthHeightFormats="0"/>
</file>

<file path=xl/queryTables/queryTable210.xml><?xml version="1.0" encoding="utf-8"?>
<queryTable xmlns="http://schemas.openxmlformats.org/spreadsheetml/2006/main" xmlns:mc="http://schemas.openxmlformats.org/markup-compatibility/2006" xmlns:xr16="http://schemas.microsoft.com/office/spreadsheetml/2017/revision16" mc:Ignorable="xr16" name="GJNC2LOC.espmvol.5yr.adj.espmvol_28" connectionId="8" xr16:uid="{744E8513-0599-4873-B4FD-E8ABBA36A079}" autoFormatId="16" applyNumberFormats="0" applyBorderFormats="0" applyFontFormats="1" applyPatternFormats="1" applyAlignmentFormats="0" applyWidthHeightFormats="0"/>
</file>

<file path=xl/queryTables/queryTable211.xml><?xml version="1.0" encoding="utf-8"?>
<queryTable xmlns="http://schemas.openxmlformats.org/spreadsheetml/2006/main" xmlns:mc="http://schemas.openxmlformats.org/markup-compatibility/2006" xmlns:xr16="http://schemas.microsoft.com/office/spreadsheetml/2017/revision16" mc:Ignorable="xr16" name="MPSC2.espmvol.5yr.adj.espmvol_53" connectionId="11" xr16:uid="{B8C892D7-F338-4EA4-8599-0AFBC2A2C521}" autoFormatId="16" applyNumberFormats="0" applyBorderFormats="0" applyFontFormats="1" applyPatternFormats="1" applyAlignmentFormats="0" applyWidthHeightFormats="0"/>
</file>

<file path=xl/queryTables/queryTable212.xml><?xml version="1.0" encoding="utf-8"?>
<queryTable xmlns="http://schemas.openxmlformats.org/spreadsheetml/2006/main" xmlns:mc="http://schemas.openxmlformats.org/markup-compatibility/2006" xmlns:xr16="http://schemas.microsoft.com/office/spreadsheetml/2017/revision16" mc:Ignorable="xr16" name="GLDA3.espmvol.5yr.adj.espmvol_60" connectionId="9" xr16:uid="{9F472010-7701-4437-9028-78E312AB8D7F}" autoFormatId="16" applyNumberFormats="0" applyBorderFormats="0" applyFontFormats="1" applyPatternFormats="1" applyAlignmentFormats="0" applyWidthHeightFormats="0"/>
</file>

<file path=xl/queryTables/queryTable213.xml><?xml version="1.0" encoding="utf-8"?>
<queryTable xmlns="http://schemas.openxmlformats.org/spreadsheetml/2006/main" xmlns:mc="http://schemas.openxmlformats.org/markup-compatibility/2006" xmlns:xr16="http://schemas.microsoft.com/office/spreadsheetml/2017/revision16" mc:Ignorable="xr16" name="GRNU1.espmvol.5yr.adj.espmvol_40" connectionId="10" xr16:uid="{7649DEC3-0F8A-4ABB-9B7C-72921F0CFF99}" autoFormatId="16" applyNumberFormats="0" applyBorderFormats="0" applyFontFormats="1" applyPatternFormats="1" applyAlignmentFormats="0" applyWidthHeightFormats="0"/>
</file>

<file path=xl/queryTables/queryTable214.xml><?xml version="1.0" encoding="utf-8"?>
<queryTable xmlns="http://schemas.openxmlformats.org/spreadsheetml/2006/main" xmlns:mc="http://schemas.openxmlformats.org/markup-compatibility/2006" xmlns:xr16="http://schemas.microsoft.com/office/spreadsheetml/2017/revision16" mc:Ignorable="xr16" name="YDLC2.espmvol.5yr.adj.espmvol_52" connectionId="15" xr16:uid="{30B3FE17-772C-4E8F-A1CF-AF98B302B26E}" autoFormatId="16" applyNumberFormats="0" applyBorderFormats="0" applyFontFormats="1" applyPatternFormats="1" applyAlignmentFormats="0" applyWidthHeightFormats="0"/>
</file>

<file path=xl/queryTables/queryTable215.xml><?xml version="1.0" encoding="utf-8"?>
<queryTable xmlns="http://schemas.openxmlformats.org/spreadsheetml/2006/main" xmlns:mc="http://schemas.openxmlformats.org/markup-compatibility/2006" xmlns:xr16="http://schemas.microsoft.com/office/spreadsheetml/2017/revision16" mc:Ignorable="xr16" name="VCRC2.espmvol.5yr.adj.espmvol_8" connectionId="14" xr16:uid="{21DDEB5D-6B22-4715-8215-ED2D4EFC5AA4}" autoFormatId="16" applyNumberFormats="0" applyBorderFormats="0" applyFontFormats="1" applyPatternFormats="1" applyAlignmentFormats="0" applyWidthHeightFormats="0"/>
</file>

<file path=xl/queryTables/queryTable216.xml><?xml version="1.0" encoding="utf-8"?>
<queryTable xmlns="http://schemas.openxmlformats.org/spreadsheetml/2006/main" xmlns:mc="http://schemas.openxmlformats.org/markup-compatibility/2006" xmlns:xr16="http://schemas.microsoft.com/office/spreadsheetml/2017/revision16" mc:Ignorable="xr16" name="GRNU1.espmvol.5yr.adj.espmvol_43" connectionId="10" xr16:uid="{EFABF569-0C4F-4EAD-BDF6-F0243C9CD7E5}" autoFormatId="16" applyNumberFormats="0" applyBorderFormats="0" applyFontFormats="1" applyPatternFormats="1" applyAlignmentFormats="0" applyWidthHeightFormats="0"/>
</file>

<file path=xl/queryTables/queryTable217.xml><?xml version="1.0" encoding="utf-8"?>
<queryTable xmlns="http://schemas.openxmlformats.org/spreadsheetml/2006/main" xmlns:mc="http://schemas.openxmlformats.org/markup-compatibility/2006" xmlns:xr16="http://schemas.microsoft.com/office/spreadsheetml/2017/revision16" mc:Ignorable="xr16" name="MPSC2.espmvol.5yr.adj.espmvol_24" connectionId="11" xr16:uid="{B1FB0E5E-8AF1-44E8-B328-E6661787FD35}" autoFormatId="16" applyNumberFormats="0" applyBorderFormats="0" applyFontFormats="1" applyPatternFormats="1" applyAlignmentFormats="0" applyWidthHeightFormats="0"/>
</file>

<file path=xl/queryTables/queryTable218.xml><?xml version="1.0" encoding="utf-8"?>
<queryTable xmlns="http://schemas.openxmlformats.org/spreadsheetml/2006/main" xmlns:mc="http://schemas.openxmlformats.org/markup-compatibility/2006" xmlns:xr16="http://schemas.microsoft.com/office/spreadsheetml/2017/revision16" mc:Ignorable="xr16" name="MPSC2.espmvol.5yr.adj.espmvol_11" connectionId="11" xr16:uid="{85CABA26-84BD-4E2D-B1AE-CE2441AEA3C9}" autoFormatId="16" applyNumberFormats="0" applyBorderFormats="0" applyFontFormats="1" applyPatternFormats="1" applyAlignmentFormats="0" applyWidthHeightFormats="0"/>
</file>

<file path=xl/queryTables/queryTable219.xml><?xml version="1.0" encoding="utf-8"?>
<queryTable xmlns="http://schemas.openxmlformats.org/spreadsheetml/2006/main" xmlns:mc="http://schemas.openxmlformats.org/markup-compatibility/2006" xmlns:xr16="http://schemas.microsoft.com/office/spreadsheetml/2017/revision16" mc:Ignorable="xr16" name="DRGC2.espmvol.5yr.adj.espmvol_59" connectionId="6" xr16:uid="{5B747B14-99C9-415A-9083-C278D0817655}" autoFormatId="16" applyNumberFormats="0" applyBorderFormats="0" applyFontFormats="1" applyPatternFormats="1" applyAlignmentFormats="0" applyWidthHeightFormats="0"/>
</file>

<file path=xl/queryTables/queryTable220.xml><?xml version="1.0" encoding="utf-8"?>
<queryTable xmlns="http://schemas.openxmlformats.org/spreadsheetml/2006/main" xmlns:mc="http://schemas.openxmlformats.org/markup-compatibility/2006" xmlns:xr16="http://schemas.microsoft.com/office/spreadsheetml/2017/revision16" mc:Ignorable="xr16" name="GRNU1.espmvol.5yr.adj.espmvol_56" connectionId="10" xr16:uid="{9CB11987-11DC-469F-86F4-4577C64AA3E6}" autoFormatId="16" applyNumberFormats="0" applyBorderFormats="0" applyFontFormats="1" applyPatternFormats="1" applyAlignmentFormats="0" applyWidthHeightFormats="0"/>
</file>

<file path=xl/queryTables/queryTable221.xml><?xml version="1.0" encoding="utf-8"?>
<queryTable xmlns="http://schemas.openxmlformats.org/spreadsheetml/2006/main" xmlns:mc="http://schemas.openxmlformats.org/markup-compatibility/2006" xmlns:xr16="http://schemas.microsoft.com/office/spreadsheetml/2017/revision16" mc:Ignorable="xr16" name="CLSC2.espmvol.5yr.adj.espmvol_16" connectionId="3" xr16:uid="{601E2605-0062-4C2D-905D-9AB4A2A67353}" autoFormatId="16" applyNumberFormats="0" applyBorderFormats="0" applyFontFormats="1" applyPatternFormats="1" applyAlignmentFormats="0" applyWidthHeightFormats="0"/>
</file>

<file path=xl/queryTables/queryTable222.xml><?xml version="1.0" encoding="utf-8"?>
<queryTable xmlns="http://schemas.openxmlformats.org/spreadsheetml/2006/main" xmlns:mc="http://schemas.openxmlformats.org/markup-compatibility/2006" xmlns:xr16="http://schemas.microsoft.com/office/spreadsheetml/2017/revision16" mc:Ignorable="xr16" name="BMDC2.espmvol.5yr.adj.espmvol_44" connectionId="1" xr16:uid="{140A230F-CA8E-478D-8D3A-A8EAA5281E7F}" autoFormatId="16" applyNumberFormats="0" applyBorderFormats="0" applyFontFormats="1" applyPatternFormats="1" applyAlignmentFormats="0" applyWidthHeightFormats="0"/>
</file>

<file path=xl/queryTables/queryTable223.xml><?xml version="1.0" encoding="utf-8"?>
<queryTable xmlns="http://schemas.openxmlformats.org/spreadsheetml/2006/main" xmlns:mc="http://schemas.openxmlformats.org/markup-compatibility/2006" xmlns:xr16="http://schemas.microsoft.com/office/spreadsheetml/2017/revision16" mc:Ignorable="xr16" name="GLDA3.espmvol.5yr.adj.espmvol_58" connectionId="9" xr16:uid="{83328703-ED43-4B78-AC85-76E109CAF147}" autoFormatId="16" applyNumberFormats="0" applyBorderFormats="0" applyFontFormats="1" applyPatternFormats="1" applyAlignmentFormats="0" applyWidthHeightFormats="0"/>
</file>

<file path=xl/queryTables/queryTable224.xml><?xml version="1.0" encoding="utf-8"?>
<queryTable xmlns="http://schemas.openxmlformats.org/spreadsheetml/2006/main" xmlns:mc="http://schemas.openxmlformats.org/markup-compatibility/2006" xmlns:xr16="http://schemas.microsoft.com/office/spreadsheetml/2017/revision16" mc:Ignorable="xr16" name="GLDA3.espmvol.5yr.adj.espmvol_52" connectionId="9" xr16:uid="{00805880-85CB-4A10-94CB-F5CE87B093B6}" autoFormatId="16" applyNumberFormats="0" applyBorderFormats="0" applyFontFormats="1" applyPatternFormats="1" applyAlignmentFormats="0" applyWidthHeightFormats="0"/>
</file>

<file path=xl/queryTables/queryTable225.xml><?xml version="1.0" encoding="utf-8"?>
<queryTable xmlns="http://schemas.openxmlformats.org/spreadsheetml/2006/main" xmlns:mc="http://schemas.openxmlformats.org/markup-compatibility/2006" xmlns:xr16="http://schemas.microsoft.com/office/spreadsheetml/2017/revision16" mc:Ignorable="xr16" name="CLSC2.espmvol.5yr.adj.espmvol_62" connectionId="3" xr16:uid="{A3ABFD56-A5CF-4C03-837C-BCD06C3C27D0}" autoFormatId="16" applyNumberFormats="0" applyBorderFormats="0" applyFontFormats="1" applyPatternFormats="1" applyAlignmentFormats="0" applyWidthHeightFormats="0"/>
</file>

<file path=xl/queryTables/queryTable226.xml><?xml version="1.0" encoding="utf-8"?>
<queryTable xmlns="http://schemas.openxmlformats.org/spreadsheetml/2006/main" xmlns:mc="http://schemas.openxmlformats.org/markup-compatibility/2006" xmlns:xr16="http://schemas.microsoft.com/office/spreadsheetml/2017/revision16" mc:Ignorable="xr16" name="VCRC2.espmvol.5yr.adj.espmvol_10" connectionId="14" xr16:uid="{421CD80F-DD79-43EF-9742-E51C722DEFA3}" autoFormatId="16" applyNumberFormats="0" applyBorderFormats="0" applyFontFormats="1" applyPatternFormats="1" applyAlignmentFormats="0" applyWidthHeightFormats="0"/>
</file>

<file path=xl/queryTables/queryTable227.xml><?xml version="1.0" encoding="utf-8"?>
<queryTable xmlns="http://schemas.openxmlformats.org/spreadsheetml/2006/main" xmlns:mc="http://schemas.openxmlformats.org/markup-compatibility/2006" xmlns:xr16="http://schemas.microsoft.com/office/spreadsheetml/2017/revision16" mc:Ignorable="xr16" name="DRGC2.espmvol.5yr.adj.espmvol_62" connectionId="6" xr16:uid="{A5F54C15-A7E7-4263-98FA-4849EC6B08BB}" autoFormatId="16" applyNumberFormats="0" applyBorderFormats="0" applyFontFormats="1" applyPatternFormats="1" applyAlignmentFormats="0" applyWidthHeightFormats="0"/>
</file>

<file path=xl/queryTables/queryTable228.xml><?xml version="1.0" encoding="utf-8"?>
<queryTable xmlns="http://schemas.openxmlformats.org/spreadsheetml/2006/main" xmlns:mc="http://schemas.openxmlformats.org/markup-compatibility/2006" xmlns:xr16="http://schemas.microsoft.com/office/spreadsheetml/2017/revision16" mc:Ignorable="xr16" name="BMDC2.espmvol.5yr.adj.espmvol_53" connectionId="1" xr16:uid="{542C0B88-F16F-4322-9C4B-6F4F91F61BC5}" autoFormatId="16" applyNumberFormats="0" applyBorderFormats="0" applyFontFormats="1" applyPatternFormats="1" applyAlignmentFormats="0" applyWidthHeightFormats="0"/>
</file>

<file path=xl/queryTables/queryTable229.xml><?xml version="1.0" encoding="utf-8"?>
<queryTable xmlns="http://schemas.openxmlformats.org/spreadsheetml/2006/main" xmlns:mc="http://schemas.openxmlformats.org/markup-compatibility/2006" xmlns:xr16="http://schemas.microsoft.com/office/spreadsheetml/2017/revision16" mc:Ignorable="xr16" name="VCRC2.espmvol.5yr.adj.espmvol_29" connectionId="14" xr16:uid="{8CD9DAD5-40A2-4AEA-B7C7-C3E6CA5F6441}" autoFormatId="16" applyNumberFormats="0" applyBorderFormats="0" applyFontFormats="1" applyPatternFormats="1" applyAlignmentFormats="0" applyWidthHeightFormats="0"/>
</file>

<file path=xl/queryTables/queryTable230.xml><?xml version="1.0" encoding="utf-8"?>
<queryTable xmlns="http://schemas.openxmlformats.org/spreadsheetml/2006/main" xmlns:mc="http://schemas.openxmlformats.org/markup-compatibility/2006" xmlns:xr16="http://schemas.microsoft.com/office/spreadsheetml/2017/revision16" mc:Ignorable="xr16" name="CLSC2.espmvol.5yr.adj.espmvol_53" connectionId="3" xr16:uid="{0EEA7E07-E8E1-426F-83A7-55134F385623}" autoFormatId="16" applyNumberFormats="0" applyBorderFormats="0" applyFontFormats="1" applyPatternFormats="1" applyAlignmentFormats="0" applyWidthHeightFormats="0"/>
</file>

<file path=xl/queryTables/queryTable231.xml><?xml version="1.0" encoding="utf-8"?>
<queryTable xmlns="http://schemas.openxmlformats.org/spreadsheetml/2006/main" xmlns:mc="http://schemas.openxmlformats.org/markup-compatibility/2006" xmlns:xr16="http://schemas.microsoft.com/office/spreadsheetml/2017/revision16" mc:Ignorable="xr16" name="GBRW4.espmvol.5yr.adj.espmvol_9" connectionId="7" xr16:uid="{EFCE15FC-6EEE-4D07-9B3E-2BEBA483E712}" autoFormatId="16" applyNumberFormats="0" applyBorderFormats="0" applyFontFormats="1" applyPatternFormats="1" applyAlignmentFormats="0" applyWidthHeightFormats="0"/>
</file>

<file path=xl/queryTables/queryTable232.xml><?xml version="1.0" encoding="utf-8"?>
<queryTable xmlns="http://schemas.openxmlformats.org/spreadsheetml/2006/main" xmlns:mc="http://schemas.openxmlformats.org/markup-compatibility/2006" xmlns:xr16="http://schemas.microsoft.com/office/spreadsheetml/2017/revision16" mc:Ignorable="xr16" name="VCRC2.espmvol.5yr.adj.espmvol_22" connectionId="14" xr16:uid="{2CADB0B7-1215-4A1C-93E0-94539BD49EEA}" autoFormatId="16" applyNumberFormats="0" applyBorderFormats="0" applyFontFormats="1" applyPatternFormats="1" applyAlignmentFormats="0" applyWidthHeightFormats="0"/>
</file>

<file path=xl/queryTables/queryTable233.xml><?xml version="1.0" encoding="utf-8"?>
<queryTable xmlns="http://schemas.openxmlformats.org/spreadsheetml/2006/main" xmlns:mc="http://schemas.openxmlformats.org/markup-compatibility/2006" xmlns:xr16="http://schemas.microsoft.com/office/spreadsheetml/2017/revision16" mc:Ignorable="xr16" name="GBRW4.espmvol.5yr.adj.espmvol_26" connectionId="7" xr16:uid="{539895E1-F787-4976-9FA7-FC2A08FE2492}" autoFormatId="16" applyNumberFormats="0" applyBorderFormats="0" applyFontFormats="1" applyPatternFormats="1" applyAlignmentFormats="0" applyWidthHeightFormats="0"/>
</file>

<file path=xl/queryTables/queryTable234.xml><?xml version="1.0" encoding="utf-8"?>
<queryTable xmlns="http://schemas.openxmlformats.org/spreadsheetml/2006/main" xmlns:mc="http://schemas.openxmlformats.org/markup-compatibility/2006" xmlns:xr16="http://schemas.microsoft.com/office/spreadsheetml/2017/revision16" mc:Ignorable="xr16" name="MPSC2.espmvol.5yr.adj.espmvol_19" connectionId="11" xr16:uid="{11AD11BC-EC66-455B-B119-9E59BA37DD23}" autoFormatId="16" applyNumberFormats="0" applyBorderFormats="0" applyFontFormats="1" applyPatternFormats="1" applyAlignmentFormats="0" applyWidthHeightFormats="0"/>
</file>

<file path=xl/queryTables/queryTable235.xml><?xml version="1.0" encoding="utf-8"?>
<queryTable xmlns="http://schemas.openxmlformats.org/spreadsheetml/2006/main" xmlns:mc="http://schemas.openxmlformats.org/markup-compatibility/2006" xmlns:xr16="http://schemas.microsoft.com/office/spreadsheetml/2017/revision16" mc:Ignorable="xr16" name="GBRW4.espmvol.5yr.adj.espmvol_5" connectionId="7" xr16:uid="{3C1820E5-2EA5-4E0F-B1CC-3ECA658C7540}" autoFormatId="16" applyNumberFormats="0" applyBorderFormats="0" applyFontFormats="1" applyPatternFormats="1" applyAlignmentFormats="0" applyWidthHeightFormats="0"/>
</file>

<file path=xl/queryTables/queryTable236.xml><?xml version="1.0" encoding="utf-8"?>
<queryTable xmlns="http://schemas.openxmlformats.org/spreadsheetml/2006/main" xmlns:mc="http://schemas.openxmlformats.org/markup-compatibility/2006" xmlns:xr16="http://schemas.microsoft.com/office/spreadsheetml/2017/revision16" mc:Ignorable="xr16" name="NVRN5.espmvol.5yr.adj.espmvol_15" connectionId="12" xr16:uid="{FCBB4EED-0BEF-4A7D-B21E-16DE9497BEF3}" autoFormatId="16" applyNumberFormats="0" applyBorderFormats="0" applyFontFormats="1" applyPatternFormats="1" applyAlignmentFormats="0" applyWidthHeightFormats="0"/>
</file>

<file path=xl/queryTables/queryTable237.xml><?xml version="1.0" encoding="utf-8"?>
<queryTable xmlns="http://schemas.openxmlformats.org/spreadsheetml/2006/main" xmlns:mc="http://schemas.openxmlformats.org/markup-compatibility/2006" xmlns:xr16="http://schemas.microsoft.com/office/spreadsheetml/2017/revision16" mc:Ignorable="xr16" name="GJNC2LOC.espmvol.5yr.adj.espmvol_26" connectionId="8" xr16:uid="{5965AFA2-2FE4-45C7-A647-AEFE06673778}" autoFormatId="16" applyNumberFormats="0" applyBorderFormats="0" applyFontFormats="1" applyPatternFormats="1" applyAlignmentFormats="0" applyWidthHeightFormats="0"/>
</file>

<file path=xl/queryTables/queryTable238.xml><?xml version="1.0" encoding="utf-8"?>
<queryTable xmlns="http://schemas.openxmlformats.org/spreadsheetml/2006/main" xmlns:mc="http://schemas.openxmlformats.org/markup-compatibility/2006" xmlns:xr16="http://schemas.microsoft.com/office/spreadsheetml/2017/revision16" mc:Ignorable="xr16" name="GJNC2LOC.espmvol.5yr.adj.espmvol_49" connectionId="8" xr16:uid="{38E7CA08-ACC1-40CC-BE8C-F76B29D0B956}" autoFormatId="16" applyNumberFormats="0" applyBorderFormats="0" applyFontFormats="1" applyPatternFormats="1" applyAlignmentFormats="0" applyWidthHeightFormats="0"/>
</file>

<file path=xl/queryTables/queryTable239.xml><?xml version="1.0" encoding="utf-8"?>
<queryTable xmlns="http://schemas.openxmlformats.org/spreadsheetml/2006/main" xmlns:mc="http://schemas.openxmlformats.org/markup-compatibility/2006" xmlns:xr16="http://schemas.microsoft.com/office/spreadsheetml/2017/revision16" mc:Ignorable="xr16" name="TPIC2.espmvol.5yr.adj.espmvol_45" connectionId="13" xr16:uid="{0289F160-512B-418F-8CE7-A124FDCAD377}" autoFormatId="16" applyNumberFormats="0" applyBorderFormats="0" applyFontFormats="1" applyPatternFormats="1" applyAlignmentFormats="0" applyWidthHeightFormats="0"/>
</file>

<file path=xl/queryTables/queryTable240.xml><?xml version="1.0" encoding="utf-8"?>
<queryTable xmlns="http://schemas.openxmlformats.org/spreadsheetml/2006/main" xmlns:mc="http://schemas.openxmlformats.org/markup-compatibility/2006" xmlns:xr16="http://schemas.microsoft.com/office/spreadsheetml/2017/revision16" mc:Ignorable="xr16" name="GBRW4.espmvol.5yr.adj.espmvol_62" connectionId="7" xr16:uid="{AD51D56B-1C23-4AD7-8388-CBFB4834ECD9}" autoFormatId="16" applyNumberFormats="0" applyBorderFormats="0" applyFontFormats="1" applyPatternFormats="1" applyAlignmentFormats="0" applyWidthHeightFormats="0"/>
</file>

<file path=xl/queryTables/queryTable241.xml><?xml version="1.0" encoding="utf-8"?>
<queryTable xmlns="http://schemas.openxmlformats.org/spreadsheetml/2006/main" xmlns:mc="http://schemas.openxmlformats.org/markup-compatibility/2006" xmlns:xr16="http://schemas.microsoft.com/office/spreadsheetml/2017/revision16" mc:Ignorable="xr16" name="MPSC2.espmvol.5yr.adj.espmvol_16" connectionId="11" xr16:uid="{AFDC9688-B081-40E3-8C3D-667503F22F0E}" autoFormatId="16" applyNumberFormats="0" applyBorderFormats="0" applyFontFormats="1" applyPatternFormats="1" applyAlignmentFormats="0" applyWidthHeightFormats="0"/>
</file>

<file path=xl/queryTables/queryTable242.xml><?xml version="1.0" encoding="utf-8"?>
<queryTable xmlns="http://schemas.openxmlformats.org/spreadsheetml/2006/main" xmlns:mc="http://schemas.openxmlformats.org/markup-compatibility/2006" xmlns:xr16="http://schemas.microsoft.com/office/spreadsheetml/2017/revision16" mc:Ignorable="xr16" name="GLDA3.espmvol.5yr.adj.espmvol_22" connectionId="9" xr16:uid="{16126103-34D8-43E5-B8CC-CD2A441D6198}" autoFormatId="16" applyNumberFormats="0" applyBorderFormats="0" applyFontFormats="1" applyPatternFormats="1" applyAlignmentFormats="0" applyWidthHeightFormats="0"/>
</file>

<file path=xl/queryTables/queryTable243.xml><?xml version="1.0" encoding="utf-8"?>
<queryTable xmlns="http://schemas.openxmlformats.org/spreadsheetml/2006/main" xmlns:mc="http://schemas.openxmlformats.org/markup-compatibility/2006" xmlns:xr16="http://schemas.microsoft.com/office/spreadsheetml/2017/revision16" mc:Ignorable="xr16" name="CLSC2.espmvol.5yr.adj.espmvol" connectionId="3" xr16:uid="{46C813EF-71DA-44D7-A781-A590F465CD20}" autoFormatId="16" applyNumberFormats="0" applyBorderFormats="0" applyFontFormats="1" applyPatternFormats="1" applyAlignmentFormats="0" applyWidthHeightFormats="0"/>
</file>

<file path=xl/queryTables/queryTable244.xml><?xml version="1.0" encoding="utf-8"?>
<queryTable xmlns="http://schemas.openxmlformats.org/spreadsheetml/2006/main" xmlns:mc="http://schemas.openxmlformats.org/markup-compatibility/2006" xmlns:xr16="http://schemas.microsoft.com/office/spreadsheetml/2017/revision16" mc:Ignorable="xr16" name="TPIC2.espmvol.5yr.adj.espmvol_34" connectionId="13" xr16:uid="{0E3D0681-7840-40EA-95F5-A66D10A8BA61}" autoFormatId="16" applyNumberFormats="0" applyBorderFormats="0" applyFontFormats="1" applyPatternFormats="1" applyAlignmentFormats="0" applyWidthHeightFormats="0"/>
</file>

<file path=xl/queryTables/queryTable245.xml><?xml version="1.0" encoding="utf-8"?>
<queryTable xmlns="http://schemas.openxmlformats.org/spreadsheetml/2006/main" xmlns:mc="http://schemas.openxmlformats.org/markup-compatibility/2006" xmlns:xr16="http://schemas.microsoft.com/office/spreadsheetml/2017/revision16" mc:Ignorable="xr16" name="BMDC2.espmvol.5yr.adj.espmvol_5" connectionId="1" xr16:uid="{0DDFA552-00FD-48E8-8C76-4098AD9BA17B}" autoFormatId="16" applyNumberFormats="0" applyBorderFormats="0" applyFontFormats="1" applyPatternFormats="1" applyAlignmentFormats="0" applyWidthHeightFormats="0"/>
</file>

<file path=xl/queryTables/queryTable246.xml><?xml version="1.0" encoding="utf-8"?>
<queryTable xmlns="http://schemas.openxmlformats.org/spreadsheetml/2006/main" xmlns:mc="http://schemas.openxmlformats.org/markup-compatibility/2006" xmlns:xr16="http://schemas.microsoft.com/office/spreadsheetml/2017/revision16" mc:Ignorable="xr16" name="GLDA3.espmvol.5yr.adj.espmvol_31" connectionId="9" xr16:uid="{B86B57C6-7676-40C3-B8B9-AA24BB46C2FD}" autoFormatId="16" applyNumberFormats="0" applyBorderFormats="0" applyFontFormats="1" applyPatternFormats="1" applyAlignmentFormats="0" applyWidthHeightFormats="0"/>
</file>

<file path=xl/queryTables/queryTable247.xml><?xml version="1.0" encoding="utf-8"?>
<queryTable xmlns="http://schemas.openxmlformats.org/spreadsheetml/2006/main" xmlns:mc="http://schemas.openxmlformats.org/markup-compatibility/2006" xmlns:xr16="http://schemas.microsoft.com/office/spreadsheetml/2017/revision16" mc:Ignorable="xr16" name="NVRN5.espmvol.5yr.adj.espmvol_13" connectionId="12" xr16:uid="{8FF62BE2-88C8-44D1-ACBB-9AD0343B5E16}" autoFormatId="16" applyNumberFormats="0" applyBorderFormats="0" applyFontFormats="1" applyPatternFormats="1" applyAlignmentFormats="0" applyWidthHeightFormats="0"/>
</file>

<file path=xl/queryTables/queryTable248.xml><?xml version="1.0" encoding="utf-8"?>
<queryTable xmlns="http://schemas.openxmlformats.org/spreadsheetml/2006/main" xmlns:mc="http://schemas.openxmlformats.org/markup-compatibility/2006" xmlns:xr16="http://schemas.microsoft.com/office/spreadsheetml/2017/revision16" mc:Ignorable="xr16" name="BMDC2.espmvol.5yr.adj.espmvol_18" connectionId="1" xr16:uid="{501AF401-5A8A-45CE-A85F-B72A063F30C8}" autoFormatId="16" applyNumberFormats="0" applyBorderFormats="0" applyFontFormats="1" applyPatternFormats="1" applyAlignmentFormats="0" applyWidthHeightFormats="0"/>
</file>

<file path=xl/queryTables/queryTable249.xml><?xml version="1.0" encoding="utf-8"?>
<queryTable xmlns="http://schemas.openxmlformats.org/spreadsheetml/2006/main" xmlns:mc="http://schemas.openxmlformats.org/markup-compatibility/2006" xmlns:xr16="http://schemas.microsoft.com/office/spreadsheetml/2017/revision16" mc:Ignorable="xr16" name="GRNU1.espmvol.5yr.adj.espmvol_16" connectionId="10" xr16:uid="{A5DFD6F4-861F-46E1-B8E3-20BBEA9B3577}" autoFormatId="16" applyNumberFormats="0" applyBorderFormats="0" applyFontFormats="1" applyPatternFormats="1" applyAlignmentFormats="0" applyWidthHeightFormats="0"/>
</file>

<file path=xl/queryTables/queryTable250.xml><?xml version="1.0" encoding="utf-8"?>
<queryTable xmlns="http://schemas.openxmlformats.org/spreadsheetml/2006/main" xmlns:mc="http://schemas.openxmlformats.org/markup-compatibility/2006" xmlns:xr16="http://schemas.microsoft.com/office/spreadsheetml/2017/revision16" mc:Ignorable="xr16" name="MPSC2.espmvol.5yr.adj.espmvol_43" connectionId="11" xr16:uid="{F0AA67E1-75FF-4313-AE6E-93A5C9F58A21}" autoFormatId="16" applyNumberFormats="0" applyBorderFormats="0" applyFontFormats="1" applyPatternFormats="1" applyAlignmentFormats="0" applyWidthHeightFormats="0"/>
</file>

<file path=xl/queryTables/queryTable251.xml><?xml version="1.0" encoding="utf-8"?>
<queryTable xmlns="http://schemas.openxmlformats.org/spreadsheetml/2006/main" xmlns:mc="http://schemas.openxmlformats.org/markup-compatibility/2006" xmlns:xr16="http://schemas.microsoft.com/office/spreadsheetml/2017/revision16" mc:Ignorable="xr16" name="NVRN5.espmvol.5yr.adj.espmvol_1" connectionId="12" xr16:uid="{02772764-763E-4581-90C1-DB51680695D1}" autoFormatId="16" applyNumberFormats="0" applyBorderFormats="0" applyFontFormats="1" applyPatternFormats="1" applyAlignmentFormats="0" applyWidthHeightFormats="0"/>
</file>

<file path=xl/queryTables/queryTable252.xml><?xml version="1.0" encoding="utf-8"?>
<queryTable xmlns="http://schemas.openxmlformats.org/spreadsheetml/2006/main" xmlns:mc="http://schemas.openxmlformats.org/markup-compatibility/2006" xmlns:xr16="http://schemas.microsoft.com/office/spreadsheetml/2017/revision16" mc:Ignorable="xr16" name="VCRC2.espmvol.5yr.adj.espmvol_38" connectionId="14" xr16:uid="{5E6555DC-D55B-4329-B3BE-E47373D73A8D}" autoFormatId="16" applyNumberFormats="0" applyBorderFormats="0" applyFontFormats="1" applyPatternFormats="1" applyAlignmentFormats="0" applyWidthHeightFormats="0"/>
</file>

<file path=xl/queryTables/queryTable253.xml><?xml version="1.0" encoding="utf-8"?>
<queryTable xmlns="http://schemas.openxmlformats.org/spreadsheetml/2006/main" xmlns:mc="http://schemas.openxmlformats.org/markup-compatibility/2006" xmlns:xr16="http://schemas.microsoft.com/office/spreadsheetml/2017/revision16" mc:Ignorable="xr16" name="YDLC2.espmvol.5yr.adj.espmvol_5" connectionId="15" xr16:uid="{729364CB-A745-4E51-B840-74E380B7B333}" autoFormatId="16" applyNumberFormats="0" applyBorderFormats="0" applyFontFormats="1" applyPatternFormats="1" applyAlignmentFormats="0" applyWidthHeightFormats="0"/>
</file>

<file path=xl/queryTables/queryTable254.xml><?xml version="1.0" encoding="utf-8"?>
<queryTable xmlns="http://schemas.openxmlformats.org/spreadsheetml/2006/main" xmlns:mc="http://schemas.openxmlformats.org/markup-compatibility/2006" xmlns:xr16="http://schemas.microsoft.com/office/spreadsheetml/2017/revision16" mc:Ignorable="xr16" name="GRNU1.espmvol.5yr.adj.espmvol_26" connectionId="10" xr16:uid="{0802F061-BBFD-4079-9DA7-9F8AB57B2520}" autoFormatId="16" applyNumberFormats="0" applyBorderFormats="0" applyFontFormats="1" applyPatternFormats="1" applyAlignmentFormats="0" applyWidthHeightFormats="0"/>
</file>

<file path=xl/queryTables/queryTable255.xml><?xml version="1.0" encoding="utf-8"?>
<queryTable xmlns="http://schemas.openxmlformats.org/spreadsheetml/2006/main" xmlns:mc="http://schemas.openxmlformats.org/markup-compatibility/2006" xmlns:xr16="http://schemas.microsoft.com/office/spreadsheetml/2017/revision16" mc:Ignorable="xr16" name="GLDA3.espmvol.5yr.adj.espmvol_46" connectionId="9" xr16:uid="{885A8AB2-624D-42CD-A9E1-698E74F0CDF7}" autoFormatId="16" applyNumberFormats="0" applyBorderFormats="0" applyFontFormats="1" applyPatternFormats="1" applyAlignmentFormats="0" applyWidthHeightFormats="0"/>
</file>

<file path=xl/queryTables/queryTable256.xml><?xml version="1.0" encoding="utf-8"?>
<queryTable xmlns="http://schemas.openxmlformats.org/spreadsheetml/2006/main" xmlns:mc="http://schemas.openxmlformats.org/markup-compatibility/2006" xmlns:xr16="http://schemas.microsoft.com/office/spreadsheetml/2017/revision16" mc:Ignorable="xr16" name="GRNU1.espmvol.5yr.adj.espmvol_36" connectionId="10" xr16:uid="{6859CB55-14CD-4A94-8FEA-298E1D1ADED5}" autoFormatId="16" applyNumberFormats="0" applyBorderFormats="0" applyFontFormats="1" applyPatternFormats="1" applyAlignmentFormats="0" applyWidthHeightFormats="0"/>
</file>

<file path=xl/queryTables/queryTable257.xml><?xml version="1.0" encoding="utf-8"?>
<queryTable xmlns="http://schemas.openxmlformats.org/spreadsheetml/2006/main" xmlns:mc="http://schemas.openxmlformats.org/markup-compatibility/2006" xmlns:xr16="http://schemas.microsoft.com/office/spreadsheetml/2017/revision16" mc:Ignorable="xr16" name="BMDC2.espmvol.5yr.adj.espmvol_61" connectionId="1" xr16:uid="{7F98B118-C065-4627-9A37-F535F65EE4A7}" autoFormatId="16" applyNumberFormats="0" applyBorderFormats="0" applyFontFormats="1" applyPatternFormats="1" applyAlignmentFormats="0" applyWidthHeightFormats="0"/>
</file>

<file path=xl/queryTables/queryTable258.xml><?xml version="1.0" encoding="utf-8"?>
<queryTable xmlns="http://schemas.openxmlformats.org/spreadsheetml/2006/main" xmlns:mc="http://schemas.openxmlformats.org/markup-compatibility/2006" xmlns:xr16="http://schemas.microsoft.com/office/spreadsheetml/2017/revision16" mc:Ignorable="xr16" name="NVRN5.espmvol.5yr.adj.espmvol_18" connectionId="12" xr16:uid="{489F346C-CD5E-4E30-9D78-46915C368BBF}" autoFormatId="16" applyNumberFormats="0" applyBorderFormats="0" applyFontFormats="1" applyPatternFormats="1" applyAlignmentFormats="0" applyWidthHeightFormats="0"/>
</file>

<file path=xl/queryTables/queryTable259.xml><?xml version="1.0" encoding="utf-8"?>
<queryTable xmlns="http://schemas.openxmlformats.org/spreadsheetml/2006/main" xmlns:mc="http://schemas.openxmlformats.org/markup-compatibility/2006" xmlns:xr16="http://schemas.microsoft.com/office/spreadsheetml/2017/revision16" mc:Ignorable="xr16" name="GRNU1.espmvol.5yr.adj.espmvol_29" connectionId="10" xr16:uid="{64895C6A-2744-43DD-9233-ADA6AB91D9E3}" autoFormatId="16" applyNumberFormats="0" applyBorderFormats="0" applyFontFormats="1" applyPatternFormats="1" applyAlignmentFormats="0" applyWidthHeightFormats="0"/>
</file>

<file path=xl/queryTables/queryTable260.xml><?xml version="1.0" encoding="utf-8"?>
<queryTable xmlns="http://schemas.openxmlformats.org/spreadsheetml/2006/main" xmlns:mc="http://schemas.openxmlformats.org/markup-compatibility/2006" xmlns:xr16="http://schemas.microsoft.com/office/spreadsheetml/2017/revision16" mc:Ignorable="xr16" name="GJNC2LOC.espmvol.5yr.adj.espmvol_10" connectionId="8" xr16:uid="{48875F49-C37F-4B6A-93D5-09B240FD6017}" autoFormatId="16" applyNumberFormats="0" applyBorderFormats="0" applyFontFormats="1" applyPatternFormats="1" applyAlignmentFormats="0" applyWidthHeightFormats="0"/>
</file>

<file path=xl/queryTables/queryTable261.xml><?xml version="1.0" encoding="utf-8"?>
<queryTable xmlns="http://schemas.openxmlformats.org/spreadsheetml/2006/main" xmlns:mc="http://schemas.openxmlformats.org/markup-compatibility/2006" xmlns:xr16="http://schemas.microsoft.com/office/spreadsheetml/2017/revision16" mc:Ignorable="xr16" name="GRNU1.espmvol.5yr.adj.espmvol_49" connectionId="10" xr16:uid="{B765AF06-021F-4E4B-A39F-B158E72849A3}" autoFormatId="16" applyNumberFormats="0" applyBorderFormats="0" applyFontFormats="1" applyPatternFormats="1" applyAlignmentFormats="0" applyWidthHeightFormats="0"/>
</file>

<file path=xl/queryTables/queryTable262.xml><?xml version="1.0" encoding="utf-8"?>
<queryTable xmlns="http://schemas.openxmlformats.org/spreadsheetml/2006/main" xmlns:mc="http://schemas.openxmlformats.org/markup-compatibility/2006" xmlns:xr16="http://schemas.microsoft.com/office/spreadsheetml/2017/revision16" mc:Ignorable="xr16" name="GBRW4.espmvol.5yr.adj.espmvol_49" connectionId="7" xr16:uid="{8D4FA299-8F09-43BF-9D4F-599EF8523418}" autoFormatId="16" applyNumberFormats="0" applyBorderFormats="0" applyFontFormats="1" applyPatternFormats="1" applyAlignmentFormats="0" applyWidthHeightFormats="0"/>
</file>

<file path=xl/queryTables/queryTable263.xml><?xml version="1.0" encoding="utf-8"?>
<queryTable xmlns="http://schemas.openxmlformats.org/spreadsheetml/2006/main" xmlns:mc="http://schemas.openxmlformats.org/markup-compatibility/2006" xmlns:xr16="http://schemas.microsoft.com/office/spreadsheetml/2017/revision16" mc:Ignorable="xr16" name="NVRN5.espmvol.5yr.adj.espmvol_2" connectionId="12" xr16:uid="{25DCA9C7-BC59-4BE3-9A8C-6F41AAA2896C}" autoFormatId="16" applyNumberFormats="0" applyBorderFormats="0" applyFontFormats="1" applyPatternFormats="1" applyAlignmentFormats="0" applyWidthHeightFormats="0"/>
</file>

<file path=xl/queryTables/queryTable264.xml><?xml version="1.0" encoding="utf-8"?>
<queryTable xmlns="http://schemas.openxmlformats.org/spreadsheetml/2006/main" xmlns:mc="http://schemas.openxmlformats.org/markup-compatibility/2006" xmlns:xr16="http://schemas.microsoft.com/office/spreadsheetml/2017/revision16" mc:Ignorable="xr16" name="CLSC2.espmvol.5yr.adj.espmvol_6" connectionId="3" xr16:uid="{8E37BF57-79A7-4FF6-9C2A-8A7B6E266918}" autoFormatId="16" applyNumberFormats="0" applyBorderFormats="0" applyFontFormats="1" applyPatternFormats="1" applyAlignmentFormats="0" applyWidthHeightFormats="0"/>
</file>

<file path=xl/queryTables/queryTable265.xml><?xml version="1.0" encoding="utf-8"?>
<queryTable xmlns="http://schemas.openxmlformats.org/spreadsheetml/2006/main" xmlns:mc="http://schemas.openxmlformats.org/markup-compatibility/2006" xmlns:xr16="http://schemas.microsoft.com/office/spreadsheetml/2017/revision16" mc:Ignorable="xr16" name="YDLC2.espmvol.5yr.adj.espmvol_61" connectionId="15" xr16:uid="{47AE820A-C5CE-45F8-844D-C4F5591E5A31}" autoFormatId="16" applyNumberFormats="0" applyBorderFormats="0" applyFontFormats="1" applyPatternFormats="1" applyAlignmentFormats="0" applyWidthHeightFormats="0"/>
</file>

<file path=xl/queryTables/queryTable266.xml><?xml version="1.0" encoding="utf-8"?>
<queryTable xmlns="http://schemas.openxmlformats.org/spreadsheetml/2006/main" xmlns:mc="http://schemas.openxmlformats.org/markup-compatibility/2006" xmlns:xr16="http://schemas.microsoft.com/office/spreadsheetml/2017/revision16" mc:Ignorable="xr16" name="CLSC2.espmvol.5yr.adj.espmvol_57" connectionId="3" xr16:uid="{4732A626-CA4B-4330-AC29-4815B9C9FEB3}" autoFormatId="16" applyNumberFormats="0" applyBorderFormats="0" applyFontFormats="1" applyPatternFormats="1" applyAlignmentFormats="0" applyWidthHeightFormats="0"/>
</file>

<file path=xl/queryTables/queryTable267.xml><?xml version="1.0" encoding="utf-8"?>
<queryTable xmlns="http://schemas.openxmlformats.org/spreadsheetml/2006/main" xmlns:mc="http://schemas.openxmlformats.org/markup-compatibility/2006" xmlns:xr16="http://schemas.microsoft.com/office/spreadsheetml/2017/revision16" mc:Ignorable="xr16" name="GRNU1.espmvol.5yr.adj.espmvol_18" connectionId="10" xr16:uid="{900D7E70-33D3-4A0D-BF32-2C5EE07A4247}" autoFormatId="16" applyNumberFormats="0" applyBorderFormats="0" applyFontFormats="1" applyPatternFormats="1" applyAlignmentFormats="0" applyWidthHeightFormats="0"/>
</file>

<file path=xl/queryTables/queryTable268.xml><?xml version="1.0" encoding="utf-8"?>
<queryTable xmlns="http://schemas.openxmlformats.org/spreadsheetml/2006/main" xmlns:mc="http://schemas.openxmlformats.org/markup-compatibility/2006" xmlns:xr16="http://schemas.microsoft.com/office/spreadsheetml/2017/revision16" mc:Ignorable="xr16" name="GJNC2LOC.espmvol.5yr.adj.espmvol_24" connectionId="8" xr16:uid="{9CD8AEDE-BFA3-431B-BFCA-E1A27B632620}" autoFormatId="16" applyNumberFormats="0" applyBorderFormats="0" applyFontFormats="1" applyPatternFormats="1" applyAlignmentFormats="0" applyWidthHeightFormats="0"/>
</file>

<file path=xl/queryTables/queryTable269.xml><?xml version="1.0" encoding="utf-8"?>
<queryTable xmlns="http://schemas.openxmlformats.org/spreadsheetml/2006/main" xmlns:mc="http://schemas.openxmlformats.org/markup-compatibility/2006" xmlns:xr16="http://schemas.microsoft.com/office/spreadsheetml/2017/revision16" mc:Ignorable="xr16" name="CLSC2.espmvol.5yr.adj.espmvol_13" connectionId="3" xr16:uid="{AC40542A-175F-4C49-A99A-8F466443C061}" autoFormatId="16" applyNumberFormats="0" applyBorderFormats="0" applyFontFormats="1" applyPatternFormats="1" applyAlignmentFormats="0" applyWidthHeightFormats="0"/>
</file>

<file path=xl/queryTables/queryTable270.xml><?xml version="1.0" encoding="utf-8"?>
<queryTable xmlns="http://schemas.openxmlformats.org/spreadsheetml/2006/main" xmlns:mc="http://schemas.openxmlformats.org/markup-compatibility/2006" xmlns:xr16="http://schemas.microsoft.com/office/spreadsheetml/2017/revision16" mc:Ignorable="xr16" name="GJNC2LOC.espmvol.5yr.adj.espmvol_8" connectionId="8" xr16:uid="{B8CB5287-6FC7-4002-8910-02F5526AA8B1}" autoFormatId="16" applyNumberFormats="0" applyBorderFormats="0" applyFontFormats="1" applyPatternFormats="1" applyAlignmentFormats="0" applyWidthHeightFormats="0"/>
</file>

<file path=xl/queryTables/queryTable271.xml><?xml version="1.0" encoding="utf-8"?>
<queryTable xmlns="http://schemas.openxmlformats.org/spreadsheetml/2006/main" xmlns:mc="http://schemas.openxmlformats.org/markup-compatibility/2006" xmlns:xr16="http://schemas.microsoft.com/office/spreadsheetml/2017/revision16" mc:Ignorable="xr16" name="GLDA3.espmvol.5yr.adj.espmvol_6" connectionId="9" xr16:uid="{423EB8A2-03D1-4DCF-996E-493CBD8445D5}" autoFormatId="16" applyNumberFormats="0" applyBorderFormats="0" applyFontFormats="1" applyPatternFormats="1" applyAlignmentFormats="0" applyWidthHeightFormats="0"/>
</file>

<file path=xl/queryTables/queryTable272.xml><?xml version="1.0" encoding="utf-8"?>
<queryTable xmlns="http://schemas.openxmlformats.org/spreadsheetml/2006/main" xmlns:mc="http://schemas.openxmlformats.org/markup-compatibility/2006" xmlns:xr16="http://schemas.microsoft.com/office/spreadsheetml/2017/revision16" mc:Ignorable="xr16" name="VCRC2.espmvol.5yr.adj.espmvol_6" connectionId="14" xr16:uid="{94A7855C-CA7B-479E-8BB0-4CFAE24E8B04}" autoFormatId="16" applyNumberFormats="0" applyBorderFormats="0" applyFontFormats="1" applyPatternFormats="1" applyAlignmentFormats="0" applyWidthHeightFormats="0"/>
</file>

<file path=xl/queryTables/queryTable273.xml><?xml version="1.0" encoding="utf-8"?>
<queryTable xmlns="http://schemas.openxmlformats.org/spreadsheetml/2006/main" xmlns:mc="http://schemas.openxmlformats.org/markup-compatibility/2006" xmlns:xr16="http://schemas.microsoft.com/office/spreadsheetml/2017/revision16" mc:Ignorable="xr16" name="BMDC2.espmvol.5yr.adj.espmvol_47" connectionId="1" xr16:uid="{6F2DAD19-4E44-46D7-80C5-AB7239682C48}" autoFormatId="16" applyNumberFormats="0" applyBorderFormats="0" applyFontFormats="1" applyPatternFormats="1" applyAlignmentFormats="0" applyWidthHeightFormats="0"/>
</file>

<file path=xl/queryTables/queryTable274.xml><?xml version="1.0" encoding="utf-8"?>
<queryTable xmlns="http://schemas.openxmlformats.org/spreadsheetml/2006/main" xmlns:mc="http://schemas.openxmlformats.org/markup-compatibility/2006" xmlns:xr16="http://schemas.microsoft.com/office/spreadsheetml/2017/revision16" mc:Ignorable="xr16" name="GJNC2LOC.espmvol.5yr.adj.espmvol_39" connectionId="8" xr16:uid="{BCDF2587-940A-4B52-9DC2-F245170FBF84}" autoFormatId="16" applyNumberFormats="0" applyBorderFormats="0" applyFontFormats="1" applyPatternFormats="1" applyAlignmentFormats="0" applyWidthHeightFormats="0"/>
</file>

<file path=xl/queryTables/queryTable275.xml><?xml version="1.0" encoding="utf-8"?>
<queryTable xmlns="http://schemas.openxmlformats.org/spreadsheetml/2006/main" xmlns:mc="http://schemas.openxmlformats.org/markup-compatibility/2006" xmlns:xr16="http://schemas.microsoft.com/office/spreadsheetml/2017/revision16" mc:Ignorable="xr16" name="TPIC2.espmvol.5yr.adj.espmvol_19" connectionId="13" xr16:uid="{E8E176E5-D25A-459E-8FCD-CDB57405569F}" autoFormatId="16" applyNumberFormats="0" applyBorderFormats="0" applyFontFormats="1" applyPatternFormats="1" applyAlignmentFormats="0" applyWidthHeightFormats="0"/>
</file>

<file path=xl/queryTables/queryTable276.xml><?xml version="1.0" encoding="utf-8"?>
<queryTable xmlns="http://schemas.openxmlformats.org/spreadsheetml/2006/main" xmlns:mc="http://schemas.openxmlformats.org/markup-compatibility/2006" xmlns:xr16="http://schemas.microsoft.com/office/spreadsheetml/2017/revision16" mc:Ignorable="xr16" name="GJNC2LOC.espmvol.5yr.adj.espmvol_40" connectionId="8" xr16:uid="{317E0479-BBD9-4F57-9320-F0E22F0588A2}" autoFormatId="16" applyNumberFormats="0" applyBorderFormats="0" applyFontFormats="1" applyPatternFormats="1" applyAlignmentFormats="0" applyWidthHeightFormats="0"/>
</file>

<file path=xl/queryTables/queryTable277.xml><?xml version="1.0" encoding="utf-8"?>
<queryTable xmlns="http://schemas.openxmlformats.org/spreadsheetml/2006/main" xmlns:mc="http://schemas.openxmlformats.org/markup-compatibility/2006" xmlns:xr16="http://schemas.microsoft.com/office/spreadsheetml/2017/revision16" mc:Ignorable="xr16" name="GLDA3.espmvol.5yr.adj.espmvol_44" connectionId="9" xr16:uid="{5638275A-C372-484B-AF03-71D3E85F17FB}" autoFormatId="16" applyNumberFormats="0" applyBorderFormats="0" applyFontFormats="1" applyPatternFormats="1" applyAlignmentFormats="0" applyWidthHeightFormats="0"/>
</file>

<file path=xl/queryTables/queryTable278.xml><?xml version="1.0" encoding="utf-8"?>
<queryTable xmlns="http://schemas.openxmlformats.org/spreadsheetml/2006/main" xmlns:mc="http://schemas.openxmlformats.org/markup-compatibility/2006" xmlns:xr16="http://schemas.microsoft.com/office/spreadsheetml/2017/revision16" mc:Ignorable="xr16" name="GRNU1.espmvol.5yr.adj.espmvol_64" connectionId="10" xr16:uid="{2E595CE1-B138-4661-9EAB-754647043D19}" autoFormatId="16" applyNumberFormats="0" applyBorderFormats="0" applyFontFormats="1" applyPatternFormats="1" applyAlignmentFormats="0" applyWidthHeightFormats="0"/>
</file>

<file path=xl/queryTables/queryTable279.xml><?xml version="1.0" encoding="utf-8"?>
<queryTable xmlns="http://schemas.openxmlformats.org/spreadsheetml/2006/main" xmlns:mc="http://schemas.openxmlformats.org/markup-compatibility/2006" xmlns:xr16="http://schemas.microsoft.com/office/spreadsheetml/2017/revision16" mc:Ignorable="xr16" name="YDLC2.espmvol.5yr.adj.espmvol_54" connectionId="15" xr16:uid="{4687A2F5-6BE4-4C2A-A454-A449EBF262A3}" autoFormatId="16" applyNumberFormats="0" applyBorderFormats="0" applyFontFormats="1" applyPatternFormats="1" applyAlignmentFormats="0" applyWidthHeightFormats="0"/>
</file>

<file path=xl/queryTables/queryTable280.xml><?xml version="1.0" encoding="utf-8"?>
<queryTable xmlns="http://schemas.openxmlformats.org/spreadsheetml/2006/main" xmlns:mc="http://schemas.openxmlformats.org/markup-compatibility/2006" xmlns:xr16="http://schemas.microsoft.com/office/spreadsheetml/2017/revision16" mc:Ignorable="xr16" name="GRNU1.espmvol.5yr.adj.espmvol_31" connectionId="10" xr16:uid="{978C0296-8ECC-457E-A6E2-DB1D736FE8DC}" autoFormatId="16" applyNumberFormats="0" applyBorderFormats="0" applyFontFormats="1" applyPatternFormats="1" applyAlignmentFormats="0" applyWidthHeightFormats="0"/>
</file>

<file path=xl/queryTables/queryTable281.xml><?xml version="1.0" encoding="utf-8"?>
<queryTable xmlns="http://schemas.openxmlformats.org/spreadsheetml/2006/main" xmlns:mc="http://schemas.openxmlformats.org/markup-compatibility/2006" xmlns:xr16="http://schemas.microsoft.com/office/spreadsheetml/2017/revision16" mc:Ignorable="xr16" name="CLSC2.espmvol.5yr.adj.espmvol_46" connectionId="3" xr16:uid="{67E78078-C6A4-4252-9878-D8ACE58DF2DD}" autoFormatId="16" applyNumberFormats="0" applyBorderFormats="0" applyFontFormats="1" applyPatternFormats="1" applyAlignmentFormats="0" applyWidthHeightFormats="0"/>
</file>

<file path=xl/queryTables/queryTable282.xml><?xml version="1.0" encoding="utf-8"?>
<queryTable xmlns="http://schemas.openxmlformats.org/spreadsheetml/2006/main" xmlns:mc="http://schemas.openxmlformats.org/markup-compatibility/2006" xmlns:xr16="http://schemas.microsoft.com/office/spreadsheetml/2017/revision16" mc:Ignorable="xr16" name="GRNU1.espmvol.5yr.adj.espmvol_30" connectionId="10" xr16:uid="{539A82D3-5872-443A-A814-7107F2E986BD}" autoFormatId="16" applyNumberFormats="0" applyBorderFormats="0" applyFontFormats="1" applyPatternFormats="1" applyAlignmentFormats="0" applyWidthHeightFormats="0"/>
</file>

<file path=xl/queryTables/queryTable283.xml><?xml version="1.0" encoding="utf-8"?>
<queryTable xmlns="http://schemas.openxmlformats.org/spreadsheetml/2006/main" xmlns:mc="http://schemas.openxmlformats.org/markup-compatibility/2006" xmlns:xr16="http://schemas.microsoft.com/office/spreadsheetml/2017/revision16" mc:Ignorable="xr16" name="BMDC2.espmvol.5yr.adj.espmvol_24" connectionId="1" xr16:uid="{527019B5-C983-4A83-9386-3B4A34B608B0}" autoFormatId="16" applyNumberFormats="0" applyBorderFormats="0" applyFontFormats="1" applyPatternFormats="1" applyAlignmentFormats="0" applyWidthHeightFormats="0"/>
</file>

<file path=xl/queryTables/queryTable284.xml><?xml version="1.0" encoding="utf-8"?>
<queryTable xmlns="http://schemas.openxmlformats.org/spreadsheetml/2006/main" xmlns:mc="http://schemas.openxmlformats.org/markup-compatibility/2006" xmlns:xr16="http://schemas.microsoft.com/office/spreadsheetml/2017/revision16" mc:Ignorable="xr16" name="GJNC2LOC.espmvol.5yr.adj.espmvol_29" connectionId="8" xr16:uid="{A8AF4781-1C90-4EDE-9CDF-707374907D3B}" autoFormatId="16" applyNumberFormats="0" applyBorderFormats="0" applyFontFormats="1" applyPatternFormats="1" applyAlignmentFormats="0" applyWidthHeightFormats="0"/>
</file>

<file path=xl/queryTables/queryTable285.xml><?xml version="1.0" encoding="utf-8"?>
<queryTable xmlns="http://schemas.openxmlformats.org/spreadsheetml/2006/main" xmlns:mc="http://schemas.openxmlformats.org/markup-compatibility/2006" xmlns:xr16="http://schemas.microsoft.com/office/spreadsheetml/2017/revision16" mc:Ignorable="xr16" name="NVRN5.espmvol.5yr.adj.espmvol_3" connectionId="12" xr16:uid="{3D8B5601-8185-4AA8-B3B6-54ACA19E34C3}" autoFormatId="16" applyNumberFormats="0" applyBorderFormats="0" applyFontFormats="1" applyPatternFormats="1" applyAlignmentFormats="0" applyWidthHeightFormats="0"/>
</file>

<file path=xl/queryTables/queryTable286.xml><?xml version="1.0" encoding="utf-8"?>
<queryTable xmlns="http://schemas.openxmlformats.org/spreadsheetml/2006/main" xmlns:mc="http://schemas.openxmlformats.org/markup-compatibility/2006" xmlns:xr16="http://schemas.microsoft.com/office/spreadsheetml/2017/revision16" mc:Ignorable="xr16" name="DRGC2.espmvol.5yr.adj.espmvol_37" connectionId="6" xr16:uid="{58428463-8A37-4254-A0BC-0E244F933AC3}" autoFormatId="16" applyNumberFormats="0" applyBorderFormats="0" applyFontFormats="1" applyPatternFormats="1" applyAlignmentFormats="0" applyWidthHeightFormats="0"/>
</file>

<file path=xl/queryTables/queryTable287.xml><?xml version="1.0" encoding="utf-8"?>
<queryTable xmlns="http://schemas.openxmlformats.org/spreadsheetml/2006/main" xmlns:mc="http://schemas.openxmlformats.org/markup-compatibility/2006" xmlns:xr16="http://schemas.microsoft.com/office/spreadsheetml/2017/revision16" mc:Ignorable="xr16" name="DRGC2.espmvol.5yr.adj.espmvol_2" connectionId="6" xr16:uid="{B2C5A267-807A-46A6-B01F-86373FFCCB91}" autoFormatId="16" applyNumberFormats="0" applyBorderFormats="0" applyFontFormats="1" applyPatternFormats="1" applyAlignmentFormats="0" applyWidthHeightFormats="0"/>
</file>

<file path=xl/queryTables/queryTable288.xml><?xml version="1.0" encoding="utf-8"?>
<queryTable xmlns="http://schemas.openxmlformats.org/spreadsheetml/2006/main" xmlns:mc="http://schemas.openxmlformats.org/markup-compatibility/2006" xmlns:xr16="http://schemas.microsoft.com/office/spreadsheetml/2017/revision16" mc:Ignorable="xr16" name="VCRC2.espmvol.5yr.adj.espmvol_11" connectionId="14" xr16:uid="{D3D01A82-3E2E-4590-A09E-DC20AE2AF75A}" autoFormatId="16" applyNumberFormats="0" applyBorderFormats="0" applyFontFormats="1" applyPatternFormats="1" applyAlignmentFormats="0" applyWidthHeightFormats="0"/>
</file>

<file path=xl/queryTables/queryTable289.xml><?xml version="1.0" encoding="utf-8"?>
<queryTable xmlns="http://schemas.openxmlformats.org/spreadsheetml/2006/main" xmlns:mc="http://schemas.openxmlformats.org/markup-compatibility/2006" xmlns:xr16="http://schemas.microsoft.com/office/spreadsheetml/2017/revision16" mc:Ignorable="xr16" name="NVRN5.espmvol.5yr.adj.espmvol_51" connectionId="12" xr16:uid="{56A5071E-D775-44B9-A49B-C18598C017ED}" autoFormatId="16" applyNumberFormats="0" applyBorderFormats="0" applyFontFormats="1" applyPatternFormats="1" applyAlignmentFormats="0" applyWidthHeightFormats="0"/>
</file>

<file path=xl/queryTables/queryTable290.xml><?xml version="1.0" encoding="utf-8"?>
<queryTable xmlns="http://schemas.openxmlformats.org/spreadsheetml/2006/main" xmlns:mc="http://schemas.openxmlformats.org/markup-compatibility/2006" xmlns:xr16="http://schemas.microsoft.com/office/spreadsheetml/2017/revision16" mc:Ignorable="xr16" name="TPIC2.espmvol.5yr.adj.espmvol_8" connectionId="13" xr16:uid="{90F904F0-5A7D-4F34-9AA3-3B00FD328AD6}" autoFormatId="16" applyNumberFormats="0" applyBorderFormats="0" applyFontFormats="1" applyPatternFormats="1" applyAlignmentFormats="0" applyWidthHeightFormats="0"/>
</file>

<file path=xl/queryTables/queryTable291.xml><?xml version="1.0" encoding="utf-8"?>
<queryTable xmlns="http://schemas.openxmlformats.org/spreadsheetml/2006/main" xmlns:mc="http://schemas.openxmlformats.org/markup-compatibility/2006" xmlns:xr16="http://schemas.microsoft.com/office/spreadsheetml/2017/revision16" mc:Ignorable="xr16" name="CLSC2.espmvol.5yr.adj.espmvol_15" connectionId="3" xr16:uid="{BCE0A1C3-C29A-412E-85EB-428204DDC474}" autoFormatId="16" applyNumberFormats="0" applyBorderFormats="0" applyFontFormats="1" applyPatternFormats="1" applyAlignmentFormats="0" applyWidthHeightFormats="0"/>
</file>

<file path=xl/queryTables/queryTable292.xml><?xml version="1.0" encoding="utf-8"?>
<queryTable xmlns="http://schemas.openxmlformats.org/spreadsheetml/2006/main" xmlns:mc="http://schemas.openxmlformats.org/markup-compatibility/2006" xmlns:xr16="http://schemas.microsoft.com/office/spreadsheetml/2017/revision16" mc:Ignorable="xr16" name="CLSC2.espmvol.5yr.adj.espmvol_28" connectionId="3" xr16:uid="{1B7E6C84-EFE8-4C54-9B3A-291B4FC8F8DA}" autoFormatId="16" applyNumberFormats="0" applyBorderFormats="0" applyFontFormats="1" applyPatternFormats="1" applyAlignmentFormats="0" applyWidthHeightFormats="0"/>
</file>

<file path=xl/queryTables/queryTable293.xml><?xml version="1.0" encoding="utf-8"?>
<queryTable xmlns="http://schemas.openxmlformats.org/spreadsheetml/2006/main" xmlns:mc="http://schemas.openxmlformats.org/markup-compatibility/2006" xmlns:xr16="http://schemas.microsoft.com/office/spreadsheetml/2017/revision16" mc:Ignorable="xr16" name="GJNC2LOC.espmvol.5yr.adj.espmvol_45" connectionId="8" xr16:uid="{E2F46138-742E-4115-BFE3-69044FDE8636}" autoFormatId="16" applyNumberFormats="0" applyBorderFormats="0" applyFontFormats="1" applyPatternFormats="1" applyAlignmentFormats="0" applyWidthHeightFormats="0"/>
</file>

<file path=xl/queryTables/queryTable294.xml><?xml version="1.0" encoding="utf-8"?>
<queryTable xmlns="http://schemas.openxmlformats.org/spreadsheetml/2006/main" xmlns:mc="http://schemas.openxmlformats.org/markup-compatibility/2006" xmlns:xr16="http://schemas.microsoft.com/office/spreadsheetml/2017/revision16" mc:Ignorable="xr16" name="TPIC2.espmvol.5yr.adj.espmvol_16" connectionId="13" xr16:uid="{A4E511F3-1E84-4434-BC7F-0113FE57C0B6}" autoFormatId="16" applyNumberFormats="0" applyBorderFormats="0" applyFontFormats="1" applyPatternFormats="1" applyAlignmentFormats="0" applyWidthHeightFormats="0"/>
</file>

<file path=xl/queryTables/queryTable295.xml><?xml version="1.0" encoding="utf-8"?>
<queryTable xmlns="http://schemas.openxmlformats.org/spreadsheetml/2006/main" xmlns:mc="http://schemas.openxmlformats.org/markup-compatibility/2006" xmlns:xr16="http://schemas.microsoft.com/office/spreadsheetml/2017/revision16" mc:Ignorable="xr16" name="CLSC2.espmvol.5yr.adj.espmvol_33" connectionId="3" xr16:uid="{98F97C31-AF49-40AD-B872-E2B951294D4A}" autoFormatId="16" applyNumberFormats="0" applyBorderFormats="0" applyFontFormats="1" applyPatternFormats="1" applyAlignmentFormats="0" applyWidthHeightFormats="0"/>
</file>

<file path=xl/queryTables/queryTable296.xml><?xml version="1.0" encoding="utf-8"?>
<queryTable xmlns="http://schemas.openxmlformats.org/spreadsheetml/2006/main" xmlns:mc="http://schemas.openxmlformats.org/markup-compatibility/2006" xmlns:xr16="http://schemas.microsoft.com/office/spreadsheetml/2017/revision16" mc:Ignorable="xr16" name="MPSC2.espmvol.5yr.adj.espmvol_5" connectionId="11" xr16:uid="{EFB6CF2B-8D71-4356-BA4B-978EB7F3A550}" autoFormatId="16" applyNumberFormats="0" applyBorderFormats="0" applyFontFormats="1" applyPatternFormats="1" applyAlignmentFormats="0" applyWidthHeightFormats="0"/>
</file>

<file path=xl/queryTables/queryTable297.xml><?xml version="1.0" encoding="utf-8"?>
<queryTable xmlns="http://schemas.openxmlformats.org/spreadsheetml/2006/main" xmlns:mc="http://schemas.openxmlformats.org/markup-compatibility/2006" xmlns:xr16="http://schemas.microsoft.com/office/spreadsheetml/2017/revision16" mc:Ignorable="xr16" name="GBRW4.espmvol.5yr.adj.espmvol_44" connectionId="7" xr16:uid="{E27A47EA-DB89-4DCE-B9FB-B8D2301151C0}" autoFormatId="16" applyNumberFormats="0" applyBorderFormats="0" applyFontFormats="1" applyPatternFormats="1" applyAlignmentFormats="0" applyWidthHeightFormats="0"/>
</file>

<file path=xl/queryTables/queryTable298.xml><?xml version="1.0" encoding="utf-8"?>
<queryTable xmlns="http://schemas.openxmlformats.org/spreadsheetml/2006/main" xmlns:mc="http://schemas.openxmlformats.org/markup-compatibility/2006" xmlns:xr16="http://schemas.microsoft.com/office/spreadsheetml/2017/revision16" mc:Ignorable="xr16" name="BMDC2.espmvol.5yr.adj.espmvol_22" connectionId="1" xr16:uid="{4CCBC413-CB00-4FB4-9E9E-ED889F8C128C}" autoFormatId="16" applyNumberFormats="0" applyBorderFormats="0" applyFontFormats="1" applyPatternFormats="1" applyAlignmentFormats="0" applyWidthHeightFormats="0"/>
</file>

<file path=xl/queryTables/queryTable299.xml><?xml version="1.0" encoding="utf-8"?>
<queryTable xmlns="http://schemas.openxmlformats.org/spreadsheetml/2006/main" xmlns:mc="http://schemas.openxmlformats.org/markup-compatibility/2006" xmlns:xr16="http://schemas.microsoft.com/office/spreadsheetml/2017/revision16" mc:Ignorable="xr16" name="DRGC2.espmvol.5yr.adj.espmvol_15" connectionId="6" xr16:uid="{CE67272C-434E-4398-90D1-9F313E68D71F}" autoFormatId="16" applyNumberFormats="0" applyBorderFormats="0" applyFontFormats="1" applyPatternFormats="1" applyAlignmentFormats="0" applyWidthHeightFormats="0"/>
</file>

<file path=xl/queryTables/queryTable300.xml><?xml version="1.0" encoding="utf-8"?>
<queryTable xmlns="http://schemas.openxmlformats.org/spreadsheetml/2006/main" xmlns:mc="http://schemas.openxmlformats.org/markup-compatibility/2006" xmlns:xr16="http://schemas.microsoft.com/office/spreadsheetml/2017/revision16" mc:Ignorable="xr16" name="BMDC2.espmvol.5yr.adj.espmvol_27" connectionId="1" xr16:uid="{FC77F7AA-D71A-47C4-8CB9-E25DDC4D163A}" autoFormatId="16" applyNumberFormats="0" applyBorderFormats="0" applyFontFormats="1" applyPatternFormats="1" applyAlignmentFormats="0" applyWidthHeightFormats="0"/>
</file>

<file path=xl/queryTables/queryTable301.xml><?xml version="1.0" encoding="utf-8"?>
<queryTable xmlns="http://schemas.openxmlformats.org/spreadsheetml/2006/main" xmlns:mc="http://schemas.openxmlformats.org/markup-compatibility/2006" xmlns:xr16="http://schemas.microsoft.com/office/spreadsheetml/2017/revision16" mc:Ignorable="xr16" name="TPIC2.espmvol.5yr.adj.espmvol_35" connectionId="13" xr16:uid="{A203287D-C93D-40D9-861D-2458E809BD51}" autoFormatId="16" applyNumberFormats="0" applyBorderFormats="0" applyFontFormats="1" applyPatternFormats="1" applyAlignmentFormats="0" applyWidthHeightFormats="0"/>
</file>

<file path=xl/queryTables/queryTable302.xml><?xml version="1.0" encoding="utf-8"?>
<queryTable xmlns="http://schemas.openxmlformats.org/spreadsheetml/2006/main" xmlns:mc="http://schemas.openxmlformats.org/markup-compatibility/2006" xmlns:xr16="http://schemas.microsoft.com/office/spreadsheetml/2017/revision16" mc:Ignorable="xr16" name="DRGC2.espmvol.5yr.adj.espmvol_50" connectionId="6" xr16:uid="{187E7F4E-489A-41E6-9ED1-F16B76F1567C}" autoFormatId="16" applyNumberFormats="0" applyBorderFormats="0" applyFontFormats="1" applyPatternFormats="1" applyAlignmentFormats="0" applyWidthHeightFormats="0"/>
</file>

<file path=xl/queryTables/queryTable303.xml><?xml version="1.0" encoding="utf-8"?>
<queryTable xmlns="http://schemas.openxmlformats.org/spreadsheetml/2006/main" xmlns:mc="http://schemas.openxmlformats.org/markup-compatibility/2006" xmlns:xr16="http://schemas.microsoft.com/office/spreadsheetml/2017/revision16" mc:Ignorable="xr16" name="VCRC2.espmvol.5yr.adj.espmvol_31" connectionId="14" xr16:uid="{EC51FA72-B71E-48B8-901D-2CC6E85EE057}" autoFormatId="16" applyNumberFormats="0" applyBorderFormats="0" applyFontFormats="1" applyPatternFormats="1" applyAlignmentFormats="0" applyWidthHeightFormats="0"/>
</file>

<file path=xl/queryTables/queryTable304.xml><?xml version="1.0" encoding="utf-8"?>
<queryTable xmlns="http://schemas.openxmlformats.org/spreadsheetml/2006/main" xmlns:mc="http://schemas.openxmlformats.org/markup-compatibility/2006" xmlns:xr16="http://schemas.microsoft.com/office/spreadsheetml/2017/revision16" mc:Ignorable="xr16" name="GBRW4.espmvol.5yr.adj.espmvol_37" connectionId="7" xr16:uid="{7A8A8B23-923F-4388-99DF-DAD88F979975}" autoFormatId="16" applyNumberFormats="0" applyBorderFormats="0" applyFontFormats="1" applyPatternFormats="1" applyAlignmentFormats="0" applyWidthHeightFormats="0"/>
</file>

<file path=xl/queryTables/queryTable305.xml><?xml version="1.0" encoding="utf-8"?>
<queryTable xmlns="http://schemas.openxmlformats.org/spreadsheetml/2006/main" xmlns:mc="http://schemas.openxmlformats.org/markup-compatibility/2006" xmlns:xr16="http://schemas.microsoft.com/office/spreadsheetml/2017/revision16" mc:Ignorable="xr16" name="VCRC2.espmvol.5yr.adj.espmvol_50" connectionId="14" xr16:uid="{A985E8A6-F7FC-4BC8-9EC1-D50F5F71D9C8}" autoFormatId="16" applyNumberFormats="0" applyBorderFormats="0" applyFontFormats="1" applyPatternFormats="1" applyAlignmentFormats="0" applyWidthHeightFormats="0"/>
</file>

<file path=xl/queryTables/queryTable306.xml><?xml version="1.0" encoding="utf-8"?>
<queryTable xmlns="http://schemas.openxmlformats.org/spreadsheetml/2006/main" xmlns:mc="http://schemas.openxmlformats.org/markup-compatibility/2006" xmlns:xr16="http://schemas.microsoft.com/office/spreadsheetml/2017/revision16" mc:Ignorable="xr16" name="GBRW4.espmvol.5yr.adj.espmvol_17" connectionId="7" xr16:uid="{C0687018-5B30-47CF-96DC-212A27311279}" autoFormatId="16" applyNumberFormats="0" applyBorderFormats="0" applyFontFormats="1" applyPatternFormats="1" applyAlignmentFormats="0" applyWidthHeightFormats="0"/>
</file>

<file path=xl/queryTables/queryTable307.xml><?xml version="1.0" encoding="utf-8"?>
<queryTable xmlns="http://schemas.openxmlformats.org/spreadsheetml/2006/main" xmlns:mc="http://schemas.openxmlformats.org/markup-compatibility/2006" xmlns:xr16="http://schemas.microsoft.com/office/spreadsheetml/2017/revision16" mc:Ignorable="xr16" name="CLSC2.espmvol.5yr.adj.espmvol_40" connectionId="3" xr16:uid="{530F11BF-048E-4B59-A5AC-428D06713DE3}" autoFormatId="16" applyNumberFormats="0" applyBorderFormats="0" applyFontFormats="1" applyPatternFormats="1" applyAlignmentFormats="0" applyWidthHeightFormats="0"/>
</file>

<file path=xl/queryTables/queryTable308.xml><?xml version="1.0" encoding="utf-8"?>
<queryTable xmlns="http://schemas.openxmlformats.org/spreadsheetml/2006/main" xmlns:mc="http://schemas.openxmlformats.org/markup-compatibility/2006" xmlns:xr16="http://schemas.microsoft.com/office/spreadsheetml/2017/revision16" mc:Ignorable="xr16" name="YDLC2.espmvol.5yr.adj.espmvol_53" connectionId="15" xr16:uid="{9BB05048-E340-4B07-8735-B6E8AE01182B}" autoFormatId="16" applyNumberFormats="0" applyBorderFormats="0" applyFontFormats="1" applyPatternFormats="1" applyAlignmentFormats="0" applyWidthHeightFormats="0"/>
</file>

<file path=xl/queryTables/queryTable309.xml><?xml version="1.0" encoding="utf-8"?>
<queryTable xmlns="http://schemas.openxmlformats.org/spreadsheetml/2006/main" xmlns:mc="http://schemas.openxmlformats.org/markup-compatibility/2006" xmlns:xr16="http://schemas.microsoft.com/office/spreadsheetml/2017/revision16" mc:Ignorable="xr16" name="GBRW4.espmvol.5yr.adj.espmvol_47" connectionId="7" xr16:uid="{16CA2A31-47DF-488B-BEF2-669CF8D4C84F}" autoFormatId="16" applyNumberFormats="0" applyBorderFormats="0" applyFontFormats="1" applyPatternFormats="1" applyAlignmentFormats="0" applyWidthHeightFormats="0"/>
</file>

<file path=xl/queryTables/queryTable310.xml><?xml version="1.0" encoding="utf-8"?>
<queryTable xmlns="http://schemas.openxmlformats.org/spreadsheetml/2006/main" xmlns:mc="http://schemas.openxmlformats.org/markup-compatibility/2006" xmlns:xr16="http://schemas.microsoft.com/office/spreadsheetml/2017/revision16" mc:Ignorable="xr16" name="BMDC2.espmvol.5yr.adj.espmvol_48" connectionId="1" xr16:uid="{F51D14EF-1544-42DE-8B36-0083433854ED}" autoFormatId="16" applyNumberFormats="0" applyBorderFormats="0" applyFontFormats="1" applyPatternFormats="1" applyAlignmentFormats="0" applyWidthHeightFormats="0"/>
</file>

<file path=xl/queryTables/queryTable311.xml><?xml version="1.0" encoding="utf-8"?>
<queryTable xmlns="http://schemas.openxmlformats.org/spreadsheetml/2006/main" xmlns:mc="http://schemas.openxmlformats.org/markup-compatibility/2006" xmlns:xr16="http://schemas.microsoft.com/office/spreadsheetml/2017/revision16" mc:Ignorable="xr16" name="TPIC2.espmvol.5yr.adj.espmvol_57" connectionId="13" xr16:uid="{936D10B1-972E-4561-B104-9A5A036C5507}" autoFormatId="16" applyNumberFormats="0" applyBorderFormats="0" applyFontFormats="1" applyPatternFormats="1" applyAlignmentFormats="0" applyWidthHeightFormats="0"/>
</file>

<file path=xl/queryTables/queryTable312.xml><?xml version="1.0" encoding="utf-8"?>
<queryTable xmlns="http://schemas.openxmlformats.org/spreadsheetml/2006/main" xmlns:mc="http://schemas.openxmlformats.org/markup-compatibility/2006" xmlns:xr16="http://schemas.microsoft.com/office/spreadsheetml/2017/revision16" mc:Ignorable="xr16" name="DRGC2.espmvol.5yr.adj.espmvol_28" connectionId="6" xr16:uid="{0500A737-1749-4D69-8C33-7F80E9AC6B4C}" autoFormatId="16" applyNumberFormats="0" applyBorderFormats="0" applyFontFormats="1" applyPatternFormats="1" applyAlignmentFormats="0" applyWidthHeightFormats="0"/>
</file>

<file path=xl/queryTables/queryTable313.xml><?xml version="1.0" encoding="utf-8"?>
<queryTable xmlns="http://schemas.openxmlformats.org/spreadsheetml/2006/main" xmlns:mc="http://schemas.openxmlformats.org/markup-compatibility/2006" xmlns:xr16="http://schemas.microsoft.com/office/spreadsheetml/2017/revision16" mc:Ignorable="xr16" name="GBRW4.espmvol.5yr.adj.espmvol_19" connectionId="7" xr16:uid="{967EAECB-07D6-484F-A8AF-94A9A482967D}" autoFormatId="16" applyNumberFormats="0" applyBorderFormats="0" applyFontFormats="1" applyPatternFormats="1" applyAlignmentFormats="0" applyWidthHeightFormats="0"/>
</file>

<file path=xl/queryTables/queryTable314.xml><?xml version="1.0" encoding="utf-8"?>
<queryTable xmlns="http://schemas.openxmlformats.org/spreadsheetml/2006/main" xmlns:mc="http://schemas.openxmlformats.org/markup-compatibility/2006" xmlns:xr16="http://schemas.microsoft.com/office/spreadsheetml/2017/revision16" mc:Ignorable="xr16" name="TPIC2.espmvol.5yr.adj.espmvol_17" connectionId="13" xr16:uid="{D32E0528-8933-43B9-8263-C021B5970B13}" autoFormatId="16" applyNumberFormats="0" applyBorderFormats="0" applyFontFormats="1" applyPatternFormats="1" applyAlignmentFormats="0" applyWidthHeightFormats="0"/>
</file>

<file path=xl/queryTables/queryTable315.xml><?xml version="1.0" encoding="utf-8"?>
<queryTable xmlns="http://schemas.openxmlformats.org/spreadsheetml/2006/main" xmlns:mc="http://schemas.openxmlformats.org/markup-compatibility/2006" xmlns:xr16="http://schemas.microsoft.com/office/spreadsheetml/2017/revision16" mc:Ignorable="xr16" name="GLDA3.espmvol.5yr.adj.espmvol_21" connectionId="9" xr16:uid="{5A28DEEA-9B3F-4D45-96FE-3FDF2D69BC2B}" autoFormatId="16" applyNumberFormats="0" applyBorderFormats="0" applyFontFormats="1" applyPatternFormats="1" applyAlignmentFormats="0" applyWidthHeightFormats="0"/>
</file>

<file path=xl/queryTables/queryTable316.xml><?xml version="1.0" encoding="utf-8"?>
<queryTable xmlns="http://schemas.openxmlformats.org/spreadsheetml/2006/main" xmlns:mc="http://schemas.openxmlformats.org/markup-compatibility/2006" xmlns:xr16="http://schemas.microsoft.com/office/spreadsheetml/2017/revision16" mc:Ignorable="xr16" name="MPSC2.espmvol.5yr.adj.espmvol_36" connectionId="11" xr16:uid="{1FBA77FE-9AAE-4D73-B009-57F529CECE80}" autoFormatId="16" applyNumberFormats="0" applyBorderFormats="0" applyFontFormats="1" applyPatternFormats="1" applyAlignmentFormats="0" applyWidthHeightFormats="0"/>
</file>

<file path=xl/queryTables/queryTable317.xml><?xml version="1.0" encoding="utf-8"?>
<queryTable xmlns="http://schemas.openxmlformats.org/spreadsheetml/2006/main" xmlns:mc="http://schemas.openxmlformats.org/markup-compatibility/2006" xmlns:xr16="http://schemas.microsoft.com/office/spreadsheetml/2017/revision16" mc:Ignorable="xr16" name="MPSC2.espmvol.5yr.adj.espmvol_31" connectionId="11" xr16:uid="{0262A9BC-85E8-4A2E-B83B-EAEA8842E42F}" autoFormatId="16" applyNumberFormats="0" applyBorderFormats="0" applyFontFormats="1" applyPatternFormats="1" applyAlignmentFormats="0" applyWidthHeightFormats="0"/>
</file>

<file path=xl/queryTables/queryTable318.xml><?xml version="1.0" encoding="utf-8"?>
<queryTable xmlns="http://schemas.openxmlformats.org/spreadsheetml/2006/main" xmlns:mc="http://schemas.openxmlformats.org/markup-compatibility/2006" xmlns:xr16="http://schemas.microsoft.com/office/spreadsheetml/2017/revision16" mc:Ignorable="xr16" name="GJNC2LOC.espmvol.5yr.adj.espmvol_15" connectionId="8" xr16:uid="{3315AED9-3622-4239-8B3F-D029597E1E5F}" autoFormatId="16" applyNumberFormats="0" applyBorderFormats="0" applyFontFormats="1" applyPatternFormats="1" applyAlignmentFormats="0" applyWidthHeightFormats="0"/>
</file>

<file path=xl/queryTables/queryTable319.xml><?xml version="1.0" encoding="utf-8"?>
<queryTable xmlns="http://schemas.openxmlformats.org/spreadsheetml/2006/main" xmlns:mc="http://schemas.openxmlformats.org/markup-compatibility/2006" xmlns:xr16="http://schemas.microsoft.com/office/spreadsheetml/2017/revision16" mc:Ignorable="xr16" name="GBRW4.espmvol.5yr.adj.espmvol_52" connectionId="7" xr16:uid="{B09A1B50-2B54-4058-B63A-08598407C09F}" autoFormatId="16" applyNumberFormats="0" applyBorderFormats="0" applyFontFormats="1" applyPatternFormats="1" applyAlignmentFormats="0" applyWidthHeightFormats="0"/>
</file>

<file path=xl/queryTables/queryTable320.xml><?xml version="1.0" encoding="utf-8"?>
<queryTable xmlns="http://schemas.openxmlformats.org/spreadsheetml/2006/main" xmlns:mc="http://schemas.openxmlformats.org/markup-compatibility/2006" xmlns:xr16="http://schemas.microsoft.com/office/spreadsheetml/2017/revision16" mc:Ignorable="xr16" name="GRNU1.espmvol.5yr.adj.espmvol_17" connectionId="10" xr16:uid="{A47EF3C0-0443-44CE-BDDE-85CBD4EC2289}" autoFormatId="16" applyNumberFormats="0" applyBorderFormats="0" applyFontFormats="1" applyPatternFormats="1" applyAlignmentFormats="0" applyWidthHeightFormats="0"/>
</file>

<file path=xl/queryTables/queryTable321.xml><?xml version="1.0" encoding="utf-8"?>
<queryTable xmlns="http://schemas.openxmlformats.org/spreadsheetml/2006/main" xmlns:mc="http://schemas.openxmlformats.org/markup-compatibility/2006" xmlns:xr16="http://schemas.microsoft.com/office/spreadsheetml/2017/revision16" mc:Ignorable="xr16" name="CLSC2.espmvol.5yr.adj.espmvol_58" connectionId="3" xr16:uid="{3CB58BD1-17D4-49E7-B456-1AFAF7688E62}" autoFormatId="16" applyNumberFormats="0" applyBorderFormats="0" applyFontFormats="1" applyPatternFormats="1" applyAlignmentFormats="0" applyWidthHeightFormats="0"/>
</file>

<file path=xl/queryTables/queryTable322.xml><?xml version="1.0" encoding="utf-8"?>
<queryTable xmlns="http://schemas.openxmlformats.org/spreadsheetml/2006/main" xmlns:mc="http://schemas.openxmlformats.org/markup-compatibility/2006" xmlns:xr16="http://schemas.microsoft.com/office/spreadsheetml/2017/revision16" mc:Ignorable="xr16" name="GBRW4.espmvol.5yr.adj.espmvol_27" connectionId="7" xr16:uid="{0BCD0567-596E-44B2-9B27-65CEBE315F26}" autoFormatId="16" applyNumberFormats="0" applyBorderFormats="0" applyFontFormats="1" applyPatternFormats="1" applyAlignmentFormats="0" applyWidthHeightFormats="0"/>
</file>

<file path=xl/queryTables/queryTable323.xml><?xml version="1.0" encoding="utf-8"?>
<queryTable xmlns="http://schemas.openxmlformats.org/spreadsheetml/2006/main" xmlns:mc="http://schemas.openxmlformats.org/markup-compatibility/2006" xmlns:xr16="http://schemas.microsoft.com/office/spreadsheetml/2017/revision16" mc:Ignorable="xr16" name="GRNU1.espmvol.5yr.adj.espmvol_63" connectionId="10" xr16:uid="{46320ACE-91BA-4230-8968-22816A1D698B}" autoFormatId="16" applyNumberFormats="0" applyBorderFormats="0" applyFontFormats="1" applyPatternFormats="1" applyAlignmentFormats="0" applyWidthHeightFormats="0"/>
</file>

<file path=xl/queryTables/queryTable324.xml><?xml version="1.0" encoding="utf-8"?>
<queryTable xmlns="http://schemas.openxmlformats.org/spreadsheetml/2006/main" xmlns:mc="http://schemas.openxmlformats.org/markup-compatibility/2006" xmlns:xr16="http://schemas.microsoft.com/office/spreadsheetml/2017/revision16" mc:Ignorable="xr16" name="TPIC2.espmvol.5yr.adj.espmvol_59" connectionId="13" xr16:uid="{FE6AEB3C-52F2-4084-985B-2131F537A1E2}" autoFormatId="16" applyNumberFormats="0" applyBorderFormats="0" applyFontFormats="1" applyPatternFormats="1" applyAlignmentFormats="0" applyWidthHeightFormats="0"/>
</file>

<file path=xl/queryTables/queryTable325.xml><?xml version="1.0" encoding="utf-8"?>
<queryTable xmlns="http://schemas.openxmlformats.org/spreadsheetml/2006/main" xmlns:mc="http://schemas.openxmlformats.org/markup-compatibility/2006" xmlns:xr16="http://schemas.microsoft.com/office/spreadsheetml/2017/revision16" mc:Ignorable="xr16" name="MPSC2.espmvol.5yr.adj.espmvol_22" connectionId="11" xr16:uid="{F4A67441-6BF0-4378-9A6C-EC6AAEC13FD7}" autoFormatId="16" applyNumberFormats="0" applyBorderFormats="0" applyFontFormats="1" applyPatternFormats="1" applyAlignmentFormats="0" applyWidthHeightFormats="0"/>
</file>

<file path=xl/queryTables/queryTable326.xml><?xml version="1.0" encoding="utf-8"?>
<queryTable xmlns="http://schemas.openxmlformats.org/spreadsheetml/2006/main" xmlns:mc="http://schemas.openxmlformats.org/markup-compatibility/2006" xmlns:xr16="http://schemas.microsoft.com/office/spreadsheetml/2017/revision16" mc:Ignorable="xr16" name="YDLC2.espmvol.5yr.adj.espmvol_35" connectionId="15" xr16:uid="{F7A31E19-58CE-4BE1-831C-DE9D3CEBCB05}" autoFormatId="16" applyNumberFormats="0" applyBorderFormats="0" applyFontFormats="1" applyPatternFormats="1" applyAlignmentFormats="0" applyWidthHeightFormats="0"/>
</file>

<file path=xl/queryTables/queryTable327.xml><?xml version="1.0" encoding="utf-8"?>
<queryTable xmlns="http://schemas.openxmlformats.org/spreadsheetml/2006/main" xmlns:mc="http://schemas.openxmlformats.org/markup-compatibility/2006" xmlns:xr16="http://schemas.microsoft.com/office/spreadsheetml/2017/revision16" mc:Ignorable="xr16" name="VCRC2.espmvol.5yr.adj.espmvol_51" connectionId="14" xr16:uid="{99A3BC19-15FA-40BD-AC7D-307DF971EB83}" autoFormatId="16" applyNumberFormats="0" applyBorderFormats="0" applyFontFormats="1" applyPatternFormats="1" applyAlignmentFormats="0" applyWidthHeightFormats="0"/>
</file>

<file path=xl/queryTables/queryTable328.xml><?xml version="1.0" encoding="utf-8"?>
<queryTable xmlns="http://schemas.openxmlformats.org/spreadsheetml/2006/main" xmlns:mc="http://schemas.openxmlformats.org/markup-compatibility/2006" xmlns:xr16="http://schemas.microsoft.com/office/spreadsheetml/2017/revision16" mc:Ignorable="xr16" name="GRNU1.espmvol.5yr.adj.espmvol_42" connectionId="10" xr16:uid="{2F1F83C7-D2B1-48E8-81D9-88BE2B652E3A}" autoFormatId="16" applyNumberFormats="0" applyBorderFormats="0" applyFontFormats="1" applyPatternFormats="1" applyAlignmentFormats="0" applyWidthHeightFormats="0"/>
</file>

<file path=xl/queryTables/queryTable329.xml><?xml version="1.0" encoding="utf-8"?>
<queryTable xmlns="http://schemas.openxmlformats.org/spreadsheetml/2006/main" xmlns:mc="http://schemas.openxmlformats.org/markup-compatibility/2006" xmlns:xr16="http://schemas.microsoft.com/office/spreadsheetml/2017/revision16" mc:Ignorable="xr16" name="YDLC2.espmvol.5yr.adj.espmvol_30" connectionId="15" xr16:uid="{E137AA5A-85F9-45F5-8673-CB20406E7657}" autoFormatId="16" applyNumberFormats="0" applyBorderFormats="0" applyFontFormats="1" applyPatternFormats="1" applyAlignmentFormats="0" applyWidthHeightFormats="0"/>
</file>

<file path=xl/queryTables/queryTable330.xml><?xml version="1.0" encoding="utf-8"?>
<queryTable xmlns="http://schemas.openxmlformats.org/spreadsheetml/2006/main" xmlns:mc="http://schemas.openxmlformats.org/markup-compatibility/2006" xmlns:xr16="http://schemas.microsoft.com/office/spreadsheetml/2017/revision16" mc:Ignorable="xr16" name="VCRC2.espmvol.5yr.adj.espmvol_45" connectionId="14" xr16:uid="{4DE83707-098A-41D9-AE7B-3119E92637E5}" autoFormatId="16" applyNumberFormats="0" applyBorderFormats="0" applyFontFormats="1" applyPatternFormats="1" applyAlignmentFormats="0" applyWidthHeightFormats="0"/>
</file>

<file path=xl/queryTables/queryTable331.xml><?xml version="1.0" encoding="utf-8"?>
<queryTable xmlns="http://schemas.openxmlformats.org/spreadsheetml/2006/main" xmlns:mc="http://schemas.openxmlformats.org/markup-compatibility/2006" xmlns:xr16="http://schemas.microsoft.com/office/spreadsheetml/2017/revision16" mc:Ignorable="xr16" name="BMDC2.espmvol.5yr.adj.espmvol_7" connectionId="1" xr16:uid="{59431FA0-287B-4F0D-9B08-FEC08360DDE4}" autoFormatId="16" applyNumberFormats="0" applyBorderFormats="0" applyFontFormats="1" applyPatternFormats="1" applyAlignmentFormats="0" applyWidthHeightFormats="0"/>
</file>

<file path=xl/queryTables/queryTable332.xml><?xml version="1.0" encoding="utf-8"?>
<queryTable xmlns="http://schemas.openxmlformats.org/spreadsheetml/2006/main" xmlns:mc="http://schemas.openxmlformats.org/markup-compatibility/2006" xmlns:xr16="http://schemas.microsoft.com/office/spreadsheetml/2017/revision16" mc:Ignorable="xr16" name="BMDC2.espmvol.5yr.adj.espmvol_42" connectionId="1" xr16:uid="{87DC9F9D-77D1-470D-ACE8-F8D7AB140D46}" autoFormatId="16" applyNumberFormats="0" applyBorderFormats="0" applyFontFormats="1" applyPatternFormats="1" applyAlignmentFormats="0" applyWidthHeightFormats="0"/>
</file>

<file path=xl/queryTables/queryTable333.xml><?xml version="1.0" encoding="utf-8"?>
<queryTable xmlns="http://schemas.openxmlformats.org/spreadsheetml/2006/main" xmlns:mc="http://schemas.openxmlformats.org/markup-compatibility/2006" xmlns:xr16="http://schemas.microsoft.com/office/spreadsheetml/2017/revision16" mc:Ignorable="xr16" name="MPSC2.espmvol.5yr.adj.espmvol_51" connectionId="11" xr16:uid="{332BFD0B-DA9A-4BA8-8245-F93A9917E533}" autoFormatId="16" applyNumberFormats="0" applyBorderFormats="0" applyFontFormats="1" applyPatternFormats="1" applyAlignmentFormats="0" applyWidthHeightFormats="0"/>
</file>

<file path=xl/queryTables/queryTable334.xml><?xml version="1.0" encoding="utf-8"?>
<queryTable xmlns="http://schemas.openxmlformats.org/spreadsheetml/2006/main" xmlns:mc="http://schemas.openxmlformats.org/markup-compatibility/2006" xmlns:xr16="http://schemas.microsoft.com/office/spreadsheetml/2017/revision16" mc:Ignorable="xr16" name="VCRC2.espmvol.5yr.adj.espmvol_40" connectionId="14" xr16:uid="{CF851D40-5E68-48C5-BB34-450FC7103386}" autoFormatId="16" applyNumberFormats="0" applyBorderFormats="0" applyFontFormats="1" applyPatternFormats="1" applyAlignmentFormats="0" applyWidthHeightFormats="0"/>
</file>

<file path=xl/queryTables/queryTable335.xml><?xml version="1.0" encoding="utf-8"?>
<queryTable xmlns="http://schemas.openxmlformats.org/spreadsheetml/2006/main" xmlns:mc="http://schemas.openxmlformats.org/markup-compatibility/2006" xmlns:xr16="http://schemas.microsoft.com/office/spreadsheetml/2017/revision16" mc:Ignorable="xr16" name="GRNU1.espmvol.5yr.adj.espmvol_11" connectionId="10" xr16:uid="{31C42164-EFBA-4055-A6FC-7F7DAC9CDD81}" autoFormatId="16" applyNumberFormats="0" applyBorderFormats="0" applyFontFormats="1" applyPatternFormats="1" applyAlignmentFormats="0" applyWidthHeightFormats="0"/>
</file>

<file path=xl/queryTables/queryTable336.xml><?xml version="1.0" encoding="utf-8"?>
<queryTable xmlns="http://schemas.openxmlformats.org/spreadsheetml/2006/main" xmlns:mc="http://schemas.openxmlformats.org/markup-compatibility/2006" xmlns:xr16="http://schemas.microsoft.com/office/spreadsheetml/2017/revision16" mc:Ignorable="xr16" name="CLSC2.espmvol.5yr.adj.espmvol_7" connectionId="3" xr16:uid="{F7F30790-E3C0-4E2E-8382-DC03B6205D29}" autoFormatId="16" applyNumberFormats="0" applyBorderFormats="0" applyFontFormats="1" applyPatternFormats="1" applyAlignmentFormats="0" applyWidthHeightFormats="0"/>
</file>

<file path=xl/queryTables/queryTable337.xml><?xml version="1.0" encoding="utf-8"?>
<queryTable xmlns="http://schemas.openxmlformats.org/spreadsheetml/2006/main" xmlns:mc="http://schemas.openxmlformats.org/markup-compatibility/2006" xmlns:xr16="http://schemas.microsoft.com/office/spreadsheetml/2017/revision16" mc:Ignorable="xr16" name="VCRC2.espmvol.5yr.adj.espmvol_18" connectionId="14" xr16:uid="{F6E6CC0E-F044-4BA4-AEBE-EA6E19D17160}" autoFormatId="16" applyNumberFormats="0" applyBorderFormats="0" applyFontFormats="1" applyPatternFormats="1" applyAlignmentFormats="0" applyWidthHeightFormats="0"/>
</file>

<file path=xl/queryTables/queryTable338.xml><?xml version="1.0" encoding="utf-8"?>
<queryTable xmlns="http://schemas.openxmlformats.org/spreadsheetml/2006/main" xmlns:mc="http://schemas.openxmlformats.org/markup-compatibility/2006" xmlns:xr16="http://schemas.microsoft.com/office/spreadsheetml/2017/revision16" mc:Ignorable="xr16" name="VCRC2.espmvol.5yr.adj.espmvol_39" connectionId="14" xr16:uid="{67AB8664-65A5-4491-9D07-813CFA0F75C6}" autoFormatId="16" applyNumberFormats="0" applyBorderFormats="0" applyFontFormats="1" applyPatternFormats="1" applyAlignmentFormats="0" applyWidthHeightFormats="0"/>
</file>

<file path=xl/queryTables/queryTable339.xml><?xml version="1.0" encoding="utf-8"?>
<queryTable xmlns="http://schemas.openxmlformats.org/spreadsheetml/2006/main" xmlns:mc="http://schemas.openxmlformats.org/markup-compatibility/2006" xmlns:xr16="http://schemas.microsoft.com/office/spreadsheetml/2017/revision16" mc:Ignorable="xr16" name="GJNC2LOC.espmvol.5yr.adj.espmvol_43" connectionId="8" xr16:uid="{AA6F90AB-6323-4239-9EFF-067E00022794}" autoFormatId="16" applyNumberFormats="0" applyBorderFormats="0" applyFontFormats="1" applyPatternFormats="1" applyAlignmentFormats="0" applyWidthHeightFormats="0"/>
</file>

<file path=xl/queryTables/queryTable340.xml><?xml version="1.0" encoding="utf-8"?>
<queryTable xmlns="http://schemas.openxmlformats.org/spreadsheetml/2006/main" xmlns:mc="http://schemas.openxmlformats.org/markup-compatibility/2006" xmlns:xr16="http://schemas.microsoft.com/office/spreadsheetml/2017/revision16" mc:Ignorable="xr16" name="MPSC2.espmvol.5yr.adj.espmvol_26" connectionId="11" xr16:uid="{99C5CAED-B79E-45F3-844D-2453BF371AAE}" autoFormatId="16" applyNumberFormats="0" applyBorderFormats="0" applyFontFormats="1" applyPatternFormats="1" applyAlignmentFormats="0" applyWidthHeightFormats="0"/>
</file>

<file path=xl/queryTables/queryTable341.xml><?xml version="1.0" encoding="utf-8"?>
<queryTable xmlns="http://schemas.openxmlformats.org/spreadsheetml/2006/main" xmlns:mc="http://schemas.openxmlformats.org/markup-compatibility/2006" xmlns:xr16="http://schemas.microsoft.com/office/spreadsheetml/2017/revision16" mc:Ignorable="xr16" name="DRGC2.espmvol.5yr.adj.espmvol_47" connectionId="6" xr16:uid="{CE25E3A1-DF80-4067-AECD-8E8AFC8CCED2}" autoFormatId="16" applyNumberFormats="0" applyBorderFormats="0" applyFontFormats="1" applyPatternFormats="1" applyAlignmentFormats="0" applyWidthHeightFormats="0"/>
</file>

<file path=xl/queryTables/queryTable342.xml><?xml version="1.0" encoding="utf-8"?>
<queryTable xmlns="http://schemas.openxmlformats.org/spreadsheetml/2006/main" xmlns:mc="http://schemas.openxmlformats.org/markup-compatibility/2006" xmlns:xr16="http://schemas.microsoft.com/office/spreadsheetml/2017/revision16" mc:Ignorable="xr16" name="GLDA3.espmvol.5yr.adj.espmvol_56" connectionId="9" xr16:uid="{2A7821E2-54FE-47E2-AF13-8592D3778852}" autoFormatId="16" applyNumberFormats="0" applyBorderFormats="0" applyFontFormats="1" applyPatternFormats="1" applyAlignmentFormats="0" applyWidthHeightFormats="0"/>
</file>

<file path=xl/queryTables/queryTable343.xml><?xml version="1.0" encoding="utf-8"?>
<queryTable xmlns="http://schemas.openxmlformats.org/spreadsheetml/2006/main" xmlns:mc="http://schemas.openxmlformats.org/markup-compatibility/2006" xmlns:xr16="http://schemas.microsoft.com/office/spreadsheetml/2017/revision16" mc:Ignorable="xr16" name="GLDA3.espmvol.5yr.adj.espmvol" connectionId="9" xr16:uid="{EBAEFAF9-8773-48D8-875F-00073F89C4DD}" autoFormatId="16" applyNumberFormats="0" applyBorderFormats="0" applyFontFormats="1" applyPatternFormats="1" applyAlignmentFormats="0" applyWidthHeightFormats="0"/>
</file>

<file path=xl/queryTables/queryTable344.xml><?xml version="1.0" encoding="utf-8"?>
<queryTable xmlns="http://schemas.openxmlformats.org/spreadsheetml/2006/main" xmlns:mc="http://schemas.openxmlformats.org/markup-compatibility/2006" xmlns:xr16="http://schemas.microsoft.com/office/spreadsheetml/2017/revision16" mc:Ignorable="xr16" name="GLDA3.espmvol.5yr.adj.espmvol_53" connectionId="9" xr16:uid="{D543D475-F3EC-49A4-95A1-5C923FFBEE25}" autoFormatId="16" applyNumberFormats="0" applyBorderFormats="0" applyFontFormats="1" applyPatternFormats="1" applyAlignmentFormats="0" applyWidthHeightFormats="0"/>
</file>

<file path=xl/queryTables/queryTable345.xml><?xml version="1.0" encoding="utf-8"?>
<queryTable xmlns="http://schemas.openxmlformats.org/spreadsheetml/2006/main" xmlns:mc="http://schemas.openxmlformats.org/markup-compatibility/2006" xmlns:xr16="http://schemas.microsoft.com/office/spreadsheetml/2017/revision16" mc:Ignorable="xr16" name="TPIC2.espmvol.5yr.adj.espmvol_56" connectionId="13" xr16:uid="{2EF8CDA9-BA63-479A-A384-71D42D812213}" autoFormatId="16" applyNumberFormats="0" applyBorderFormats="0" applyFontFormats="1" applyPatternFormats="1" applyAlignmentFormats="0" applyWidthHeightFormats="0"/>
</file>

<file path=xl/queryTables/queryTable346.xml><?xml version="1.0" encoding="utf-8"?>
<queryTable xmlns="http://schemas.openxmlformats.org/spreadsheetml/2006/main" xmlns:mc="http://schemas.openxmlformats.org/markup-compatibility/2006" xmlns:xr16="http://schemas.microsoft.com/office/spreadsheetml/2017/revision16" mc:Ignorable="xr16" name="NVRN5.espmvol.5yr.adj.espmvol_37" connectionId="12" xr16:uid="{81EF0724-1C9D-4275-A99D-A158FEE25F3A}" autoFormatId="16" applyNumberFormats="0" applyBorderFormats="0" applyFontFormats="1" applyPatternFormats="1" applyAlignmentFormats="0" applyWidthHeightFormats="0"/>
</file>

<file path=xl/queryTables/queryTable347.xml><?xml version="1.0" encoding="utf-8"?>
<queryTable xmlns="http://schemas.openxmlformats.org/spreadsheetml/2006/main" xmlns:mc="http://schemas.openxmlformats.org/markup-compatibility/2006" xmlns:xr16="http://schemas.microsoft.com/office/spreadsheetml/2017/revision16" mc:Ignorable="xr16" name="DRGC2.espmvol.5yr.adj.espmvol_27" connectionId="6" xr16:uid="{B38BB113-1608-409B-AE6E-CB2907681322}" autoFormatId="16" applyNumberFormats="0" applyBorderFormats="0" applyFontFormats="1" applyPatternFormats="1" applyAlignmentFormats="0" applyWidthHeightFormats="0"/>
</file>

<file path=xl/queryTables/queryTable348.xml><?xml version="1.0" encoding="utf-8"?>
<queryTable xmlns="http://schemas.openxmlformats.org/spreadsheetml/2006/main" xmlns:mc="http://schemas.openxmlformats.org/markup-compatibility/2006" xmlns:xr16="http://schemas.microsoft.com/office/spreadsheetml/2017/revision16" mc:Ignorable="xr16" name="GBRW4.espmvol.5yr.adj.espmvol_54" connectionId="7" xr16:uid="{E52BBD75-758F-4ED2-8B3C-C02A2204B47C}" autoFormatId="16" applyNumberFormats="0" applyBorderFormats="0" applyFontFormats="1" applyPatternFormats="1" applyAlignmentFormats="0" applyWidthHeightFormats="0"/>
</file>

<file path=xl/queryTables/queryTable349.xml><?xml version="1.0" encoding="utf-8"?>
<queryTable xmlns="http://schemas.openxmlformats.org/spreadsheetml/2006/main" xmlns:mc="http://schemas.openxmlformats.org/markup-compatibility/2006" xmlns:xr16="http://schemas.microsoft.com/office/spreadsheetml/2017/revision16" mc:Ignorable="xr16" name="DRGC2.espmvol.5yr.adj.espmvol_6" connectionId="6" xr16:uid="{450772AD-01C3-4B62-AE39-62259732C0A3}" autoFormatId="16" applyNumberFormats="0" applyBorderFormats="0" applyFontFormats="1" applyPatternFormats="1" applyAlignmentFormats="0" applyWidthHeightFormats="0"/>
</file>

<file path=xl/queryTables/queryTable350.xml><?xml version="1.0" encoding="utf-8"?>
<queryTable xmlns="http://schemas.openxmlformats.org/spreadsheetml/2006/main" xmlns:mc="http://schemas.openxmlformats.org/markup-compatibility/2006" xmlns:xr16="http://schemas.microsoft.com/office/spreadsheetml/2017/revision16" mc:Ignorable="xr16" name="GJNC2LOC.espmvol.5yr.adj.espmvol_19" connectionId="8" xr16:uid="{8223A39C-D722-4E6D-AC9E-9A4757508FFA}" autoFormatId="16" applyNumberFormats="0" applyBorderFormats="0" applyFontFormats="1" applyPatternFormats="1" applyAlignmentFormats="0" applyWidthHeightFormats="0"/>
</file>

<file path=xl/queryTables/queryTable351.xml><?xml version="1.0" encoding="utf-8"?>
<queryTable xmlns="http://schemas.openxmlformats.org/spreadsheetml/2006/main" xmlns:mc="http://schemas.openxmlformats.org/markup-compatibility/2006" xmlns:xr16="http://schemas.microsoft.com/office/spreadsheetml/2017/revision16" mc:Ignorable="xr16" name="YDLC2.espmvol.5yr.adj.espmvol_14" connectionId="15" xr16:uid="{DF0B2D4C-15C7-4E4E-88A8-97823CBBE6E6}" autoFormatId="16" applyNumberFormats="0" applyBorderFormats="0" applyFontFormats="1" applyPatternFormats="1" applyAlignmentFormats="0" applyWidthHeightFormats="0"/>
</file>

<file path=xl/queryTables/queryTable352.xml><?xml version="1.0" encoding="utf-8"?>
<queryTable xmlns="http://schemas.openxmlformats.org/spreadsheetml/2006/main" xmlns:mc="http://schemas.openxmlformats.org/markup-compatibility/2006" xmlns:xr16="http://schemas.microsoft.com/office/spreadsheetml/2017/revision16" mc:Ignorable="xr16" name="NVRN5.espmvol.5yr.adj.espmvol_64" connectionId="12" xr16:uid="{9D63D6D0-1C18-4AF1-8C54-0E18AE0CFA38}" autoFormatId="16" applyNumberFormats="0" applyBorderFormats="0" applyFontFormats="1" applyPatternFormats="1" applyAlignmentFormats="0" applyWidthHeightFormats="0"/>
</file>

<file path=xl/queryTables/queryTable353.xml><?xml version="1.0" encoding="utf-8"?>
<queryTable xmlns="http://schemas.openxmlformats.org/spreadsheetml/2006/main" xmlns:mc="http://schemas.openxmlformats.org/markup-compatibility/2006" xmlns:xr16="http://schemas.microsoft.com/office/spreadsheetml/2017/revision16" mc:Ignorable="xr16" name="NVRN5.espmvol.5yr.adj.espmvol_54" connectionId="12" xr16:uid="{4EEA27F9-A5B5-4416-87C8-B3836F3080C6}" autoFormatId="16" applyNumberFormats="0" applyBorderFormats="0" applyFontFormats="1" applyPatternFormats="1" applyAlignmentFormats="0" applyWidthHeightFormats="0"/>
</file>

<file path=xl/queryTables/queryTable354.xml><?xml version="1.0" encoding="utf-8"?>
<queryTable xmlns="http://schemas.openxmlformats.org/spreadsheetml/2006/main" xmlns:mc="http://schemas.openxmlformats.org/markup-compatibility/2006" xmlns:xr16="http://schemas.microsoft.com/office/spreadsheetml/2017/revision16" mc:Ignorable="xr16" name="DRGC2.espmvol.5yr.adj.espmvol_56" connectionId="6" xr16:uid="{D671B687-517D-4981-9BE0-CFD63F187BC3}" autoFormatId="16" applyNumberFormats="0" applyBorderFormats="0" applyFontFormats="1" applyPatternFormats="1" applyAlignmentFormats="0" applyWidthHeightFormats="0"/>
</file>

<file path=xl/queryTables/queryTable355.xml><?xml version="1.0" encoding="utf-8"?>
<queryTable xmlns="http://schemas.openxmlformats.org/spreadsheetml/2006/main" xmlns:mc="http://schemas.openxmlformats.org/markup-compatibility/2006" xmlns:xr16="http://schemas.microsoft.com/office/spreadsheetml/2017/revision16" mc:Ignorable="xr16" name="TPIC2.espmvol.5yr.adj.espmvol_31" connectionId="13" xr16:uid="{DFF59A76-B6E6-47D3-961C-2803F026BC95}" autoFormatId="16" applyNumberFormats="0" applyBorderFormats="0" applyFontFormats="1" applyPatternFormats="1" applyAlignmentFormats="0" applyWidthHeightFormats="0"/>
</file>

<file path=xl/queryTables/queryTable356.xml><?xml version="1.0" encoding="utf-8"?>
<queryTable xmlns="http://schemas.openxmlformats.org/spreadsheetml/2006/main" xmlns:mc="http://schemas.openxmlformats.org/markup-compatibility/2006" xmlns:xr16="http://schemas.microsoft.com/office/spreadsheetml/2017/revision16" mc:Ignorable="xr16" name="DRGC2.espmvol.5yr.adj.espmvol_22" connectionId="6" xr16:uid="{B99C79EB-2B92-4E25-8612-AB88CE4EB471}" autoFormatId="16" applyNumberFormats="0" applyBorderFormats="0" applyFontFormats="1" applyPatternFormats="1" applyAlignmentFormats="0" applyWidthHeightFormats="0"/>
</file>

<file path=xl/queryTables/queryTable357.xml><?xml version="1.0" encoding="utf-8"?>
<queryTable xmlns="http://schemas.openxmlformats.org/spreadsheetml/2006/main" xmlns:mc="http://schemas.openxmlformats.org/markup-compatibility/2006" xmlns:xr16="http://schemas.microsoft.com/office/spreadsheetml/2017/revision16" mc:Ignorable="xr16" name="NVRN5.espmvol.5yr.adj.espmvol_12" connectionId="12" xr16:uid="{786D11F3-F238-45C5-AB45-46124D8848EA}" autoFormatId="16" applyNumberFormats="0" applyBorderFormats="0" applyFontFormats="1" applyPatternFormats="1" applyAlignmentFormats="0" applyWidthHeightFormats="0"/>
</file>

<file path=xl/queryTables/queryTable358.xml><?xml version="1.0" encoding="utf-8"?>
<queryTable xmlns="http://schemas.openxmlformats.org/spreadsheetml/2006/main" xmlns:mc="http://schemas.openxmlformats.org/markup-compatibility/2006" xmlns:xr16="http://schemas.microsoft.com/office/spreadsheetml/2017/revision16" mc:Ignorable="xr16" name="GJNC2LOC.espmvol.5yr.adj.espmvol_63" connectionId="8" xr16:uid="{AFBDDAE9-ECB5-4E62-A8BA-ADDCA2303EED}" autoFormatId="16" applyNumberFormats="0" applyBorderFormats="0" applyFontFormats="1" applyPatternFormats="1" applyAlignmentFormats="0" applyWidthHeightFormats="0"/>
</file>

<file path=xl/queryTables/queryTable359.xml><?xml version="1.0" encoding="utf-8"?>
<queryTable xmlns="http://schemas.openxmlformats.org/spreadsheetml/2006/main" xmlns:mc="http://schemas.openxmlformats.org/markup-compatibility/2006" xmlns:xr16="http://schemas.microsoft.com/office/spreadsheetml/2017/revision16" mc:Ignorable="xr16" name="BMDC2.espmvol.5yr.adj.espmvol" connectionId="1" xr16:uid="{DF9BB24A-4BDB-4AEB-BC24-FDD593ABC69F}" autoFormatId="16" applyNumberFormats="0" applyBorderFormats="0" applyFontFormats="1" applyPatternFormats="1" applyAlignmentFormats="0" applyWidthHeightFormats="0"/>
</file>

<file path=xl/queryTables/queryTable360.xml><?xml version="1.0" encoding="utf-8"?>
<queryTable xmlns="http://schemas.openxmlformats.org/spreadsheetml/2006/main" xmlns:mc="http://schemas.openxmlformats.org/markup-compatibility/2006" xmlns:xr16="http://schemas.microsoft.com/office/spreadsheetml/2017/revision16" mc:Ignorable="xr16" name="YDLC2.espmvol.5yr.adj.espmvol_32" connectionId="15" xr16:uid="{49E6913D-042E-4422-A6DE-9263A06038F0}" autoFormatId="16" applyNumberFormats="0" applyBorderFormats="0" applyFontFormats="1" applyPatternFormats="1" applyAlignmentFormats="0" applyWidthHeightFormats="0"/>
</file>

<file path=xl/queryTables/queryTable361.xml><?xml version="1.0" encoding="utf-8"?>
<queryTable xmlns="http://schemas.openxmlformats.org/spreadsheetml/2006/main" xmlns:mc="http://schemas.openxmlformats.org/markup-compatibility/2006" xmlns:xr16="http://schemas.microsoft.com/office/spreadsheetml/2017/revision16" mc:Ignorable="xr16" name="NVRN5.espmvol.5yr.adj.espmvol_25" connectionId="12" xr16:uid="{91B3F92F-6612-4C2D-98F5-51FAED24BDC3}" autoFormatId="16" applyNumberFormats="0" applyBorderFormats="0" applyFontFormats="1" applyPatternFormats="1" applyAlignmentFormats="0" applyWidthHeightFormats="0"/>
</file>

<file path=xl/queryTables/queryTable362.xml><?xml version="1.0" encoding="utf-8"?>
<queryTable xmlns="http://schemas.openxmlformats.org/spreadsheetml/2006/main" xmlns:mc="http://schemas.openxmlformats.org/markup-compatibility/2006" xmlns:xr16="http://schemas.microsoft.com/office/spreadsheetml/2017/revision16" mc:Ignorable="xr16" name="VCRC2.espmvol.5yr.adj.espmvol_62" connectionId="14" xr16:uid="{EE37F8D3-8F8F-47FE-B387-5B88E917FDBE}" autoFormatId="16" applyNumberFormats="0" applyBorderFormats="0" applyFontFormats="1" applyPatternFormats="1" applyAlignmentFormats="0" applyWidthHeightFormats="0"/>
</file>

<file path=xl/queryTables/queryTable363.xml><?xml version="1.0" encoding="utf-8"?>
<queryTable xmlns="http://schemas.openxmlformats.org/spreadsheetml/2006/main" xmlns:mc="http://schemas.openxmlformats.org/markup-compatibility/2006" xmlns:xr16="http://schemas.microsoft.com/office/spreadsheetml/2017/revision16" mc:Ignorable="xr16" name="GLDA3.espmvol.5yr.adj.espmvol_36" connectionId="9" xr16:uid="{6881CDED-673C-4251-A9D1-0D5E15F23C2D}" autoFormatId="16" applyNumberFormats="0" applyBorderFormats="0" applyFontFormats="1" applyPatternFormats="1" applyAlignmentFormats="0" applyWidthHeightFormats="0"/>
</file>

<file path=xl/queryTables/queryTable364.xml><?xml version="1.0" encoding="utf-8"?>
<queryTable xmlns="http://schemas.openxmlformats.org/spreadsheetml/2006/main" xmlns:mc="http://schemas.openxmlformats.org/markup-compatibility/2006" xmlns:xr16="http://schemas.microsoft.com/office/spreadsheetml/2017/revision16" mc:Ignorable="xr16" name="GJNC2LOC.espmvol.5yr.adj.espmvol_48" connectionId="8" xr16:uid="{45CF0DEE-2D09-4768-B6CB-55DA61807F5F}" autoFormatId="16" applyNumberFormats="0" applyBorderFormats="0" applyFontFormats="1" applyPatternFormats="1" applyAlignmentFormats="0" applyWidthHeightFormats="0"/>
</file>

<file path=xl/queryTables/queryTable365.xml><?xml version="1.0" encoding="utf-8"?>
<queryTable xmlns="http://schemas.openxmlformats.org/spreadsheetml/2006/main" xmlns:mc="http://schemas.openxmlformats.org/markup-compatibility/2006" xmlns:xr16="http://schemas.microsoft.com/office/spreadsheetml/2017/revision16" mc:Ignorable="xr16" name="TPIC2.espmvol.5yr.adj.espmvol_52" connectionId="13" xr16:uid="{B585DB20-D929-4BB2-B022-A4F4E3B7AB3B}" autoFormatId="16" applyNumberFormats="0" applyBorderFormats="0" applyFontFormats="1" applyPatternFormats="1" applyAlignmentFormats="0" applyWidthHeightFormats="0"/>
</file>

<file path=xl/queryTables/queryTable366.xml><?xml version="1.0" encoding="utf-8"?>
<queryTable xmlns="http://schemas.openxmlformats.org/spreadsheetml/2006/main" xmlns:mc="http://schemas.openxmlformats.org/markup-compatibility/2006" xmlns:xr16="http://schemas.microsoft.com/office/spreadsheetml/2017/revision16" mc:Ignorable="xr16" name="GBRW4.espmvol.5yr.adj.espmvol_60" connectionId="7" xr16:uid="{54E06097-5F14-40A3-9526-47A53E636B1D}" autoFormatId="16" applyNumberFormats="0" applyBorderFormats="0" applyFontFormats="1" applyPatternFormats="1" applyAlignmentFormats="0" applyWidthHeightFormats="0"/>
</file>

<file path=xl/queryTables/queryTable367.xml><?xml version="1.0" encoding="utf-8"?>
<queryTable xmlns="http://schemas.openxmlformats.org/spreadsheetml/2006/main" xmlns:mc="http://schemas.openxmlformats.org/markup-compatibility/2006" xmlns:xr16="http://schemas.microsoft.com/office/spreadsheetml/2017/revision16" mc:Ignorable="xr16" name="GJNC2LOC.espmvol.5yr.adj.espmvol_25" connectionId="8" xr16:uid="{6D77DFE0-50F2-443B-83B4-65510FCD02C8}" autoFormatId="16" applyNumberFormats="0" applyBorderFormats="0" applyFontFormats="1" applyPatternFormats="1" applyAlignmentFormats="0" applyWidthHeightFormats="0"/>
</file>

<file path=xl/queryTables/queryTable368.xml><?xml version="1.0" encoding="utf-8"?>
<queryTable xmlns="http://schemas.openxmlformats.org/spreadsheetml/2006/main" xmlns:mc="http://schemas.openxmlformats.org/markup-compatibility/2006" xmlns:xr16="http://schemas.microsoft.com/office/spreadsheetml/2017/revision16" mc:Ignorable="xr16" name="MPSC2.espmvol.5yr.adj.espmvol_37" connectionId="11" xr16:uid="{2A9753CB-89A1-4393-AB6D-A629133296C5}" autoFormatId="16" applyNumberFormats="0" applyBorderFormats="0" applyFontFormats="1" applyPatternFormats="1" applyAlignmentFormats="0" applyWidthHeightFormats="0"/>
</file>

<file path=xl/queryTables/queryTable369.xml><?xml version="1.0" encoding="utf-8"?>
<queryTable xmlns="http://schemas.openxmlformats.org/spreadsheetml/2006/main" xmlns:mc="http://schemas.openxmlformats.org/markup-compatibility/2006" xmlns:xr16="http://schemas.microsoft.com/office/spreadsheetml/2017/revision16" mc:Ignorable="xr16" name="YDLC2.espmvol.5yr.adj.espmvol_51" connectionId="15" xr16:uid="{F4BF53C0-E5E6-42F6-AB65-5887A6DEB483}" autoFormatId="16" applyNumberFormats="0" applyBorderFormats="0" applyFontFormats="1" applyPatternFormats="1" applyAlignmentFormats="0" applyWidthHeightFormats="0"/>
</file>

<file path=xl/queryTables/queryTable370.xml><?xml version="1.0" encoding="utf-8"?>
<queryTable xmlns="http://schemas.openxmlformats.org/spreadsheetml/2006/main" xmlns:mc="http://schemas.openxmlformats.org/markup-compatibility/2006" xmlns:xr16="http://schemas.microsoft.com/office/spreadsheetml/2017/revision16" mc:Ignorable="xr16" name="MPSC2.espmvol.5yr.adj.espmvol_55" connectionId="11" xr16:uid="{B2C29E28-6890-482F-BC8C-498EAD3F4F06}" autoFormatId="16" applyNumberFormats="0" applyBorderFormats="0" applyFontFormats="1" applyPatternFormats="1" applyAlignmentFormats="0" applyWidthHeightFormats="0"/>
</file>

<file path=xl/queryTables/queryTable371.xml><?xml version="1.0" encoding="utf-8"?>
<queryTable xmlns="http://schemas.openxmlformats.org/spreadsheetml/2006/main" xmlns:mc="http://schemas.openxmlformats.org/markup-compatibility/2006" xmlns:xr16="http://schemas.microsoft.com/office/spreadsheetml/2017/revision16" mc:Ignorable="xr16" name="GRNU1.espmvol.5yr.adj.espmvol_48" connectionId="10" xr16:uid="{C5E6B7C9-86A2-42AC-A514-6ACA3CD55A35}" autoFormatId="16" applyNumberFormats="0" applyBorderFormats="0" applyFontFormats="1" applyPatternFormats="1" applyAlignmentFormats="0" applyWidthHeightFormats="0"/>
</file>

<file path=xl/queryTables/queryTable372.xml><?xml version="1.0" encoding="utf-8"?>
<queryTable xmlns="http://schemas.openxmlformats.org/spreadsheetml/2006/main" xmlns:mc="http://schemas.openxmlformats.org/markup-compatibility/2006" xmlns:xr16="http://schemas.microsoft.com/office/spreadsheetml/2017/revision16" mc:Ignorable="xr16" name="GRNU1.espmvol.5yr.adj.espmvol_58" connectionId="10" xr16:uid="{3A98C360-574E-4222-9B63-E7839DCA62D0}" autoFormatId="16" applyNumberFormats="0" applyBorderFormats="0" applyFontFormats="1" applyPatternFormats="1" applyAlignmentFormats="0" applyWidthHeightFormats="0"/>
</file>

<file path=xl/queryTables/queryTable373.xml><?xml version="1.0" encoding="utf-8"?>
<queryTable xmlns="http://schemas.openxmlformats.org/spreadsheetml/2006/main" xmlns:mc="http://schemas.openxmlformats.org/markup-compatibility/2006" xmlns:xr16="http://schemas.microsoft.com/office/spreadsheetml/2017/revision16" mc:Ignorable="xr16" name="GRNU1.espmvol.5yr.adj.espmvol_22" connectionId="10" xr16:uid="{C013D2CD-B2F0-4079-B18A-660E5131D7C5}" autoFormatId="16" applyNumberFormats="0" applyBorderFormats="0" applyFontFormats="1" applyPatternFormats="1" applyAlignmentFormats="0" applyWidthHeightFormats="0"/>
</file>

<file path=xl/queryTables/queryTable374.xml><?xml version="1.0" encoding="utf-8"?>
<queryTable xmlns="http://schemas.openxmlformats.org/spreadsheetml/2006/main" xmlns:mc="http://schemas.openxmlformats.org/markup-compatibility/2006" xmlns:xr16="http://schemas.microsoft.com/office/spreadsheetml/2017/revision16" mc:Ignorable="xr16" name="TPIC2.espmvol.5yr.adj.espmvol_54" connectionId="13" xr16:uid="{A8866409-7728-46D1-BEF4-0DFFB54E4273}" autoFormatId="16" applyNumberFormats="0" applyBorderFormats="0" applyFontFormats="1" applyPatternFormats="1" applyAlignmentFormats="0" applyWidthHeightFormats="0"/>
</file>

<file path=xl/queryTables/queryTable375.xml><?xml version="1.0" encoding="utf-8"?>
<queryTable xmlns="http://schemas.openxmlformats.org/spreadsheetml/2006/main" xmlns:mc="http://schemas.openxmlformats.org/markup-compatibility/2006" xmlns:xr16="http://schemas.microsoft.com/office/spreadsheetml/2017/revision16" mc:Ignorable="xr16" name="GJNC2LOC.espmvol.5yr.adj.espmvol_31" connectionId="8" xr16:uid="{68E54677-4976-41F4-BB8C-FD2D81784904}" autoFormatId="16" applyNumberFormats="0" applyBorderFormats="0" applyFontFormats="1" applyPatternFormats="1" applyAlignmentFormats="0" applyWidthHeightFormats="0"/>
</file>

<file path=xl/queryTables/queryTable376.xml><?xml version="1.0" encoding="utf-8"?>
<queryTable xmlns="http://schemas.openxmlformats.org/spreadsheetml/2006/main" xmlns:mc="http://schemas.openxmlformats.org/markup-compatibility/2006" xmlns:xr16="http://schemas.microsoft.com/office/spreadsheetml/2017/revision16" mc:Ignorable="xr16" name="NVRN5.espmvol.5yr.adj.espmvol_6" connectionId="12" xr16:uid="{4C7A78CD-F498-4325-9523-5B8A356E6D40}" autoFormatId="16" applyNumberFormats="0" applyBorderFormats="0" applyFontFormats="1" applyPatternFormats="1" applyAlignmentFormats="0" applyWidthHeightFormats="0"/>
</file>

<file path=xl/queryTables/queryTable377.xml><?xml version="1.0" encoding="utf-8"?>
<queryTable xmlns="http://schemas.openxmlformats.org/spreadsheetml/2006/main" xmlns:mc="http://schemas.openxmlformats.org/markup-compatibility/2006" xmlns:xr16="http://schemas.microsoft.com/office/spreadsheetml/2017/revision16" mc:Ignorable="xr16" name="VCRC2.espmvol.5yr.adj.espmvol_5" connectionId="14" xr16:uid="{79AAB71B-2349-4F11-A1CD-ED5DB07C3510}" autoFormatId="16" applyNumberFormats="0" applyBorderFormats="0" applyFontFormats="1" applyPatternFormats="1" applyAlignmentFormats="0" applyWidthHeightFormats="0"/>
</file>

<file path=xl/queryTables/queryTable378.xml><?xml version="1.0" encoding="utf-8"?>
<queryTable xmlns="http://schemas.openxmlformats.org/spreadsheetml/2006/main" xmlns:mc="http://schemas.openxmlformats.org/markup-compatibility/2006" xmlns:xr16="http://schemas.microsoft.com/office/spreadsheetml/2017/revision16" mc:Ignorable="xr16" name="BMDC2.espmvol.5yr.adj.espmvol_39" connectionId="1" xr16:uid="{FA876874-D3BF-4592-9B20-55F015E482F0}" autoFormatId="16" applyNumberFormats="0" applyBorderFormats="0" applyFontFormats="1" applyPatternFormats="1" applyAlignmentFormats="0" applyWidthHeightFormats="0"/>
</file>

<file path=xl/queryTables/queryTable379.xml><?xml version="1.0" encoding="utf-8"?>
<queryTable xmlns="http://schemas.openxmlformats.org/spreadsheetml/2006/main" xmlns:mc="http://schemas.openxmlformats.org/markup-compatibility/2006" xmlns:xr16="http://schemas.microsoft.com/office/spreadsheetml/2017/revision16" mc:Ignorable="xr16" name="YDLC2.espmvol.5yr.adj.espmvol_63" connectionId="15" xr16:uid="{3B44B6BF-A230-41A1-96E9-0BDDB3E161A9}" autoFormatId="16" applyNumberFormats="0" applyBorderFormats="0" applyFontFormats="1" applyPatternFormats="1" applyAlignmentFormats="0" applyWidthHeightFormats="0"/>
</file>

<file path=xl/queryTables/queryTable380.xml><?xml version="1.0" encoding="utf-8"?>
<queryTable xmlns="http://schemas.openxmlformats.org/spreadsheetml/2006/main" xmlns:mc="http://schemas.openxmlformats.org/markup-compatibility/2006" xmlns:xr16="http://schemas.microsoft.com/office/spreadsheetml/2017/revision16" mc:Ignorable="xr16" name="BMDC2.espmvol.5yr.adj.espmvol_23" connectionId="1" xr16:uid="{C57C25F7-DE53-402F-B77E-46F96C7FD23E}" autoFormatId="16" applyNumberFormats="0" applyBorderFormats="0" applyFontFormats="1" applyPatternFormats="1" applyAlignmentFormats="0" applyWidthHeightFormats="0"/>
</file>

<file path=xl/queryTables/queryTable381.xml><?xml version="1.0" encoding="utf-8"?>
<queryTable xmlns="http://schemas.openxmlformats.org/spreadsheetml/2006/main" xmlns:mc="http://schemas.openxmlformats.org/markup-compatibility/2006" xmlns:xr16="http://schemas.microsoft.com/office/spreadsheetml/2017/revision16" mc:Ignorable="xr16" name="NVRN5.espmvol.5yr.adj.espmvol_34" connectionId="12" xr16:uid="{5716EB79-4ACF-47E0-B71F-3459045EDC86}" autoFormatId="16" applyNumberFormats="0" applyBorderFormats="0" applyFontFormats="1" applyPatternFormats="1" applyAlignmentFormats="0" applyWidthHeightFormats="0"/>
</file>

<file path=xl/queryTables/queryTable382.xml><?xml version="1.0" encoding="utf-8"?>
<queryTable xmlns="http://schemas.openxmlformats.org/spreadsheetml/2006/main" xmlns:mc="http://schemas.openxmlformats.org/markup-compatibility/2006" xmlns:xr16="http://schemas.microsoft.com/office/spreadsheetml/2017/revision16" mc:Ignorable="xr16" name="BMDC2.espmvol.5yr.adj.espmvol_19" connectionId="1" xr16:uid="{AEA6FF2B-3BE1-48CC-961C-24BE0091A3B3}" autoFormatId="16" applyNumberFormats="0" applyBorderFormats="0" applyFontFormats="1" applyPatternFormats="1" applyAlignmentFormats="0" applyWidthHeightFormats="0"/>
</file>

<file path=xl/queryTables/queryTable383.xml><?xml version="1.0" encoding="utf-8"?>
<queryTable xmlns="http://schemas.openxmlformats.org/spreadsheetml/2006/main" xmlns:mc="http://schemas.openxmlformats.org/markup-compatibility/2006" xmlns:xr16="http://schemas.microsoft.com/office/spreadsheetml/2017/revision16" mc:Ignorable="xr16" name="GBRW4.espmvol.5yr.adj.espmvol_8" connectionId="7" xr16:uid="{B3F0BDFA-6C1A-4E11-B286-F925CBF29F52}" autoFormatId="16" applyNumberFormats="0" applyBorderFormats="0" applyFontFormats="1" applyPatternFormats="1" applyAlignmentFormats="0" applyWidthHeightFormats="0"/>
</file>

<file path=xl/queryTables/queryTable384.xml><?xml version="1.0" encoding="utf-8"?>
<queryTable xmlns="http://schemas.openxmlformats.org/spreadsheetml/2006/main" xmlns:mc="http://schemas.openxmlformats.org/markup-compatibility/2006" xmlns:xr16="http://schemas.microsoft.com/office/spreadsheetml/2017/revision16" mc:Ignorable="xr16" name="BMDC2.espmvol.5yr.adj.espmvol_62" connectionId="1" xr16:uid="{B3D127E1-6C05-480F-8186-29ADFDB2CDF9}" autoFormatId="16" applyNumberFormats="0" applyBorderFormats="0" applyFontFormats="1" applyPatternFormats="1" applyAlignmentFormats="0" applyWidthHeightFormats="0"/>
</file>

<file path=xl/queryTables/queryTable385.xml><?xml version="1.0" encoding="utf-8"?>
<queryTable xmlns="http://schemas.openxmlformats.org/spreadsheetml/2006/main" xmlns:mc="http://schemas.openxmlformats.org/markup-compatibility/2006" xmlns:xr16="http://schemas.microsoft.com/office/spreadsheetml/2017/revision16" mc:Ignorable="xr16" name="YDLC2.espmvol.5yr.adj.espmvol_11" connectionId="15" xr16:uid="{54F7791C-2FE3-4428-9C56-799BC9E08BC7}" autoFormatId="16" applyNumberFormats="0" applyBorderFormats="0" applyFontFormats="1" applyPatternFormats="1" applyAlignmentFormats="0" applyWidthHeightFormats="0"/>
</file>

<file path=xl/queryTables/queryTable386.xml><?xml version="1.0" encoding="utf-8"?>
<queryTable xmlns="http://schemas.openxmlformats.org/spreadsheetml/2006/main" xmlns:mc="http://schemas.openxmlformats.org/markup-compatibility/2006" xmlns:xr16="http://schemas.microsoft.com/office/spreadsheetml/2017/revision16" mc:Ignorable="xr16" name="TPIC2.espmvol.5yr.adj.espmvol_44" connectionId="13" xr16:uid="{F632934C-283B-4012-B918-EAF25AD64C71}" autoFormatId="16" applyNumberFormats="0" applyBorderFormats="0" applyFontFormats="1" applyPatternFormats="1" applyAlignmentFormats="0" applyWidthHeightFormats="0"/>
</file>

<file path=xl/queryTables/queryTable387.xml><?xml version="1.0" encoding="utf-8"?>
<queryTable xmlns="http://schemas.openxmlformats.org/spreadsheetml/2006/main" xmlns:mc="http://schemas.openxmlformats.org/markup-compatibility/2006" xmlns:xr16="http://schemas.microsoft.com/office/spreadsheetml/2017/revision16" mc:Ignorable="xr16" name="BMDC2.espmvol.5yr.adj.espmvol_16" connectionId="1" xr16:uid="{E2F7C500-DCD7-43F5-AAE1-B05178C3340E}" autoFormatId="16" applyNumberFormats="0" applyBorderFormats="0" applyFontFormats="1" applyPatternFormats="1" applyAlignmentFormats="0" applyWidthHeightFormats="0"/>
</file>

<file path=xl/queryTables/queryTable388.xml><?xml version="1.0" encoding="utf-8"?>
<queryTable xmlns="http://schemas.openxmlformats.org/spreadsheetml/2006/main" xmlns:mc="http://schemas.openxmlformats.org/markup-compatibility/2006" xmlns:xr16="http://schemas.microsoft.com/office/spreadsheetml/2017/revision16" mc:Ignorable="xr16" name="CLSC2.espmvol.5yr.adj.espmvol_25" connectionId="3" xr16:uid="{3DF73CE2-0598-4FB9-BC22-3FF438661604}" autoFormatId="16" applyNumberFormats="0" applyBorderFormats="0" applyFontFormats="1" applyPatternFormats="1" applyAlignmentFormats="0" applyWidthHeightFormats="0"/>
</file>

<file path=xl/queryTables/queryTable389.xml><?xml version="1.0" encoding="utf-8"?>
<queryTable xmlns="http://schemas.openxmlformats.org/spreadsheetml/2006/main" xmlns:mc="http://schemas.openxmlformats.org/markup-compatibility/2006" xmlns:xr16="http://schemas.microsoft.com/office/spreadsheetml/2017/revision16" mc:Ignorable="xr16" name="MPSC2.espmvol.5yr.adj.espmvol_20" connectionId="11" xr16:uid="{EC05352C-DD50-469D-9EBB-2D1F838B2E3E}" autoFormatId="16" applyNumberFormats="0" applyBorderFormats="0" applyFontFormats="1" applyPatternFormats="1" applyAlignmentFormats="0" applyWidthHeightFormats="0"/>
</file>

<file path=xl/queryTables/queryTable390.xml><?xml version="1.0" encoding="utf-8"?>
<queryTable xmlns="http://schemas.openxmlformats.org/spreadsheetml/2006/main" xmlns:mc="http://schemas.openxmlformats.org/markup-compatibility/2006" xmlns:xr16="http://schemas.microsoft.com/office/spreadsheetml/2017/revision16" mc:Ignorable="xr16" name="CLSC2.espmvol.5yr.adj.espmvol_11" connectionId="3" xr16:uid="{3D622B93-C0B0-4540-AFC5-1EDE83E63ABD}" autoFormatId="16" applyNumberFormats="0" applyBorderFormats="0" applyFontFormats="1" applyPatternFormats="1" applyAlignmentFormats="0" applyWidthHeightFormats="0"/>
</file>

<file path=xl/queryTables/queryTable391.xml><?xml version="1.0" encoding="utf-8"?>
<queryTable xmlns="http://schemas.openxmlformats.org/spreadsheetml/2006/main" xmlns:mc="http://schemas.openxmlformats.org/markup-compatibility/2006" xmlns:xr16="http://schemas.microsoft.com/office/spreadsheetml/2017/revision16" mc:Ignorable="xr16" name="TPIC2.espmvol.5yr.adj.espmvol_39" connectionId="13" xr16:uid="{EAAF6109-E61E-453C-9EB3-6BF45A767D6F}" autoFormatId="16" applyNumberFormats="0" applyBorderFormats="0" applyFontFormats="1" applyPatternFormats="1" applyAlignmentFormats="0" applyWidthHeightFormats="0"/>
</file>

<file path=xl/queryTables/queryTable392.xml><?xml version="1.0" encoding="utf-8"?>
<queryTable xmlns="http://schemas.openxmlformats.org/spreadsheetml/2006/main" xmlns:mc="http://schemas.openxmlformats.org/markup-compatibility/2006" xmlns:xr16="http://schemas.microsoft.com/office/spreadsheetml/2017/revision16" mc:Ignorable="xr16" name="DRGC2.espmvol.5yr.adj.espmvol_45" connectionId="6" xr16:uid="{A7A29CF0-BE91-4B21-9612-CF41F6D7147E}" autoFormatId="16" applyNumberFormats="0" applyBorderFormats="0" applyFontFormats="1" applyPatternFormats="1" applyAlignmentFormats="0" applyWidthHeightFormats="0"/>
</file>

<file path=xl/queryTables/queryTable393.xml><?xml version="1.0" encoding="utf-8"?>
<queryTable xmlns="http://schemas.openxmlformats.org/spreadsheetml/2006/main" xmlns:mc="http://schemas.openxmlformats.org/markup-compatibility/2006" xmlns:xr16="http://schemas.microsoft.com/office/spreadsheetml/2017/revision16" mc:Ignorable="xr16" name="NVRN5.espmvol.5yr.adj.espmvol_8" connectionId="12" xr16:uid="{60C4810D-3FF5-4A2C-AD6C-2248162A13C4}" autoFormatId="16" applyNumberFormats="0" applyBorderFormats="0" applyFontFormats="1" applyPatternFormats="1" applyAlignmentFormats="0" applyWidthHeightFormats="0"/>
</file>

<file path=xl/queryTables/queryTable394.xml><?xml version="1.0" encoding="utf-8"?>
<queryTable xmlns="http://schemas.openxmlformats.org/spreadsheetml/2006/main" xmlns:mc="http://schemas.openxmlformats.org/markup-compatibility/2006" xmlns:xr16="http://schemas.microsoft.com/office/spreadsheetml/2017/revision16" mc:Ignorable="xr16" name="MPSC2.espmvol.5yr.adj.espmvol_7" connectionId="11" xr16:uid="{B916A6F7-78CB-40C5-8622-75F8A10E3969}" autoFormatId="16" applyNumberFormats="0" applyBorderFormats="0" applyFontFormats="1" applyPatternFormats="1" applyAlignmentFormats="0" applyWidthHeightFormats="0"/>
</file>

<file path=xl/queryTables/queryTable395.xml><?xml version="1.0" encoding="utf-8"?>
<queryTable xmlns="http://schemas.openxmlformats.org/spreadsheetml/2006/main" xmlns:mc="http://schemas.openxmlformats.org/markup-compatibility/2006" xmlns:xr16="http://schemas.microsoft.com/office/spreadsheetml/2017/revision16" mc:Ignorable="xr16" name="GJNC2LOC.espmvol.5yr.adj.espmvol_44" connectionId="8" xr16:uid="{F4117320-C14A-4C2F-B6F2-9FA9871920C8}" autoFormatId="16" applyNumberFormats="0" applyBorderFormats="0" applyFontFormats="1" applyPatternFormats="1" applyAlignmentFormats="0" applyWidthHeightFormats="0"/>
</file>

<file path=xl/queryTables/queryTable396.xml><?xml version="1.0" encoding="utf-8"?>
<queryTable xmlns="http://schemas.openxmlformats.org/spreadsheetml/2006/main" xmlns:mc="http://schemas.openxmlformats.org/markup-compatibility/2006" xmlns:xr16="http://schemas.microsoft.com/office/spreadsheetml/2017/revision16" mc:Ignorable="xr16" name="CLSC2.espmvol.5yr.adj.espmvol_36" connectionId="3" xr16:uid="{70DF3B92-F761-4A94-968A-A912945800E4}" autoFormatId="16" applyNumberFormats="0" applyBorderFormats="0" applyFontFormats="1" applyPatternFormats="1" applyAlignmentFormats="0" applyWidthHeightFormats="0"/>
</file>

<file path=xl/queryTables/queryTable397.xml><?xml version="1.0" encoding="utf-8"?>
<queryTable xmlns="http://schemas.openxmlformats.org/spreadsheetml/2006/main" xmlns:mc="http://schemas.openxmlformats.org/markup-compatibility/2006" xmlns:xr16="http://schemas.microsoft.com/office/spreadsheetml/2017/revision16" mc:Ignorable="xr16" name="BMDC2.espmvol.5yr.adj.espmvol_10" connectionId="1" xr16:uid="{2B85DA01-4D36-4A7C-BD23-03E759C88E1F}" autoFormatId="16" applyNumberFormats="0" applyBorderFormats="0" applyFontFormats="1" applyPatternFormats="1" applyAlignmentFormats="0" applyWidthHeightFormats="0"/>
</file>

<file path=xl/queryTables/queryTable398.xml><?xml version="1.0" encoding="utf-8"?>
<queryTable xmlns="http://schemas.openxmlformats.org/spreadsheetml/2006/main" xmlns:mc="http://schemas.openxmlformats.org/markup-compatibility/2006" xmlns:xr16="http://schemas.microsoft.com/office/spreadsheetml/2017/revision16" mc:Ignorable="xr16" name="CLSC2.espmvol.5yr.adj.espmvol_17" connectionId="3" xr16:uid="{0915E186-49B9-4402-8D02-609A32FB2804}" autoFormatId="16" applyNumberFormats="0" applyBorderFormats="0" applyFontFormats="1" applyPatternFormats="1" applyAlignmentFormats="0" applyWidthHeightFormats="0"/>
</file>

<file path=xl/queryTables/queryTable399.xml><?xml version="1.0" encoding="utf-8"?>
<queryTable xmlns="http://schemas.openxmlformats.org/spreadsheetml/2006/main" xmlns:mc="http://schemas.openxmlformats.org/markup-compatibility/2006" xmlns:xr16="http://schemas.microsoft.com/office/spreadsheetml/2017/revision16" mc:Ignorable="xr16" name="CLSC2.espmvol.5yr.adj.espmvol_64" connectionId="3" xr16:uid="{CA5AF73F-D1F1-4206-BF17-6E79EB8ED92C}" autoFormatId="16" applyNumberFormats="0" applyBorderFormats="0" applyFontFormats="1" applyPatternFormats="1" applyAlignmentFormats="0" applyWidthHeightFormats="0"/>
</file>

<file path=xl/queryTables/queryTable400.xml><?xml version="1.0" encoding="utf-8"?>
<queryTable xmlns="http://schemas.openxmlformats.org/spreadsheetml/2006/main" xmlns:mc="http://schemas.openxmlformats.org/markup-compatibility/2006" xmlns:xr16="http://schemas.microsoft.com/office/spreadsheetml/2017/revision16" mc:Ignorable="xr16" name="GJNC2LOC.espmvol.5yr.adj.espmvol_53" connectionId="8" xr16:uid="{AA5EE2B9-E736-49DD-BF24-9B37F0045541}" autoFormatId="16" applyNumberFormats="0" applyBorderFormats="0" applyFontFormats="1" applyPatternFormats="1" applyAlignmentFormats="0" applyWidthHeightFormats="0"/>
</file>

<file path=xl/queryTables/queryTable401.xml><?xml version="1.0" encoding="utf-8"?>
<queryTable xmlns="http://schemas.openxmlformats.org/spreadsheetml/2006/main" xmlns:mc="http://schemas.openxmlformats.org/markup-compatibility/2006" xmlns:xr16="http://schemas.microsoft.com/office/spreadsheetml/2017/revision16" mc:Ignorable="xr16" name="GLDA3.espmvol.5yr.adj.espmvol_59" connectionId="9" xr16:uid="{62119A89-7173-47FB-A2FB-ABB9F92F4FAC}" autoFormatId="16" applyNumberFormats="0" applyBorderFormats="0" applyFontFormats="1" applyPatternFormats="1" applyAlignmentFormats="0" applyWidthHeightFormats="0"/>
</file>

<file path=xl/queryTables/queryTable402.xml><?xml version="1.0" encoding="utf-8"?>
<queryTable xmlns="http://schemas.openxmlformats.org/spreadsheetml/2006/main" xmlns:mc="http://schemas.openxmlformats.org/markup-compatibility/2006" xmlns:xr16="http://schemas.microsoft.com/office/spreadsheetml/2017/revision16" mc:Ignorable="xr16" name="GLDA3.espmvol.5yr.adj.espmvol_62" connectionId="9" xr16:uid="{FCE0D988-89CB-468F-ACFC-84D921A38046}" autoFormatId="16" applyNumberFormats="0" applyBorderFormats="0" applyFontFormats="1" applyPatternFormats="1" applyAlignmentFormats="0" applyWidthHeightFormats="0"/>
</file>

<file path=xl/queryTables/queryTable403.xml><?xml version="1.0" encoding="utf-8"?>
<queryTable xmlns="http://schemas.openxmlformats.org/spreadsheetml/2006/main" xmlns:mc="http://schemas.openxmlformats.org/markup-compatibility/2006" xmlns:xr16="http://schemas.microsoft.com/office/spreadsheetml/2017/revision16" mc:Ignorable="xr16" name="NVRN5.espmvol.5yr.adj.espmvol_57" connectionId="12" xr16:uid="{09AEB8EC-F3D1-496D-AECD-BF4280717A65}" autoFormatId="16" applyNumberFormats="0" applyBorderFormats="0" applyFontFormats="1" applyPatternFormats="1" applyAlignmentFormats="0" applyWidthHeightFormats="0"/>
</file>

<file path=xl/queryTables/queryTable404.xml><?xml version="1.0" encoding="utf-8"?>
<queryTable xmlns="http://schemas.openxmlformats.org/spreadsheetml/2006/main" xmlns:mc="http://schemas.openxmlformats.org/markup-compatibility/2006" xmlns:xr16="http://schemas.microsoft.com/office/spreadsheetml/2017/revision16" mc:Ignorable="xr16" name="GJNC2LOC.espmvol.5yr.adj.espmvol_47" connectionId="8" xr16:uid="{5EE6AD65-7BD6-4B84-A06A-BDF33CC049E8}" autoFormatId="16" applyNumberFormats="0" applyBorderFormats="0" applyFontFormats="1" applyPatternFormats="1" applyAlignmentFormats="0" applyWidthHeightFormats="0"/>
</file>

<file path=xl/queryTables/queryTable405.xml><?xml version="1.0" encoding="utf-8"?>
<queryTable xmlns="http://schemas.openxmlformats.org/spreadsheetml/2006/main" xmlns:mc="http://schemas.openxmlformats.org/markup-compatibility/2006" xmlns:xr16="http://schemas.microsoft.com/office/spreadsheetml/2017/revision16" mc:Ignorable="xr16" name="TPIC2.espmvol.5yr.adj.espmvol_9" connectionId="13" xr16:uid="{C72595DB-C4CD-4F85-9BBA-B7766A087160}" autoFormatId="16" applyNumberFormats="0" applyBorderFormats="0" applyFontFormats="1" applyPatternFormats="1" applyAlignmentFormats="0" applyWidthHeightFormats="0"/>
</file>

<file path=xl/queryTables/queryTable406.xml><?xml version="1.0" encoding="utf-8"?>
<queryTable xmlns="http://schemas.openxmlformats.org/spreadsheetml/2006/main" xmlns:mc="http://schemas.openxmlformats.org/markup-compatibility/2006" xmlns:xr16="http://schemas.microsoft.com/office/spreadsheetml/2017/revision16" mc:Ignorable="xr16" name="VCRC2.espmvol.5yr.adj.espmvol_52" connectionId="14" xr16:uid="{6E99441E-1DB5-4A24-BBD8-184D9FFE2CED}" autoFormatId="16" applyNumberFormats="0" applyBorderFormats="0" applyFontFormats="1" applyPatternFormats="1" applyAlignmentFormats="0" applyWidthHeightFormats="0"/>
</file>

<file path=xl/queryTables/queryTable407.xml><?xml version="1.0" encoding="utf-8"?>
<queryTable xmlns="http://schemas.openxmlformats.org/spreadsheetml/2006/main" xmlns:mc="http://schemas.openxmlformats.org/markup-compatibility/2006" xmlns:xr16="http://schemas.microsoft.com/office/spreadsheetml/2017/revision16" mc:Ignorable="xr16" name="NVRN5.espmvol.5yr.adj.espmvol_47" connectionId="12" xr16:uid="{2BB9BA67-A5DF-47C1-8507-BD13D8997217}" autoFormatId="16" applyNumberFormats="0" applyBorderFormats="0" applyFontFormats="1" applyPatternFormats="1" applyAlignmentFormats="0" applyWidthHeightFormats="0"/>
</file>

<file path=xl/queryTables/queryTable408.xml><?xml version="1.0" encoding="utf-8"?>
<queryTable xmlns="http://schemas.openxmlformats.org/spreadsheetml/2006/main" xmlns:mc="http://schemas.openxmlformats.org/markup-compatibility/2006" xmlns:xr16="http://schemas.microsoft.com/office/spreadsheetml/2017/revision16" mc:Ignorable="xr16" name="YDLC2.espmvol.5yr.adj.espmvol" connectionId="15" xr16:uid="{470AFEAF-810D-4F69-A797-EAE9284BCFB7}" autoFormatId="16" applyNumberFormats="0" applyBorderFormats="0" applyFontFormats="1" applyPatternFormats="1" applyAlignmentFormats="0" applyWidthHeightFormats="0"/>
</file>

<file path=xl/queryTables/queryTable409.xml><?xml version="1.0" encoding="utf-8"?>
<queryTable xmlns="http://schemas.openxmlformats.org/spreadsheetml/2006/main" xmlns:mc="http://schemas.openxmlformats.org/markup-compatibility/2006" xmlns:xr16="http://schemas.microsoft.com/office/spreadsheetml/2017/revision16" mc:Ignorable="xr16" name="DRGC2.espmvol.5yr.adj.espmvol_23" connectionId="6" xr16:uid="{B475E745-C684-4546-810F-2F6576468E1F}" autoFormatId="16" applyNumberFormats="0" applyBorderFormats="0" applyFontFormats="1" applyPatternFormats="1" applyAlignmentFormats="0" applyWidthHeightFormats="0"/>
</file>

<file path=xl/queryTables/queryTable410.xml><?xml version="1.0" encoding="utf-8"?>
<queryTable xmlns="http://schemas.openxmlformats.org/spreadsheetml/2006/main" xmlns:mc="http://schemas.openxmlformats.org/markup-compatibility/2006" xmlns:xr16="http://schemas.microsoft.com/office/spreadsheetml/2017/revision16" mc:Ignorable="xr16" name="NVRN5.espmvol.5yr.adj.espmvol_43" connectionId="12" xr16:uid="{72C81C7E-DB7F-44DB-81E1-FA30F5599AA5}" autoFormatId="16" applyNumberFormats="0" applyBorderFormats="0" applyFontFormats="1" applyPatternFormats="1" applyAlignmentFormats="0" applyWidthHeightFormats="0"/>
</file>

<file path=xl/queryTables/queryTable411.xml><?xml version="1.0" encoding="utf-8"?>
<queryTable xmlns="http://schemas.openxmlformats.org/spreadsheetml/2006/main" xmlns:mc="http://schemas.openxmlformats.org/markup-compatibility/2006" xmlns:xr16="http://schemas.microsoft.com/office/spreadsheetml/2017/revision16" mc:Ignorable="xr16" name="TPIC2.espmvol.5yr.adj.espmvol_62" connectionId="13" xr16:uid="{2242BB50-04B2-4AC1-AE45-D3A405264F81}" autoFormatId="16" applyNumberFormats="0" applyBorderFormats="0" applyFontFormats="1" applyPatternFormats="1" applyAlignmentFormats="0" applyWidthHeightFormats="0"/>
</file>

<file path=xl/queryTables/queryTable412.xml><?xml version="1.0" encoding="utf-8"?>
<queryTable xmlns="http://schemas.openxmlformats.org/spreadsheetml/2006/main" xmlns:mc="http://schemas.openxmlformats.org/markup-compatibility/2006" xmlns:xr16="http://schemas.microsoft.com/office/spreadsheetml/2017/revision16" mc:Ignorable="xr16" name="DRGC2.espmvol.5yr.adj.espmvol_14" connectionId="6" xr16:uid="{36625827-B731-4C2E-B713-EF2342BAF09C}" autoFormatId="16" applyNumberFormats="0" applyBorderFormats="0" applyFontFormats="1" applyPatternFormats="1" applyAlignmentFormats="0" applyWidthHeightFormats="0"/>
</file>

<file path=xl/queryTables/queryTable413.xml><?xml version="1.0" encoding="utf-8"?>
<queryTable xmlns="http://schemas.openxmlformats.org/spreadsheetml/2006/main" xmlns:mc="http://schemas.openxmlformats.org/markup-compatibility/2006" xmlns:xr16="http://schemas.microsoft.com/office/spreadsheetml/2017/revision16" mc:Ignorable="xr16" name="VCRC2.espmvol.5yr.adj.espmvol_3" connectionId="14" xr16:uid="{77E3A4C0-0520-45E9-B7DB-F169E11E28F7}" autoFormatId="16" applyNumberFormats="0" applyBorderFormats="0" applyFontFormats="1" applyPatternFormats="1" applyAlignmentFormats="0" applyWidthHeightFormats="0"/>
</file>

<file path=xl/queryTables/queryTable414.xml><?xml version="1.0" encoding="utf-8"?>
<queryTable xmlns="http://schemas.openxmlformats.org/spreadsheetml/2006/main" xmlns:mc="http://schemas.openxmlformats.org/markup-compatibility/2006" xmlns:xr16="http://schemas.microsoft.com/office/spreadsheetml/2017/revision16" mc:Ignorable="xr16" name="MPSC2.espmvol.5yr.adj.espmvol_54" connectionId="11" xr16:uid="{46D65813-28C6-42B0-AC75-34710B751E1F}" autoFormatId="16" applyNumberFormats="0" applyBorderFormats="0" applyFontFormats="1" applyPatternFormats="1" applyAlignmentFormats="0" applyWidthHeightFormats="0"/>
</file>

<file path=xl/queryTables/queryTable415.xml><?xml version="1.0" encoding="utf-8"?>
<queryTable xmlns="http://schemas.openxmlformats.org/spreadsheetml/2006/main" xmlns:mc="http://schemas.openxmlformats.org/markup-compatibility/2006" xmlns:xr16="http://schemas.microsoft.com/office/spreadsheetml/2017/revision16" mc:Ignorable="xr16" name="DRGC2.espmvol.5yr.adj.espmvol_31" connectionId="6" xr16:uid="{C58F3D52-0A79-47FC-847A-C24F3D4BA9FA}" autoFormatId="16" applyNumberFormats="0" applyBorderFormats="0" applyFontFormats="1" applyPatternFormats="1" applyAlignmentFormats="0" applyWidthHeightFormats="0"/>
</file>

<file path=xl/queryTables/queryTable416.xml><?xml version="1.0" encoding="utf-8"?>
<queryTable xmlns="http://schemas.openxmlformats.org/spreadsheetml/2006/main" xmlns:mc="http://schemas.openxmlformats.org/markup-compatibility/2006" xmlns:xr16="http://schemas.microsoft.com/office/spreadsheetml/2017/revision16" mc:Ignorable="xr16" name="YDLC2.espmvol.5yr.adj.espmvol_9" connectionId="15" xr16:uid="{38BDE91A-D8FB-4DE3-8F76-80A4CA92DE5D}" autoFormatId="16" applyNumberFormats="0" applyBorderFormats="0" applyFontFormats="1" applyPatternFormats="1" applyAlignmentFormats="0" applyWidthHeightFormats="0"/>
</file>

<file path=xl/queryTables/queryTable417.xml><?xml version="1.0" encoding="utf-8"?>
<queryTable xmlns="http://schemas.openxmlformats.org/spreadsheetml/2006/main" xmlns:mc="http://schemas.openxmlformats.org/markup-compatibility/2006" xmlns:xr16="http://schemas.microsoft.com/office/spreadsheetml/2017/revision16" mc:Ignorable="xr16" name="DRGC2.espmvol.5yr.adj.espmvol_29" connectionId="6" xr16:uid="{6052956B-EB02-493B-8B63-B65B8BCA534D}" autoFormatId="16" applyNumberFormats="0" applyBorderFormats="0" applyFontFormats="1" applyPatternFormats="1" applyAlignmentFormats="0" applyWidthHeightFormats="0"/>
</file>

<file path=xl/queryTables/queryTable418.xml><?xml version="1.0" encoding="utf-8"?>
<queryTable xmlns="http://schemas.openxmlformats.org/spreadsheetml/2006/main" xmlns:mc="http://schemas.openxmlformats.org/markup-compatibility/2006" xmlns:xr16="http://schemas.microsoft.com/office/spreadsheetml/2017/revision16" mc:Ignorable="xr16" name="GBRW4.espmvol.5yr.adj.espmvol" connectionId="7" xr16:uid="{B12D2702-345E-4996-AB32-A67B9F8BE785}" autoFormatId="16" applyNumberFormats="0" applyBorderFormats="0" applyFontFormats="1" applyPatternFormats="1" applyAlignmentFormats="0" applyWidthHeightFormats="0"/>
</file>

<file path=xl/queryTables/queryTable419.xml><?xml version="1.0" encoding="utf-8"?>
<queryTable xmlns="http://schemas.openxmlformats.org/spreadsheetml/2006/main" xmlns:mc="http://schemas.openxmlformats.org/markup-compatibility/2006" xmlns:xr16="http://schemas.microsoft.com/office/spreadsheetml/2017/revision16" mc:Ignorable="xr16" name="MPSC2.espmvol.5yr.adj.espmvol_48" connectionId="11" xr16:uid="{587B91D7-66A0-4AF9-97D0-A568F5D3181A}" autoFormatId="16" applyNumberFormats="0" applyBorderFormats="0" applyFontFormats="1" applyPatternFormats="1" applyAlignmentFormats="0" applyWidthHeightFormats="0"/>
</file>

<file path=xl/queryTables/queryTable420.xml><?xml version="1.0" encoding="utf-8"?>
<queryTable xmlns="http://schemas.openxmlformats.org/spreadsheetml/2006/main" xmlns:mc="http://schemas.openxmlformats.org/markup-compatibility/2006" xmlns:xr16="http://schemas.microsoft.com/office/spreadsheetml/2017/revision16" mc:Ignorable="xr16" name="YDLC2.espmvol.5yr.adj.espmvol_18" connectionId="15" xr16:uid="{0106DCCE-E5AC-4F67-BCE4-C1AE163D0D2A}" autoFormatId="16" applyNumberFormats="0" applyBorderFormats="0" applyFontFormats="1" applyPatternFormats="1" applyAlignmentFormats="0" applyWidthHeightFormats="0"/>
</file>

<file path=xl/queryTables/queryTable421.xml><?xml version="1.0" encoding="utf-8"?>
<queryTable xmlns="http://schemas.openxmlformats.org/spreadsheetml/2006/main" xmlns:mc="http://schemas.openxmlformats.org/markup-compatibility/2006" xmlns:xr16="http://schemas.microsoft.com/office/spreadsheetml/2017/revision16" mc:Ignorable="xr16" name="BMDC2.espmvol.5yr.adj.espmvol_21" connectionId="1" xr16:uid="{E6C823BB-D20F-4380-BB35-057C68F18136}" autoFormatId="16" applyNumberFormats="0" applyBorderFormats="0" applyFontFormats="1" applyPatternFormats="1" applyAlignmentFormats="0" applyWidthHeightFormats="0"/>
</file>

<file path=xl/queryTables/queryTable422.xml><?xml version="1.0" encoding="utf-8"?>
<queryTable xmlns="http://schemas.openxmlformats.org/spreadsheetml/2006/main" xmlns:mc="http://schemas.openxmlformats.org/markup-compatibility/2006" xmlns:xr16="http://schemas.microsoft.com/office/spreadsheetml/2017/revision16" mc:Ignorable="xr16" name="CLSC2.espmvol.5yr.adj.espmvol_23" connectionId="3" xr16:uid="{5418145D-CD3E-47F1-8C79-E5609516B902}" autoFormatId="16" applyNumberFormats="0" applyBorderFormats="0" applyFontFormats="1" applyPatternFormats="1" applyAlignmentFormats="0" applyWidthHeightFormats="0"/>
</file>

<file path=xl/queryTables/queryTable423.xml><?xml version="1.0" encoding="utf-8"?>
<queryTable xmlns="http://schemas.openxmlformats.org/spreadsheetml/2006/main" xmlns:mc="http://schemas.openxmlformats.org/markup-compatibility/2006" xmlns:xr16="http://schemas.microsoft.com/office/spreadsheetml/2017/revision16" mc:Ignorable="xr16" name="GJNC2LOC.espmvol.5yr.adj.espmvol_54" connectionId="8" xr16:uid="{17F6658C-C53C-430C-BF26-97CA4472BA78}" autoFormatId="16" applyNumberFormats="0" applyBorderFormats="0" applyFontFormats="1" applyPatternFormats="1" applyAlignmentFormats="0" applyWidthHeightFormats="0"/>
</file>

<file path=xl/queryTables/queryTable424.xml><?xml version="1.0" encoding="utf-8"?>
<queryTable xmlns="http://schemas.openxmlformats.org/spreadsheetml/2006/main" xmlns:mc="http://schemas.openxmlformats.org/markup-compatibility/2006" xmlns:xr16="http://schemas.microsoft.com/office/spreadsheetml/2017/revision16" mc:Ignorable="xr16" name="CLSC2.espmvol.5yr.adj.espmvol_30" connectionId="3" xr16:uid="{33BFC725-A3B1-4485-8B63-58D508C5E171}" autoFormatId="16" applyNumberFormats="0" applyBorderFormats="0" applyFontFormats="1" applyPatternFormats="1" applyAlignmentFormats="0" applyWidthHeightFormats="0"/>
</file>

<file path=xl/queryTables/queryTable425.xml><?xml version="1.0" encoding="utf-8"?>
<queryTable xmlns="http://schemas.openxmlformats.org/spreadsheetml/2006/main" xmlns:mc="http://schemas.openxmlformats.org/markup-compatibility/2006" xmlns:xr16="http://schemas.microsoft.com/office/spreadsheetml/2017/revision16" mc:Ignorable="xr16" name="YDLC2.espmvol.5yr.adj.espmvol_10" connectionId="15" xr16:uid="{CC4C68D2-D6CA-4E4D-8B9D-976646E3F974}" autoFormatId="16" applyNumberFormats="0" applyBorderFormats="0" applyFontFormats="1" applyPatternFormats="1" applyAlignmentFormats="0" applyWidthHeightFormats="0"/>
</file>

<file path=xl/queryTables/queryTable426.xml><?xml version="1.0" encoding="utf-8"?>
<queryTable xmlns="http://schemas.openxmlformats.org/spreadsheetml/2006/main" xmlns:mc="http://schemas.openxmlformats.org/markup-compatibility/2006" xmlns:xr16="http://schemas.microsoft.com/office/spreadsheetml/2017/revision16" mc:Ignorable="xr16" name="CLSC2.espmvol.5yr.adj.espmvol_10" connectionId="3" xr16:uid="{1A61DFDA-14B8-43FF-B1CA-9318E942C6D4}" autoFormatId="16" applyNumberFormats="0" applyBorderFormats="0" applyFontFormats="1" applyPatternFormats="1" applyAlignmentFormats="0" applyWidthHeightFormats="0"/>
</file>

<file path=xl/queryTables/queryTable427.xml><?xml version="1.0" encoding="utf-8"?>
<queryTable xmlns="http://schemas.openxmlformats.org/spreadsheetml/2006/main" xmlns:mc="http://schemas.openxmlformats.org/markup-compatibility/2006" xmlns:xr16="http://schemas.microsoft.com/office/spreadsheetml/2017/revision16" mc:Ignorable="xr16" name="DRGC2.espmvol.5yr.adj.espmvol_34" connectionId="6" xr16:uid="{9D792504-773A-43F4-9285-1F925DFE89B9}" autoFormatId="16" applyNumberFormats="0" applyBorderFormats="0" applyFontFormats="1" applyPatternFormats="1" applyAlignmentFormats="0" applyWidthHeightFormats="0"/>
</file>

<file path=xl/queryTables/queryTable428.xml><?xml version="1.0" encoding="utf-8"?>
<queryTable xmlns="http://schemas.openxmlformats.org/spreadsheetml/2006/main" xmlns:mc="http://schemas.openxmlformats.org/markup-compatibility/2006" xmlns:xr16="http://schemas.microsoft.com/office/spreadsheetml/2017/revision16" mc:Ignorable="xr16" name="YDLC2.espmvol.5yr.adj.espmvol_23" connectionId="15" xr16:uid="{9E4EAEE8-3505-4378-B2D3-D6CFA624913C}" autoFormatId="16" applyNumberFormats="0" applyBorderFormats="0" applyFontFormats="1" applyPatternFormats="1" applyAlignmentFormats="0" applyWidthHeightFormats="0"/>
</file>

<file path=xl/queryTables/queryTable429.xml><?xml version="1.0" encoding="utf-8"?>
<queryTable xmlns="http://schemas.openxmlformats.org/spreadsheetml/2006/main" xmlns:mc="http://schemas.openxmlformats.org/markup-compatibility/2006" xmlns:xr16="http://schemas.microsoft.com/office/spreadsheetml/2017/revision16" mc:Ignorable="xr16" name="GBRW4.espmvol.5yr.adj.espmvol_11" connectionId="7" xr16:uid="{9CE87D63-CD0D-4AB6-8D96-FEFC7803BF59}" autoFormatId="16" applyNumberFormats="0" applyBorderFormats="0" applyFontFormats="1" applyPatternFormats="1" applyAlignmentFormats="0" applyWidthHeightFormats="0"/>
</file>

<file path=xl/queryTables/queryTable430.xml><?xml version="1.0" encoding="utf-8"?>
<queryTable xmlns="http://schemas.openxmlformats.org/spreadsheetml/2006/main" xmlns:mc="http://schemas.openxmlformats.org/markup-compatibility/2006" xmlns:xr16="http://schemas.microsoft.com/office/spreadsheetml/2017/revision16" mc:Ignorable="xr16" name="DRGC2.espmvol.5yr.adj.espmvol_17" connectionId="6" xr16:uid="{676E7A3A-1991-4C01-98E8-0E49CD60B03E}" autoFormatId="16" applyNumberFormats="0" applyBorderFormats="0" applyFontFormats="1" applyPatternFormats="1" applyAlignmentFormats="0" applyWidthHeightFormats="0"/>
</file>

<file path=xl/queryTables/queryTable431.xml><?xml version="1.0" encoding="utf-8"?>
<queryTable xmlns="http://schemas.openxmlformats.org/spreadsheetml/2006/main" xmlns:mc="http://schemas.openxmlformats.org/markup-compatibility/2006" xmlns:xr16="http://schemas.microsoft.com/office/spreadsheetml/2017/revision16" mc:Ignorable="xr16" name="VCRC2.espmvol.5yr.adj.espmvol_64" connectionId="14" xr16:uid="{A1BBDBE4-B06E-424B-BF27-840A699C8289}" autoFormatId="16" applyNumberFormats="0" applyBorderFormats="0" applyFontFormats="1" applyPatternFormats="1" applyAlignmentFormats="0" applyWidthHeightFormats="0"/>
</file>

<file path=xl/queryTables/queryTable432.xml><?xml version="1.0" encoding="utf-8"?>
<queryTable xmlns="http://schemas.openxmlformats.org/spreadsheetml/2006/main" xmlns:mc="http://schemas.openxmlformats.org/markup-compatibility/2006" xmlns:xr16="http://schemas.microsoft.com/office/spreadsheetml/2017/revision16" mc:Ignorable="xr16" name="TPIC2.espmvol.5yr.adj.espmvol_37" connectionId="13" xr16:uid="{EABFD987-6052-42AF-B696-D4E24B00E318}" autoFormatId="16" applyNumberFormats="0" applyBorderFormats="0" applyFontFormats="1" applyPatternFormats="1" applyAlignmentFormats="0" applyWidthHeightFormats="0"/>
</file>

<file path=xl/queryTables/queryTable433.xml><?xml version="1.0" encoding="utf-8"?>
<queryTable xmlns="http://schemas.openxmlformats.org/spreadsheetml/2006/main" xmlns:mc="http://schemas.openxmlformats.org/markup-compatibility/2006" xmlns:xr16="http://schemas.microsoft.com/office/spreadsheetml/2017/revision16" mc:Ignorable="xr16" name="DRGC2.espmvol.5yr.adj.espmvol_46" connectionId="6" xr16:uid="{E0594540-9A06-4B17-80A4-373BC65DF18E}" autoFormatId="16" applyNumberFormats="0" applyBorderFormats="0" applyFontFormats="1" applyPatternFormats="1" applyAlignmentFormats="0" applyWidthHeightFormats="0"/>
</file>

<file path=xl/queryTables/queryTable434.xml><?xml version="1.0" encoding="utf-8"?>
<queryTable xmlns="http://schemas.openxmlformats.org/spreadsheetml/2006/main" xmlns:mc="http://schemas.openxmlformats.org/markup-compatibility/2006" xmlns:xr16="http://schemas.microsoft.com/office/spreadsheetml/2017/revision16" mc:Ignorable="xr16" name="GRNU1.espmvol.5yr.adj.espmvol_47" connectionId="10" xr16:uid="{64F615EC-918C-4D09-BA7D-BBB9BA22E6AE}" autoFormatId="16" applyNumberFormats="0" applyBorderFormats="0" applyFontFormats="1" applyPatternFormats="1" applyAlignmentFormats="0" applyWidthHeightFormats="0"/>
</file>

<file path=xl/queryTables/queryTable435.xml><?xml version="1.0" encoding="utf-8"?>
<queryTable xmlns="http://schemas.openxmlformats.org/spreadsheetml/2006/main" xmlns:mc="http://schemas.openxmlformats.org/markup-compatibility/2006" xmlns:xr16="http://schemas.microsoft.com/office/spreadsheetml/2017/revision16" mc:Ignorable="xr16" name="GRNU1.espmvol.5yr.adj.espmvol_54" connectionId="10" xr16:uid="{47263076-E607-4109-B377-010E05535C2F}" autoFormatId="16" applyNumberFormats="0" applyBorderFormats="0" applyFontFormats="1" applyPatternFormats="1" applyAlignmentFormats="0" applyWidthHeightFormats="0"/>
</file>

<file path=xl/queryTables/queryTable436.xml><?xml version="1.0" encoding="utf-8"?>
<queryTable xmlns="http://schemas.openxmlformats.org/spreadsheetml/2006/main" xmlns:mc="http://schemas.openxmlformats.org/markup-compatibility/2006" xmlns:xr16="http://schemas.microsoft.com/office/spreadsheetml/2017/revision16" mc:Ignorable="xr16" name="GBRW4.espmvol.5yr.adj.espmvol_61" connectionId="7" xr16:uid="{E87F7102-9BE2-4525-9354-8D2C27E1FE4C}" autoFormatId="16" applyNumberFormats="0" applyBorderFormats="0" applyFontFormats="1" applyPatternFormats="1" applyAlignmentFormats="0" applyWidthHeightFormats="0"/>
</file>

<file path=xl/queryTables/queryTable437.xml><?xml version="1.0" encoding="utf-8"?>
<queryTable xmlns="http://schemas.openxmlformats.org/spreadsheetml/2006/main" xmlns:mc="http://schemas.openxmlformats.org/markup-compatibility/2006" xmlns:xr16="http://schemas.microsoft.com/office/spreadsheetml/2017/revision16" mc:Ignorable="xr16" name="VCRC2.espmvol.5yr.adj.espmvol_13" connectionId="14" xr16:uid="{19BBE619-866E-42B7-BA3D-B3C8D22E6652}" autoFormatId="16" applyNumberFormats="0" applyBorderFormats="0" applyFontFormats="1" applyPatternFormats="1" applyAlignmentFormats="0" applyWidthHeightFormats="0"/>
</file>

<file path=xl/queryTables/queryTable438.xml><?xml version="1.0" encoding="utf-8"?>
<queryTable xmlns="http://schemas.openxmlformats.org/spreadsheetml/2006/main" xmlns:mc="http://schemas.openxmlformats.org/markup-compatibility/2006" xmlns:xr16="http://schemas.microsoft.com/office/spreadsheetml/2017/revision16" mc:Ignorable="xr16" name="NVRN5.espmvol.5yr.adj.espmvol_45" connectionId="12" xr16:uid="{BD762166-136F-4951-AA2A-8710A7DD8686}" autoFormatId="16" applyNumberFormats="0" applyBorderFormats="0" applyFontFormats="1" applyPatternFormats="1" applyAlignmentFormats="0" applyWidthHeightFormats="0"/>
</file>

<file path=xl/queryTables/queryTable439.xml><?xml version="1.0" encoding="utf-8"?>
<queryTable xmlns="http://schemas.openxmlformats.org/spreadsheetml/2006/main" xmlns:mc="http://schemas.openxmlformats.org/markup-compatibility/2006" xmlns:xr16="http://schemas.microsoft.com/office/spreadsheetml/2017/revision16" mc:Ignorable="xr16" name="GBRW4.espmvol.5yr.adj.espmvol_63" connectionId="7" xr16:uid="{0BD25D1D-2B4B-4EBB-8E62-D4799DA475B6}" autoFormatId="16" applyNumberFormats="0" applyBorderFormats="0" applyFontFormats="1" applyPatternFormats="1" applyAlignmentFormats="0" applyWidthHeightFormats="0"/>
</file>

<file path=xl/queryTables/queryTable440.xml><?xml version="1.0" encoding="utf-8"?>
<queryTable xmlns="http://schemas.openxmlformats.org/spreadsheetml/2006/main" xmlns:mc="http://schemas.openxmlformats.org/markup-compatibility/2006" xmlns:xr16="http://schemas.microsoft.com/office/spreadsheetml/2017/revision16" mc:Ignorable="xr16" name="CLSC2.espmvol.5yr.adj.espmvol_12" connectionId="3" xr16:uid="{71F3532C-5777-425D-99FD-35B95E6BE306}" autoFormatId="16" applyNumberFormats="0" applyBorderFormats="0" applyFontFormats="1" applyPatternFormats="1" applyAlignmentFormats="0" applyWidthHeightFormats="0"/>
</file>

<file path=xl/queryTables/queryTable441.xml><?xml version="1.0" encoding="utf-8"?>
<queryTable xmlns="http://schemas.openxmlformats.org/spreadsheetml/2006/main" xmlns:mc="http://schemas.openxmlformats.org/markup-compatibility/2006" xmlns:xr16="http://schemas.microsoft.com/office/spreadsheetml/2017/revision16" mc:Ignorable="xr16" name="GJNC2LOC.espmvol.5yr.adj.espmvol_51" connectionId="8" xr16:uid="{F46DCDD0-2B91-4E87-A151-D67C79E1BEC1}" autoFormatId="16" applyNumberFormats="0" applyBorderFormats="0" applyFontFormats="1" applyPatternFormats="1" applyAlignmentFormats="0" applyWidthHeightFormats="0"/>
</file>

<file path=xl/queryTables/queryTable442.xml><?xml version="1.0" encoding="utf-8"?>
<queryTable xmlns="http://schemas.openxmlformats.org/spreadsheetml/2006/main" xmlns:mc="http://schemas.openxmlformats.org/markup-compatibility/2006" xmlns:xr16="http://schemas.microsoft.com/office/spreadsheetml/2017/revision16" mc:Ignorable="xr16" name="MPSC2.espmvol.5yr.adj.espmvol_63" connectionId="11" xr16:uid="{8EC17B4C-BA7F-44C0-B189-C4B2CAA03301}" autoFormatId="16" applyNumberFormats="0" applyBorderFormats="0" applyFontFormats="1" applyPatternFormats="1" applyAlignmentFormats="0" applyWidthHeightFormats="0"/>
</file>

<file path=xl/queryTables/queryTable443.xml><?xml version="1.0" encoding="utf-8"?>
<queryTable xmlns="http://schemas.openxmlformats.org/spreadsheetml/2006/main" xmlns:mc="http://schemas.openxmlformats.org/markup-compatibility/2006" xmlns:xr16="http://schemas.microsoft.com/office/spreadsheetml/2017/revision16" mc:Ignorable="xr16" name="YDLC2.espmvol.5yr.adj.espmvol_55" connectionId="15" xr16:uid="{A40DEC50-7257-4857-B198-EE3628256CDE}" autoFormatId="16" applyNumberFormats="0" applyBorderFormats="0" applyFontFormats="1" applyPatternFormats="1" applyAlignmentFormats="0" applyWidthHeightFormats="0"/>
</file>

<file path=xl/queryTables/queryTable444.xml><?xml version="1.0" encoding="utf-8"?>
<queryTable xmlns="http://schemas.openxmlformats.org/spreadsheetml/2006/main" xmlns:mc="http://schemas.openxmlformats.org/markup-compatibility/2006" xmlns:xr16="http://schemas.microsoft.com/office/spreadsheetml/2017/revision16" mc:Ignorable="xr16" name="GJNC2LOC.espmvol.5yr.adj.espmvol_17" connectionId="8" xr16:uid="{2CE3D7AF-5ED0-4D4C-945B-CAAC4DB017A4}" autoFormatId="16" applyNumberFormats="0" applyBorderFormats="0" applyFontFormats="1" applyPatternFormats="1" applyAlignmentFormats="0" applyWidthHeightFormats="0"/>
</file>

<file path=xl/queryTables/queryTable445.xml><?xml version="1.0" encoding="utf-8"?>
<queryTable xmlns="http://schemas.openxmlformats.org/spreadsheetml/2006/main" xmlns:mc="http://schemas.openxmlformats.org/markup-compatibility/2006" xmlns:xr16="http://schemas.microsoft.com/office/spreadsheetml/2017/revision16" mc:Ignorable="xr16" name="DRGC2.espmvol.5yr.adj.espmvol_7" connectionId="6" xr16:uid="{D9057C0E-5E60-43F8-9854-D5C1F18E24B9}" autoFormatId="16" applyNumberFormats="0" applyBorderFormats="0" applyFontFormats="1" applyPatternFormats="1" applyAlignmentFormats="0" applyWidthHeightFormats="0"/>
</file>

<file path=xl/queryTables/queryTable446.xml><?xml version="1.0" encoding="utf-8"?>
<queryTable xmlns="http://schemas.openxmlformats.org/spreadsheetml/2006/main" xmlns:mc="http://schemas.openxmlformats.org/markup-compatibility/2006" xmlns:xr16="http://schemas.microsoft.com/office/spreadsheetml/2017/revision16" mc:Ignorable="xr16" name="GBRW4.espmvol.5yr.adj.espmvol_59" connectionId="7" xr16:uid="{70F07B2D-94F7-4A76-83A6-7429551C3402}" autoFormatId="16" applyNumberFormats="0" applyBorderFormats="0" applyFontFormats="1" applyPatternFormats="1" applyAlignmentFormats="0" applyWidthHeightFormats="0"/>
</file>

<file path=xl/queryTables/queryTable447.xml><?xml version="1.0" encoding="utf-8"?>
<queryTable xmlns="http://schemas.openxmlformats.org/spreadsheetml/2006/main" xmlns:mc="http://schemas.openxmlformats.org/markup-compatibility/2006" xmlns:xr16="http://schemas.microsoft.com/office/spreadsheetml/2017/revision16" mc:Ignorable="xr16" name="MPSC2.espmvol.5yr.adj.espmvol_8" connectionId="11" xr16:uid="{A12B74FE-5321-48A4-932E-A999CED02F13}" autoFormatId="16" applyNumberFormats="0" applyBorderFormats="0" applyFontFormats="1" applyPatternFormats="1" applyAlignmentFormats="0" applyWidthHeightFormats="0"/>
</file>

<file path=xl/queryTables/queryTable448.xml><?xml version="1.0" encoding="utf-8"?>
<queryTable xmlns="http://schemas.openxmlformats.org/spreadsheetml/2006/main" xmlns:mc="http://schemas.openxmlformats.org/markup-compatibility/2006" xmlns:xr16="http://schemas.microsoft.com/office/spreadsheetml/2017/revision16" mc:Ignorable="xr16" name="YDLC2.espmvol.5yr.adj.espmvol_22" connectionId="15" xr16:uid="{2E70919C-BB8D-4F27-8290-B302B9C6E796}" autoFormatId="16" applyNumberFormats="0" applyBorderFormats="0" applyFontFormats="1" applyPatternFormats="1" applyAlignmentFormats="0" applyWidthHeightFormats="0"/>
</file>

<file path=xl/queryTables/queryTable449.xml><?xml version="1.0" encoding="utf-8"?>
<queryTable xmlns="http://schemas.openxmlformats.org/spreadsheetml/2006/main" xmlns:mc="http://schemas.openxmlformats.org/markup-compatibility/2006" xmlns:xr16="http://schemas.microsoft.com/office/spreadsheetml/2017/revision16" mc:Ignorable="xr16" name="YDLC2.espmvol.5yr.adj.espmvol_13" connectionId="15" xr16:uid="{09FF2822-F681-42C8-AE63-30979ACF56B8}" autoFormatId="16" applyNumberFormats="0" applyBorderFormats="0" applyFontFormats="1" applyPatternFormats="1" applyAlignmentFormats="0" applyWidthHeightFormats="0"/>
</file>

<file path=xl/queryTables/queryTable450.xml><?xml version="1.0" encoding="utf-8"?>
<queryTable xmlns="http://schemas.openxmlformats.org/spreadsheetml/2006/main" xmlns:mc="http://schemas.openxmlformats.org/markup-compatibility/2006" xmlns:xr16="http://schemas.microsoft.com/office/spreadsheetml/2017/revision16" mc:Ignorable="xr16" name="CLSC2.espmvol.5yr.adj.espmvol_52" connectionId="3" xr16:uid="{F54F0359-B8BA-4396-AA8F-02FADD0F15F7}" autoFormatId="16" applyNumberFormats="0" applyBorderFormats="0" applyFontFormats="1" applyPatternFormats="1" applyAlignmentFormats="0" applyWidthHeightFormats="0"/>
</file>

<file path=xl/queryTables/queryTable451.xml><?xml version="1.0" encoding="utf-8"?>
<queryTable xmlns="http://schemas.openxmlformats.org/spreadsheetml/2006/main" xmlns:mc="http://schemas.openxmlformats.org/markup-compatibility/2006" xmlns:xr16="http://schemas.microsoft.com/office/spreadsheetml/2017/revision16" mc:Ignorable="xr16" name="NVRN5.espmvol.5yr.adj.espmvol_40" connectionId="12" xr16:uid="{C4DEE327-2300-4491-BEF0-458A3344A91B}" autoFormatId="16" applyNumberFormats="0" applyBorderFormats="0" applyFontFormats="1" applyPatternFormats="1" applyAlignmentFormats="0" applyWidthHeightFormats="0"/>
</file>

<file path=xl/queryTables/queryTable452.xml><?xml version="1.0" encoding="utf-8"?>
<queryTable xmlns="http://schemas.openxmlformats.org/spreadsheetml/2006/main" xmlns:mc="http://schemas.openxmlformats.org/markup-compatibility/2006" xmlns:xr16="http://schemas.microsoft.com/office/spreadsheetml/2017/revision16" mc:Ignorable="xr16" name="BMDC2.espmvol.5yr.adj.espmvol_14" connectionId="1" xr16:uid="{F61D78F7-5F9D-415D-ABD3-1980B8D6228F}" autoFormatId="16" applyNumberFormats="0" applyBorderFormats="0" applyFontFormats="1" applyPatternFormats="1" applyAlignmentFormats="0" applyWidthHeightFormats="0"/>
</file>

<file path=xl/queryTables/queryTable453.xml><?xml version="1.0" encoding="utf-8"?>
<queryTable xmlns="http://schemas.openxmlformats.org/spreadsheetml/2006/main" xmlns:mc="http://schemas.openxmlformats.org/markup-compatibility/2006" xmlns:xr16="http://schemas.microsoft.com/office/spreadsheetml/2017/revision16" mc:Ignorable="xr16" name="TPIC2.espmvol.5yr.adj.espmvol_30" connectionId="13" xr16:uid="{624E83C0-2507-4B4F-8B58-532582D986B0}" autoFormatId="16" applyNumberFormats="0" applyBorderFormats="0" applyFontFormats="1" applyPatternFormats="1" applyAlignmentFormats="0" applyWidthHeightFormats="0"/>
</file>

<file path=xl/queryTables/queryTable454.xml><?xml version="1.0" encoding="utf-8"?>
<queryTable xmlns="http://schemas.openxmlformats.org/spreadsheetml/2006/main" xmlns:mc="http://schemas.openxmlformats.org/markup-compatibility/2006" xmlns:xr16="http://schemas.microsoft.com/office/spreadsheetml/2017/revision16" mc:Ignorable="xr16" name="MPSC2.espmvol.5yr.adj.espmvol_42" connectionId="11" xr16:uid="{17B4A58F-7B5B-4FEF-BB00-0D28DB466D6C}" autoFormatId="16" applyNumberFormats="0" applyBorderFormats="0" applyFontFormats="1" applyPatternFormats="1" applyAlignmentFormats="0" applyWidthHeightFormats="0"/>
</file>

<file path=xl/queryTables/queryTable455.xml><?xml version="1.0" encoding="utf-8"?>
<queryTable xmlns="http://schemas.openxmlformats.org/spreadsheetml/2006/main" xmlns:mc="http://schemas.openxmlformats.org/markup-compatibility/2006" xmlns:xr16="http://schemas.microsoft.com/office/spreadsheetml/2017/revision16" mc:Ignorable="xr16" name="GJNC2LOC.espmvol.5yr.adj.espmvol_3" connectionId="8" xr16:uid="{4EB782B5-58AD-4503-B80E-99F8F706FFAE}" autoFormatId="16" applyNumberFormats="0" applyBorderFormats="0" applyFontFormats="1" applyPatternFormats="1" applyAlignmentFormats="0" applyWidthHeightFormats="0"/>
</file>

<file path=xl/queryTables/queryTable456.xml><?xml version="1.0" encoding="utf-8"?>
<queryTable xmlns="http://schemas.openxmlformats.org/spreadsheetml/2006/main" xmlns:mc="http://schemas.openxmlformats.org/markup-compatibility/2006" xmlns:xr16="http://schemas.microsoft.com/office/spreadsheetml/2017/revision16" mc:Ignorable="xr16" name="GBRW4.espmvol.5yr.adj.espmvol_22" connectionId="7" xr16:uid="{1E9EC9EF-ED02-405F-8450-1038A5487E0A}" autoFormatId="16" applyNumberFormats="0" applyBorderFormats="0" applyFontFormats="1" applyPatternFormats="1" applyAlignmentFormats="0" applyWidthHeightFormats="0"/>
</file>

<file path=xl/queryTables/queryTable457.xml><?xml version="1.0" encoding="utf-8"?>
<queryTable xmlns="http://schemas.openxmlformats.org/spreadsheetml/2006/main" xmlns:mc="http://schemas.openxmlformats.org/markup-compatibility/2006" xmlns:xr16="http://schemas.microsoft.com/office/spreadsheetml/2017/revision16" mc:Ignorable="xr16" name="GBRW4.espmvol.5yr.adj.espmvol_51" connectionId="7" xr16:uid="{509E4B76-C1F1-4E84-8A3B-170ED9A13D20}" autoFormatId="16" applyNumberFormats="0" applyBorderFormats="0" applyFontFormats="1" applyPatternFormats="1" applyAlignmentFormats="0" applyWidthHeightFormats="0"/>
</file>

<file path=xl/queryTables/queryTable458.xml><?xml version="1.0" encoding="utf-8"?>
<queryTable xmlns="http://schemas.openxmlformats.org/spreadsheetml/2006/main" xmlns:mc="http://schemas.openxmlformats.org/markup-compatibility/2006" xmlns:xr16="http://schemas.microsoft.com/office/spreadsheetml/2017/revision16" mc:Ignorable="xr16" name="MPSC2.espmvol.5yr.adj.espmvol_39" connectionId="11" xr16:uid="{28D7C08D-B17F-40E6-A6EA-F618B5F61617}" autoFormatId="16" applyNumberFormats="0" applyBorderFormats="0" applyFontFormats="1" applyPatternFormats="1" applyAlignmentFormats="0" applyWidthHeightFormats="0"/>
</file>

<file path=xl/queryTables/queryTable459.xml><?xml version="1.0" encoding="utf-8"?>
<queryTable xmlns="http://schemas.openxmlformats.org/spreadsheetml/2006/main" xmlns:mc="http://schemas.openxmlformats.org/markup-compatibility/2006" xmlns:xr16="http://schemas.microsoft.com/office/spreadsheetml/2017/revision16" mc:Ignorable="xr16" name="GLDA3.espmvol.5yr.adj.espmvol_23" connectionId="9" xr16:uid="{DAD68351-DB73-4165-B271-A95E5AE8AC23}" autoFormatId="16" applyNumberFormats="0" applyBorderFormats="0" applyFontFormats="1" applyPatternFormats="1" applyAlignmentFormats="0" applyWidthHeightFormats="0"/>
</file>

<file path=xl/queryTables/queryTable460.xml><?xml version="1.0" encoding="utf-8"?>
<queryTable xmlns="http://schemas.openxmlformats.org/spreadsheetml/2006/main" xmlns:mc="http://schemas.openxmlformats.org/markup-compatibility/2006" xmlns:xr16="http://schemas.microsoft.com/office/spreadsheetml/2017/revision16" mc:Ignorable="xr16" name="YDLC2.espmvol.5yr.adj.espmvol_48" connectionId="15" xr16:uid="{C4DCBFC1-25C5-41BD-AD8B-23DA0B921390}" autoFormatId="16" applyNumberFormats="0" applyBorderFormats="0" applyFontFormats="1" applyPatternFormats="1" applyAlignmentFormats="0" applyWidthHeightFormats="0"/>
</file>

<file path=xl/queryTables/queryTable461.xml><?xml version="1.0" encoding="utf-8"?>
<queryTable xmlns="http://schemas.openxmlformats.org/spreadsheetml/2006/main" xmlns:mc="http://schemas.openxmlformats.org/markup-compatibility/2006" xmlns:xr16="http://schemas.microsoft.com/office/spreadsheetml/2017/revision16" mc:Ignorable="xr16" name="GBRW4.espmvol.5yr.adj.espmvol_29" connectionId="7" xr16:uid="{B837906B-2F3A-4FAE-ABAC-B766EDB1E5AD}" autoFormatId="16" applyNumberFormats="0" applyBorderFormats="0" applyFontFormats="1" applyPatternFormats="1" applyAlignmentFormats="0" applyWidthHeightFormats="0"/>
</file>

<file path=xl/queryTables/queryTable462.xml><?xml version="1.0" encoding="utf-8"?>
<queryTable xmlns="http://schemas.openxmlformats.org/spreadsheetml/2006/main" xmlns:mc="http://schemas.openxmlformats.org/markup-compatibility/2006" xmlns:xr16="http://schemas.microsoft.com/office/spreadsheetml/2017/revision16" mc:Ignorable="xr16" name="VCRC2.espmvol.5yr.adj.espmvol_46" connectionId="14" xr16:uid="{9CEFA192-F3D8-4875-943A-A9FD77513F41}" autoFormatId="16" applyNumberFormats="0" applyBorderFormats="0" applyFontFormats="1" applyPatternFormats="1" applyAlignmentFormats="0" applyWidthHeightFormats="0"/>
</file>

<file path=xl/queryTables/queryTable463.xml><?xml version="1.0" encoding="utf-8"?>
<queryTable xmlns="http://schemas.openxmlformats.org/spreadsheetml/2006/main" xmlns:mc="http://schemas.openxmlformats.org/markup-compatibility/2006" xmlns:xr16="http://schemas.microsoft.com/office/spreadsheetml/2017/revision16" mc:Ignorable="xr16" name="GJNC2LOC.espmvol.5yr.adj.espmvol_5" connectionId="8" xr16:uid="{4A678103-A1EA-4079-8289-B24335AA0D3C}" autoFormatId="16" applyNumberFormats="0" applyBorderFormats="0" applyFontFormats="1" applyPatternFormats="1" applyAlignmentFormats="0" applyWidthHeightFormats="0"/>
</file>

<file path=xl/queryTables/queryTable464.xml><?xml version="1.0" encoding="utf-8"?>
<queryTable xmlns="http://schemas.openxmlformats.org/spreadsheetml/2006/main" xmlns:mc="http://schemas.openxmlformats.org/markup-compatibility/2006" xmlns:xr16="http://schemas.microsoft.com/office/spreadsheetml/2017/revision16" mc:Ignorable="xr16" name="YDLC2.espmvol.5yr.adj.espmvol_2" connectionId="15" xr16:uid="{2B4A1AFD-187E-4C07-BD8D-3B1AFB1859EB}" autoFormatId="16" applyNumberFormats="0" applyBorderFormats="0" applyFontFormats="1" applyPatternFormats="1" applyAlignmentFormats="0" applyWidthHeightFormats="0"/>
</file>

<file path=xl/queryTables/queryTable465.xml><?xml version="1.0" encoding="utf-8"?>
<queryTable xmlns="http://schemas.openxmlformats.org/spreadsheetml/2006/main" xmlns:mc="http://schemas.openxmlformats.org/markup-compatibility/2006" xmlns:xr16="http://schemas.microsoft.com/office/spreadsheetml/2017/revision16" mc:Ignorable="xr16" name="VCRC2.espmvol.5yr.adj.espmvol_24" connectionId="14" xr16:uid="{6682248F-3F7F-4B14-83DF-0CEE38B1F876}" autoFormatId="16" applyNumberFormats="0" applyBorderFormats="0" applyFontFormats="1" applyPatternFormats="1" applyAlignmentFormats="0" applyWidthHeightFormats="0"/>
</file>

<file path=xl/queryTables/queryTable466.xml><?xml version="1.0" encoding="utf-8"?>
<queryTable xmlns="http://schemas.openxmlformats.org/spreadsheetml/2006/main" xmlns:mc="http://schemas.openxmlformats.org/markup-compatibility/2006" xmlns:xr16="http://schemas.microsoft.com/office/spreadsheetml/2017/revision16" mc:Ignorable="xr16" name="BMDC2.espmvol.5yr.adj.espmvol_17" connectionId="1" xr16:uid="{98AAADDF-FDB9-4F03-AC47-2712439B6BB5}" autoFormatId="16" applyNumberFormats="0" applyBorderFormats="0" applyFontFormats="1" applyPatternFormats="1" applyAlignmentFormats="0" applyWidthHeightFormats="0"/>
</file>

<file path=xl/queryTables/queryTable467.xml><?xml version="1.0" encoding="utf-8"?>
<queryTable xmlns="http://schemas.openxmlformats.org/spreadsheetml/2006/main" xmlns:mc="http://schemas.openxmlformats.org/markup-compatibility/2006" xmlns:xr16="http://schemas.microsoft.com/office/spreadsheetml/2017/revision16" mc:Ignorable="xr16" name="GBRW4.espmvol.5yr.adj.espmvol_45" connectionId="7" xr16:uid="{177FCE7D-E1B5-4874-A3E7-2737A7A5085F}" autoFormatId="16" applyNumberFormats="0" applyBorderFormats="0" applyFontFormats="1" applyPatternFormats="1" applyAlignmentFormats="0" applyWidthHeightFormats="0"/>
</file>

<file path=xl/queryTables/queryTable468.xml><?xml version="1.0" encoding="utf-8"?>
<queryTable xmlns="http://schemas.openxmlformats.org/spreadsheetml/2006/main" xmlns:mc="http://schemas.openxmlformats.org/markup-compatibility/2006" xmlns:xr16="http://schemas.microsoft.com/office/spreadsheetml/2017/revision16" mc:Ignorable="xr16" name="MPSC2.espmvol.5yr.adj.espmvol_59" connectionId="11" xr16:uid="{19F74737-8CFD-42CE-872E-351C482762B8}" autoFormatId="16" applyNumberFormats="0" applyBorderFormats="0" applyFontFormats="1" applyPatternFormats="1" applyAlignmentFormats="0" applyWidthHeightFormats="0"/>
</file>

<file path=xl/queryTables/queryTable469.xml><?xml version="1.0" encoding="utf-8"?>
<queryTable xmlns="http://schemas.openxmlformats.org/spreadsheetml/2006/main" xmlns:mc="http://schemas.openxmlformats.org/markup-compatibility/2006" xmlns:xr16="http://schemas.microsoft.com/office/spreadsheetml/2017/revision16" mc:Ignorable="xr16" name="TPIC2.espmvol.5yr.adj.espmvol_21" connectionId="13" xr16:uid="{315C962F-158B-46A2-B2C1-71AA592C1031}" autoFormatId="16" applyNumberFormats="0" applyBorderFormats="0" applyFontFormats="1" applyPatternFormats="1" applyAlignmentFormats="0" applyWidthHeightFormats="0"/>
</file>

<file path=xl/queryTables/queryTable470.xml><?xml version="1.0" encoding="utf-8"?>
<queryTable xmlns="http://schemas.openxmlformats.org/spreadsheetml/2006/main" xmlns:mc="http://schemas.openxmlformats.org/markup-compatibility/2006" xmlns:xr16="http://schemas.microsoft.com/office/spreadsheetml/2017/revision16" mc:Ignorable="xr16" name="NVRN5.espmvol.5yr.adj.espmvol_29" connectionId="12" xr16:uid="{69899782-35C5-45AB-A50B-4990B967AB42}" autoFormatId="16" applyNumberFormats="0" applyBorderFormats="0" applyFontFormats="1" applyPatternFormats="1" applyAlignmentFormats="0" applyWidthHeightFormats="0"/>
</file>

<file path=xl/queryTables/queryTable471.xml><?xml version="1.0" encoding="utf-8"?>
<queryTable xmlns="http://schemas.openxmlformats.org/spreadsheetml/2006/main" xmlns:mc="http://schemas.openxmlformats.org/markup-compatibility/2006" xmlns:xr16="http://schemas.microsoft.com/office/spreadsheetml/2017/revision16" mc:Ignorable="xr16" name="GJNC2LOC.espmvol.5yr.adj.espmvol_16" connectionId="8" xr16:uid="{F3472007-32AD-48B8-AA1F-BCB25C399D5A}" autoFormatId="16" applyNumberFormats="0" applyBorderFormats="0" applyFontFormats="1" applyPatternFormats="1" applyAlignmentFormats="0" applyWidthHeightFormats="0"/>
</file>

<file path=xl/queryTables/queryTable472.xml><?xml version="1.0" encoding="utf-8"?>
<queryTable xmlns="http://schemas.openxmlformats.org/spreadsheetml/2006/main" xmlns:mc="http://schemas.openxmlformats.org/markup-compatibility/2006" xmlns:xr16="http://schemas.microsoft.com/office/spreadsheetml/2017/revision16" mc:Ignorable="xr16" name="GRNU1.espmvol.5yr.adj.espmvol_9" connectionId="10" xr16:uid="{3EDCFD34-9EF2-42FE-A262-A26972D18953}" autoFormatId="16" applyNumberFormats="0" applyBorderFormats="0" applyFontFormats="1" applyPatternFormats="1" applyAlignmentFormats="0" applyWidthHeightFormats="0"/>
</file>

<file path=xl/queryTables/queryTable473.xml><?xml version="1.0" encoding="utf-8"?>
<queryTable xmlns="http://schemas.openxmlformats.org/spreadsheetml/2006/main" xmlns:mc="http://schemas.openxmlformats.org/markup-compatibility/2006" xmlns:xr16="http://schemas.microsoft.com/office/spreadsheetml/2017/revision16" mc:Ignorable="xr16" name="TPIC2.espmvol.5yr.adj.espmvol_23" connectionId="13" xr16:uid="{59EBB105-79D5-4EFD-9696-CCA9D5EEBD17}" autoFormatId="16" applyNumberFormats="0" applyBorderFormats="0" applyFontFormats="1" applyPatternFormats="1" applyAlignmentFormats="0" applyWidthHeightFormats="0"/>
</file>

<file path=xl/queryTables/queryTable474.xml><?xml version="1.0" encoding="utf-8"?>
<queryTable xmlns="http://schemas.openxmlformats.org/spreadsheetml/2006/main" xmlns:mc="http://schemas.openxmlformats.org/markup-compatibility/2006" xmlns:xr16="http://schemas.microsoft.com/office/spreadsheetml/2017/revision16" mc:Ignorable="xr16" name="GLDA3.espmvol.5yr.adj.espmvol_2" connectionId="9" xr16:uid="{0ECB0E17-95AF-44AB-91F2-4A2764B4ADF6}" autoFormatId="16" applyNumberFormats="0" applyBorderFormats="0" applyFontFormats="1" applyPatternFormats="1" applyAlignmentFormats="0" applyWidthHeightFormats="0"/>
</file>

<file path=xl/queryTables/queryTable475.xml><?xml version="1.0" encoding="utf-8"?>
<queryTable xmlns="http://schemas.openxmlformats.org/spreadsheetml/2006/main" xmlns:mc="http://schemas.openxmlformats.org/markup-compatibility/2006" xmlns:xr16="http://schemas.microsoft.com/office/spreadsheetml/2017/revision16" mc:Ignorable="xr16" name="MPSC2.espmvol.5yr.adj.espmvol_15" connectionId="11" xr16:uid="{038CC57C-5BB0-45C5-ACF7-E5AA9F586816}" autoFormatId="16" applyNumberFormats="0" applyBorderFormats="0" applyFontFormats="1" applyPatternFormats="1" applyAlignmentFormats="0" applyWidthHeightFormats="0"/>
</file>

<file path=xl/queryTables/queryTable476.xml><?xml version="1.0" encoding="utf-8"?>
<queryTable xmlns="http://schemas.openxmlformats.org/spreadsheetml/2006/main" xmlns:mc="http://schemas.openxmlformats.org/markup-compatibility/2006" xmlns:xr16="http://schemas.microsoft.com/office/spreadsheetml/2017/revision16" mc:Ignorable="xr16" name="CLSC2.espmvol.5yr.adj.espmvol_9" connectionId="3" xr16:uid="{FD7DA15F-0502-479D-97CF-C1DABAABFCE4}" autoFormatId="16" applyNumberFormats="0" applyBorderFormats="0" applyFontFormats="1" applyPatternFormats="1" applyAlignmentFormats="0" applyWidthHeightFormats="0"/>
</file>

<file path=xl/queryTables/queryTable477.xml><?xml version="1.0" encoding="utf-8"?>
<queryTable xmlns="http://schemas.openxmlformats.org/spreadsheetml/2006/main" xmlns:mc="http://schemas.openxmlformats.org/markup-compatibility/2006" xmlns:xr16="http://schemas.microsoft.com/office/spreadsheetml/2017/revision16" mc:Ignorable="xr16" name="BMDC2.espmvol.5yr.adj.espmvol_52" connectionId="1" xr16:uid="{96BE317F-C339-45E2-9443-307E9A657FF9}" autoFormatId="16" applyNumberFormats="0" applyBorderFormats="0" applyFontFormats="1" applyPatternFormats="1" applyAlignmentFormats="0" applyWidthHeightFormats="0"/>
</file>

<file path=xl/queryTables/queryTable478.xml><?xml version="1.0" encoding="utf-8"?>
<queryTable xmlns="http://schemas.openxmlformats.org/spreadsheetml/2006/main" xmlns:mc="http://schemas.openxmlformats.org/markup-compatibility/2006" xmlns:xr16="http://schemas.microsoft.com/office/spreadsheetml/2017/revision16" mc:Ignorable="xr16" name="GLDA3.espmvol.5yr.adj.espmvol_5" connectionId="9" xr16:uid="{6464C09E-C5E2-4A3E-B903-D78F75EBBA73}" autoFormatId="16" applyNumberFormats="0" applyBorderFormats="0" applyFontFormats="1" applyPatternFormats="1" applyAlignmentFormats="0" applyWidthHeightFormats="0"/>
</file>

<file path=xl/queryTables/queryTable479.xml><?xml version="1.0" encoding="utf-8"?>
<queryTable xmlns="http://schemas.openxmlformats.org/spreadsheetml/2006/main" xmlns:mc="http://schemas.openxmlformats.org/markup-compatibility/2006" xmlns:xr16="http://schemas.microsoft.com/office/spreadsheetml/2017/revision16" mc:Ignorable="xr16" name="TPIC2.espmvol.5yr.adj.espmvol_2" connectionId="13" xr16:uid="{74BD8F85-94CD-478C-B830-48ABEED3B511}" autoFormatId="16" applyNumberFormats="0" applyBorderFormats="0" applyFontFormats="1" applyPatternFormats="1" applyAlignmentFormats="0" applyWidthHeightFormats="0"/>
</file>

<file path=xl/queryTables/queryTable480.xml><?xml version="1.0" encoding="utf-8"?>
<queryTable xmlns="http://schemas.openxmlformats.org/spreadsheetml/2006/main" xmlns:mc="http://schemas.openxmlformats.org/markup-compatibility/2006" xmlns:xr16="http://schemas.microsoft.com/office/spreadsheetml/2017/revision16" mc:Ignorable="xr16" name="GRNU1.espmvol.5yr.adj.espmvol_28" connectionId="10" xr16:uid="{8678DEDA-2E8A-47CB-8C30-E5D595F0F0A3}" autoFormatId="16" applyNumberFormats="0" applyBorderFormats="0" applyFontFormats="1" applyPatternFormats="1" applyAlignmentFormats="0" applyWidthHeightFormats="0"/>
</file>

<file path=xl/queryTables/queryTable481.xml><?xml version="1.0" encoding="utf-8"?>
<queryTable xmlns="http://schemas.openxmlformats.org/spreadsheetml/2006/main" xmlns:mc="http://schemas.openxmlformats.org/markup-compatibility/2006" xmlns:xr16="http://schemas.microsoft.com/office/spreadsheetml/2017/revision16" mc:Ignorable="xr16" name="TPIC2.espmvol.5yr.adj.espmvol_5" connectionId="13" xr16:uid="{C3BAC499-3D59-4F41-844D-3EDF46E60465}" autoFormatId="16" applyNumberFormats="0" applyBorderFormats="0" applyFontFormats="1" applyPatternFormats="1" applyAlignmentFormats="0" applyWidthHeightFormats="0"/>
</file>

<file path=xl/queryTables/queryTable482.xml><?xml version="1.0" encoding="utf-8"?>
<queryTable xmlns="http://schemas.openxmlformats.org/spreadsheetml/2006/main" xmlns:mc="http://schemas.openxmlformats.org/markup-compatibility/2006" xmlns:xr16="http://schemas.microsoft.com/office/spreadsheetml/2017/revision16" mc:Ignorable="xr16" name="DRGC2.espmvol.5yr.adj.espmvol_3" connectionId="6" xr16:uid="{BB8EDD9B-B89B-4EB6-BA2E-76FF96A31FB1}" autoFormatId="16" applyNumberFormats="0" applyBorderFormats="0" applyFontFormats="1" applyPatternFormats="1" applyAlignmentFormats="0" applyWidthHeightFormats="0"/>
</file>

<file path=xl/queryTables/queryTable483.xml><?xml version="1.0" encoding="utf-8"?>
<queryTable xmlns="http://schemas.openxmlformats.org/spreadsheetml/2006/main" xmlns:mc="http://schemas.openxmlformats.org/markup-compatibility/2006" xmlns:xr16="http://schemas.microsoft.com/office/spreadsheetml/2017/revision16" mc:Ignorable="xr16" name="BMDC2.espmvol.5yr.adj.espmvol_8" connectionId="1" xr16:uid="{BFA59B31-9C2E-45DC-B464-284D27D39B8F}" autoFormatId="16" applyNumberFormats="0" applyBorderFormats="0" applyFontFormats="1" applyPatternFormats="1" applyAlignmentFormats="0" applyWidthHeightFormats="0"/>
</file>

<file path=xl/queryTables/queryTable484.xml><?xml version="1.0" encoding="utf-8"?>
<queryTable xmlns="http://schemas.openxmlformats.org/spreadsheetml/2006/main" xmlns:mc="http://schemas.openxmlformats.org/markup-compatibility/2006" xmlns:xr16="http://schemas.microsoft.com/office/spreadsheetml/2017/revision16" mc:Ignorable="xr16" name="CLSC2.espmvol.5yr.adj.espmvol_49" connectionId="3" xr16:uid="{4FA7607C-4E55-465B-B7E4-F9D63D3D2B3F}" autoFormatId="16" applyNumberFormats="0" applyBorderFormats="0" applyFontFormats="1" applyPatternFormats="1" applyAlignmentFormats="0" applyWidthHeightFormats="0"/>
</file>

<file path=xl/queryTables/queryTable485.xml><?xml version="1.0" encoding="utf-8"?>
<queryTable xmlns="http://schemas.openxmlformats.org/spreadsheetml/2006/main" xmlns:mc="http://schemas.openxmlformats.org/markup-compatibility/2006" xmlns:xr16="http://schemas.microsoft.com/office/spreadsheetml/2017/revision16" mc:Ignorable="xr16" name="GRNU1.espmvol.5yr.adj.espmvol_61" connectionId="10" xr16:uid="{50D90846-930E-4783-92C5-3C1A08A7708D}" autoFormatId="16" applyNumberFormats="0" applyBorderFormats="0" applyFontFormats="1" applyPatternFormats="1" applyAlignmentFormats="0" applyWidthHeightFormats="0"/>
</file>

<file path=xl/queryTables/queryTable486.xml><?xml version="1.0" encoding="utf-8"?>
<queryTable xmlns="http://schemas.openxmlformats.org/spreadsheetml/2006/main" xmlns:mc="http://schemas.openxmlformats.org/markup-compatibility/2006" xmlns:xr16="http://schemas.microsoft.com/office/spreadsheetml/2017/revision16" mc:Ignorable="xr16" name="GRNU1.espmvol.5yr.adj.espmvol_52" connectionId="10" xr16:uid="{5B37E434-5EE5-4DDA-AC79-085B58D57D69}" autoFormatId="16" applyNumberFormats="0" applyBorderFormats="0" applyFontFormats="1" applyPatternFormats="1" applyAlignmentFormats="0" applyWidthHeightFormats="0"/>
</file>

<file path=xl/queryTables/queryTable487.xml><?xml version="1.0" encoding="utf-8"?>
<queryTable xmlns="http://schemas.openxmlformats.org/spreadsheetml/2006/main" xmlns:mc="http://schemas.openxmlformats.org/markup-compatibility/2006" xmlns:xr16="http://schemas.microsoft.com/office/spreadsheetml/2017/revision16" mc:Ignorable="xr16" name="NVRN5.espmvol.5yr.adj.espmvol_5" connectionId="12" xr16:uid="{BB0B9CD4-C80D-4893-89DA-14E460AB84C1}" autoFormatId="16" applyNumberFormats="0" applyBorderFormats="0" applyFontFormats="1" applyPatternFormats="1" applyAlignmentFormats="0" applyWidthHeightFormats="0"/>
</file>

<file path=xl/queryTables/queryTable488.xml><?xml version="1.0" encoding="utf-8"?>
<queryTable xmlns="http://schemas.openxmlformats.org/spreadsheetml/2006/main" xmlns:mc="http://schemas.openxmlformats.org/markup-compatibility/2006" xmlns:xr16="http://schemas.microsoft.com/office/spreadsheetml/2017/revision16" mc:Ignorable="xr16" name="GBRW4.espmvol.5yr.adj.espmvol_7" connectionId="7" xr16:uid="{40546F6A-412F-43DF-A241-107E51F116A0}" autoFormatId="16" applyNumberFormats="0" applyBorderFormats="0" applyFontFormats="1" applyPatternFormats="1" applyAlignmentFormats="0" applyWidthHeightFormats="0"/>
</file>

<file path=xl/queryTables/queryTable489.xml><?xml version="1.0" encoding="utf-8"?>
<queryTable xmlns="http://schemas.openxmlformats.org/spreadsheetml/2006/main" xmlns:mc="http://schemas.openxmlformats.org/markup-compatibility/2006" xmlns:xr16="http://schemas.microsoft.com/office/spreadsheetml/2017/revision16" mc:Ignorable="xr16" name="VCRC2.espmvol.5yr.adj.espmvol_57" connectionId="14" xr16:uid="{79E3F84F-4177-4B02-9D47-2670D8249260}" autoFormatId="16" applyNumberFormats="0" applyBorderFormats="0" applyFontFormats="1" applyPatternFormats="1" applyAlignmentFormats="0" applyWidthHeightFormats="0"/>
</file>

<file path=xl/queryTables/queryTable490.xml><?xml version="1.0" encoding="utf-8"?>
<queryTable xmlns="http://schemas.openxmlformats.org/spreadsheetml/2006/main" xmlns:mc="http://schemas.openxmlformats.org/markup-compatibility/2006" xmlns:xr16="http://schemas.microsoft.com/office/spreadsheetml/2017/revision16" mc:Ignorable="xr16" name="MPSC2.espmvol.5yr.adj.espmvol_10" connectionId="11" xr16:uid="{C1B1E40F-431A-4A37-ADE5-96C8C5A709DD}" autoFormatId="16" applyNumberFormats="0" applyBorderFormats="0" applyFontFormats="1" applyPatternFormats="1" applyAlignmentFormats="0" applyWidthHeightFormats="0"/>
</file>

<file path=xl/queryTables/queryTable491.xml><?xml version="1.0" encoding="utf-8"?>
<queryTable xmlns="http://schemas.openxmlformats.org/spreadsheetml/2006/main" xmlns:mc="http://schemas.openxmlformats.org/markup-compatibility/2006" xmlns:xr16="http://schemas.microsoft.com/office/spreadsheetml/2017/revision16" mc:Ignorable="xr16" name="GBRW4.espmvol.5yr.adj.espmvol_18" connectionId="7" xr16:uid="{87E1D686-C2DD-42A1-B44C-6C43A5EBC287}" autoFormatId="16" applyNumberFormats="0" applyBorderFormats="0" applyFontFormats="1" applyPatternFormats="1" applyAlignmentFormats="0" applyWidthHeightFormats="0"/>
</file>

<file path=xl/queryTables/queryTable492.xml><?xml version="1.0" encoding="utf-8"?>
<queryTable xmlns="http://schemas.openxmlformats.org/spreadsheetml/2006/main" xmlns:mc="http://schemas.openxmlformats.org/markup-compatibility/2006" xmlns:xr16="http://schemas.microsoft.com/office/spreadsheetml/2017/revision16" mc:Ignorable="xr16" name="NVRN5.espmvol.5yr.adj.espmvol_17" connectionId="12" xr16:uid="{1A8B79EA-5B7A-43C2-8336-A9460A50D8AA}" autoFormatId="16" applyNumberFormats="0" applyBorderFormats="0" applyFontFormats="1" applyPatternFormats="1" applyAlignmentFormats="0" applyWidthHeightFormats="0"/>
</file>

<file path=xl/queryTables/queryTable493.xml><?xml version="1.0" encoding="utf-8"?>
<queryTable xmlns="http://schemas.openxmlformats.org/spreadsheetml/2006/main" xmlns:mc="http://schemas.openxmlformats.org/markup-compatibility/2006" xmlns:xr16="http://schemas.microsoft.com/office/spreadsheetml/2017/revision16" mc:Ignorable="xr16" name="DRGC2.espmvol.5yr.adj.espmvol_54" connectionId="6" xr16:uid="{323B266D-9516-4A81-9F8A-4687CB4F7121}" autoFormatId="16" applyNumberFormats="0" applyBorderFormats="0" applyFontFormats="1" applyPatternFormats="1" applyAlignmentFormats="0" applyWidthHeightFormats="0"/>
</file>

<file path=xl/queryTables/queryTable494.xml><?xml version="1.0" encoding="utf-8"?>
<queryTable xmlns="http://schemas.openxmlformats.org/spreadsheetml/2006/main" xmlns:mc="http://schemas.openxmlformats.org/markup-compatibility/2006" xmlns:xr16="http://schemas.microsoft.com/office/spreadsheetml/2017/revision16" mc:Ignorable="xr16" name="GJNC2LOC.espmvol.5yr.adj.espmvol_18" connectionId="8" xr16:uid="{84412244-895A-4959-BC4F-3FC7405CC954}" autoFormatId="16" applyNumberFormats="0" applyBorderFormats="0" applyFontFormats="1" applyPatternFormats="1" applyAlignmentFormats="0" applyWidthHeightFormats="0"/>
</file>

<file path=xl/queryTables/queryTable495.xml><?xml version="1.0" encoding="utf-8"?>
<queryTable xmlns="http://schemas.openxmlformats.org/spreadsheetml/2006/main" xmlns:mc="http://schemas.openxmlformats.org/markup-compatibility/2006" xmlns:xr16="http://schemas.microsoft.com/office/spreadsheetml/2017/revision16" mc:Ignorable="xr16" name="CLSC2.espmvol.5yr.adj.espmvol_5" connectionId="3" xr16:uid="{17DE8D7B-59CB-415D-91B5-238A6403665E}" autoFormatId="16" applyNumberFormats="0" applyBorderFormats="0" applyFontFormats="1" applyPatternFormats="1" applyAlignmentFormats="0" applyWidthHeightFormats="0"/>
</file>

<file path=xl/queryTables/queryTable496.xml><?xml version="1.0" encoding="utf-8"?>
<queryTable xmlns="http://schemas.openxmlformats.org/spreadsheetml/2006/main" xmlns:mc="http://schemas.openxmlformats.org/markup-compatibility/2006" xmlns:xr16="http://schemas.microsoft.com/office/spreadsheetml/2017/revision16" mc:Ignorable="xr16" name="GLDA3.espmvol.5yr.adj.espmvol_15" connectionId="9" xr16:uid="{2C93D067-A439-44A8-90B3-8C5B06737BDE}" autoFormatId="16" applyNumberFormats="0" applyBorderFormats="0" applyFontFormats="1" applyPatternFormats="1" applyAlignmentFormats="0" applyWidthHeightFormats="0"/>
</file>

<file path=xl/queryTables/queryTable497.xml><?xml version="1.0" encoding="utf-8"?>
<queryTable xmlns="http://schemas.openxmlformats.org/spreadsheetml/2006/main" xmlns:mc="http://schemas.openxmlformats.org/markup-compatibility/2006" xmlns:xr16="http://schemas.microsoft.com/office/spreadsheetml/2017/revision16" mc:Ignorable="xr16" name="GJNC2LOC.espmvol.5yr.adj.espmvol_2" connectionId="8" xr16:uid="{3E5D046E-DA68-4B30-9CEF-394B318F0545}" autoFormatId="16" applyNumberFormats="0" applyBorderFormats="0" applyFontFormats="1" applyPatternFormats="1" applyAlignmentFormats="0" applyWidthHeightFormats="0"/>
</file>

<file path=xl/queryTables/queryTable498.xml><?xml version="1.0" encoding="utf-8"?>
<queryTable xmlns="http://schemas.openxmlformats.org/spreadsheetml/2006/main" xmlns:mc="http://schemas.openxmlformats.org/markup-compatibility/2006" xmlns:xr16="http://schemas.microsoft.com/office/spreadsheetml/2017/revision16" mc:Ignorable="xr16" name="VCRC2.espmvol.5yr.adj.espmvol_7" connectionId="14" xr16:uid="{D4CB9D8B-5B05-4770-8CFD-A887608C61DA}" autoFormatId="16" applyNumberFormats="0" applyBorderFormats="0" applyFontFormats="1" applyPatternFormats="1" applyAlignmentFormats="0" applyWidthHeightFormats="0"/>
</file>

<file path=xl/queryTables/queryTable499.xml><?xml version="1.0" encoding="utf-8"?>
<queryTable xmlns="http://schemas.openxmlformats.org/spreadsheetml/2006/main" xmlns:mc="http://schemas.openxmlformats.org/markup-compatibility/2006" xmlns:xr16="http://schemas.microsoft.com/office/spreadsheetml/2017/revision16" mc:Ignorable="xr16" name="NVRN5.espmvol.5yr.adj.espmvol_36" connectionId="12" xr16:uid="{9BF388F4-B756-483E-AA5B-B28F4A0C852F}" autoFormatId="16" applyNumberFormats="0" applyBorderFormats="0" applyFontFormats="1" applyPatternFormats="1" applyAlignmentFormats="0" applyWidthHeightFormats="0"/>
</file>

<file path=xl/queryTables/queryTable500.xml><?xml version="1.0" encoding="utf-8"?>
<queryTable xmlns="http://schemas.openxmlformats.org/spreadsheetml/2006/main" xmlns:mc="http://schemas.openxmlformats.org/markup-compatibility/2006" xmlns:xr16="http://schemas.microsoft.com/office/spreadsheetml/2017/revision16" mc:Ignorable="xr16" name="GLDA3.espmvol.5yr.adj.espmvol_14" connectionId="9" xr16:uid="{EF08E431-FE89-49C0-8DBB-29B6FC774267}" autoFormatId="16" applyNumberFormats="0" applyBorderFormats="0" applyFontFormats="1" applyPatternFormats="1" applyAlignmentFormats="0" applyWidthHeightFormats="0"/>
</file>

<file path=xl/queryTables/queryTable501.xml><?xml version="1.0" encoding="utf-8"?>
<queryTable xmlns="http://schemas.openxmlformats.org/spreadsheetml/2006/main" xmlns:mc="http://schemas.openxmlformats.org/markup-compatibility/2006" xmlns:xr16="http://schemas.microsoft.com/office/spreadsheetml/2017/revision16" mc:Ignorable="xr16" name="VCRC2.espmvol.5yr.adj.espmvol_14" connectionId="14" xr16:uid="{931704DC-C7AB-495B-B15D-844EAE68131C}" autoFormatId="16" applyNumberFormats="0" applyBorderFormats="0" applyFontFormats="1" applyPatternFormats="1" applyAlignmentFormats="0" applyWidthHeightFormats="0"/>
</file>

<file path=xl/queryTables/queryTable502.xml><?xml version="1.0" encoding="utf-8"?>
<queryTable xmlns="http://schemas.openxmlformats.org/spreadsheetml/2006/main" xmlns:mc="http://schemas.openxmlformats.org/markup-compatibility/2006" xmlns:xr16="http://schemas.microsoft.com/office/spreadsheetml/2017/revision16" mc:Ignorable="xr16" name="DRGC2.espmvol.5yr.adj.espmvol_48" connectionId="6" xr16:uid="{CD21BDC7-4EAC-4561-9C7F-89BA4E56750F}" autoFormatId="16" applyNumberFormats="0" applyBorderFormats="0" applyFontFormats="1" applyPatternFormats="1" applyAlignmentFormats="0" applyWidthHeightFormats="0"/>
</file>

<file path=xl/queryTables/queryTable503.xml><?xml version="1.0" encoding="utf-8"?>
<queryTable xmlns="http://schemas.openxmlformats.org/spreadsheetml/2006/main" xmlns:mc="http://schemas.openxmlformats.org/markup-compatibility/2006" xmlns:xr16="http://schemas.microsoft.com/office/spreadsheetml/2017/revision16" mc:Ignorable="xr16" name="GLDA3.espmvol.5yr.adj.espmvol_4" connectionId="9" xr16:uid="{7B44DDA8-50D0-44EC-80E7-B6496BDE59EA}" autoFormatId="16" applyNumberFormats="0" applyBorderFormats="0" applyFontFormats="1" applyPatternFormats="1" applyAlignmentFormats="0" applyWidthHeightFormats="0"/>
</file>

<file path=xl/queryTables/queryTable504.xml><?xml version="1.0" encoding="utf-8"?>
<queryTable xmlns="http://schemas.openxmlformats.org/spreadsheetml/2006/main" xmlns:mc="http://schemas.openxmlformats.org/markup-compatibility/2006" xmlns:xr16="http://schemas.microsoft.com/office/spreadsheetml/2017/revision16" mc:Ignorable="xr16" name="GJNC2LOC.espmvol.5yr.adj.espmvol_38" connectionId="8" xr16:uid="{523A8870-F26A-438B-81F2-53125C69D441}" autoFormatId="16" applyNumberFormats="0" applyBorderFormats="0" applyFontFormats="1" applyPatternFormats="1" applyAlignmentFormats="0" applyWidthHeightFormats="0"/>
</file>

<file path=xl/queryTables/queryTable505.xml><?xml version="1.0" encoding="utf-8"?>
<queryTable xmlns="http://schemas.openxmlformats.org/spreadsheetml/2006/main" xmlns:mc="http://schemas.openxmlformats.org/markup-compatibility/2006" xmlns:xr16="http://schemas.microsoft.com/office/spreadsheetml/2017/revision16" mc:Ignorable="xr16" name="DRGC2.espmvol.5yr.adj.espmvol_64" connectionId="6" xr16:uid="{655FD1F9-E735-4E40-B82E-B50645E752EC}" autoFormatId="16" applyNumberFormats="0" applyBorderFormats="0" applyFontFormats="1" applyPatternFormats="1" applyAlignmentFormats="0" applyWidthHeightFormats="0"/>
</file>

<file path=xl/queryTables/queryTable506.xml><?xml version="1.0" encoding="utf-8"?>
<queryTable xmlns="http://schemas.openxmlformats.org/spreadsheetml/2006/main" xmlns:mc="http://schemas.openxmlformats.org/markup-compatibility/2006" xmlns:xr16="http://schemas.microsoft.com/office/spreadsheetml/2017/revision16" mc:Ignorable="xr16" name="GBRW4.espmvol.5yr.adj.espmvol_40" connectionId="7" xr16:uid="{8AEEB942-6CC4-4923-9724-A415E7ED64FB}" autoFormatId="16" applyNumberFormats="0" applyBorderFormats="0" applyFontFormats="1" applyPatternFormats="1" applyAlignmentFormats="0" applyWidthHeightFormats="0"/>
</file>

<file path=xl/queryTables/queryTable507.xml><?xml version="1.0" encoding="utf-8"?>
<queryTable xmlns="http://schemas.openxmlformats.org/spreadsheetml/2006/main" xmlns:mc="http://schemas.openxmlformats.org/markup-compatibility/2006" xmlns:xr16="http://schemas.microsoft.com/office/spreadsheetml/2017/revision16" mc:Ignorable="xr16" name="GLDA3.espmvol.5yr.adj.espmvol_27" connectionId="9" xr16:uid="{186FE2D7-5004-4D46-A843-9263D90DE7C3}" autoFormatId="16" applyNumberFormats="0" applyBorderFormats="0" applyFontFormats="1" applyPatternFormats="1" applyAlignmentFormats="0" applyWidthHeightFormats="0"/>
</file>

<file path=xl/queryTables/queryTable508.xml><?xml version="1.0" encoding="utf-8"?>
<queryTable xmlns="http://schemas.openxmlformats.org/spreadsheetml/2006/main" xmlns:mc="http://schemas.openxmlformats.org/markup-compatibility/2006" xmlns:xr16="http://schemas.microsoft.com/office/spreadsheetml/2017/revision16" mc:Ignorable="xr16" name="TPIC2.espmvol.5yr.adj.espmvol_24" connectionId="13" xr16:uid="{F2AE8A25-09B8-4DE4-AAAF-0C4FB77DE5B6}" autoFormatId="16" applyNumberFormats="0" applyBorderFormats="0" applyFontFormats="1" applyPatternFormats="1" applyAlignmentFormats="0" applyWidthHeightFormats="0"/>
</file>

<file path=xl/queryTables/queryTable509.xml><?xml version="1.0" encoding="utf-8"?>
<queryTable xmlns="http://schemas.openxmlformats.org/spreadsheetml/2006/main" xmlns:mc="http://schemas.openxmlformats.org/markup-compatibility/2006" xmlns:xr16="http://schemas.microsoft.com/office/spreadsheetml/2017/revision16" mc:Ignorable="xr16" name="GBRW4.espmvol.5yr.adj.espmvol_33" connectionId="7" xr16:uid="{A86E9E11-B8B8-4A4F-9ECC-951A9A5E58FC}" autoFormatId="16" applyNumberFormats="0" applyBorderFormats="0" applyFontFormats="1" applyPatternFormats="1" applyAlignmentFormats="0" applyWidthHeightFormats="0"/>
</file>

<file path=xl/queryTables/queryTable510.xml><?xml version="1.0" encoding="utf-8"?>
<queryTable xmlns="http://schemas.openxmlformats.org/spreadsheetml/2006/main" xmlns:mc="http://schemas.openxmlformats.org/markup-compatibility/2006" xmlns:xr16="http://schemas.microsoft.com/office/spreadsheetml/2017/revision16" mc:Ignorable="xr16" name="YDLC2.espmvol.5yr.adj.espmvol_42" connectionId="15" xr16:uid="{D0D56151-29C7-47C7-ADE4-BF4892724A29}" autoFormatId="16" applyNumberFormats="0" applyBorderFormats="0" applyFontFormats="1" applyPatternFormats="1" applyAlignmentFormats="0" applyWidthHeightFormats="0"/>
</file>

<file path=xl/queryTables/queryTable511.xml><?xml version="1.0" encoding="utf-8"?>
<queryTable xmlns="http://schemas.openxmlformats.org/spreadsheetml/2006/main" xmlns:mc="http://schemas.openxmlformats.org/markup-compatibility/2006" xmlns:xr16="http://schemas.microsoft.com/office/spreadsheetml/2017/revision16" mc:Ignorable="xr16" name="YDLC2.espmvol.5yr.adj.espmvol_36" connectionId="15" xr16:uid="{BB5A853B-A848-4804-9C2B-A08DD26EE94F}" autoFormatId="16" applyNumberFormats="0" applyBorderFormats="0" applyFontFormats="1" applyPatternFormats="1" applyAlignmentFormats="0" applyWidthHeightFormats="0"/>
</file>

<file path=xl/queryTables/queryTable512.xml><?xml version="1.0" encoding="utf-8"?>
<queryTable xmlns="http://schemas.openxmlformats.org/spreadsheetml/2006/main" xmlns:mc="http://schemas.openxmlformats.org/markup-compatibility/2006" xmlns:xr16="http://schemas.microsoft.com/office/spreadsheetml/2017/revision16" mc:Ignorable="xr16" name="TPIC2.espmvol.5yr.adj.espmvol_6" connectionId="13" xr16:uid="{70E3A38C-B0E4-4ACD-B30A-0205FA5B7792}" autoFormatId="16" applyNumberFormats="0" applyBorderFormats="0" applyFontFormats="1" applyPatternFormats="1" applyAlignmentFormats="0" applyWidthHeightFormats="0"/>
</file>

<file path=xl/queryTables/queryTable513.xml><?xml version="1.0" encoding="utf-8"?>
<queryTable xmlns="http://schemas.openxmlformats.org/spreadsheetml/2006/main" xmlns:mc="http://schemas.openxmlformats.org/markup-compatibility/2006" xmlns:xr16="http://schemas.microsoft.com/office/spreadsheetml/2017/revision16" mc:Ignorable="xr16" name="CLSC2.espmvol.5yr.adj.espmvol_8" connectionId="3" xr16:uid="{644829BB-3C87-4D1B-B0AE-A53299869BE3}" autoFormatId="16" applyNumberFormats="0" applyBorderFormats="0" applyFontFormats="1" applyPatternFormats="1" applyAlignmentFormats="0" applyWidthHeightFormats="0"/>
</file>

<file path=xl/queryTables/queryTable514.xml><?xml version="1.0" encoding="utf-8"?>
<queryTable xmlns="http://schemas.openxmlformats.org/spreadsheetml/2006/main" xmlns:mc="http://schemas.openxmlformats.org/markup-compatibility/2006" xmlns:xr16="http://schemas.microsoft.com/office/spreadsheetml/2017/revision16" mc:Ignorable="xr16" name="MPSC2.espmvol.5yr.adj.espmvol_28" connectionId="11" xr16:uid="{3F10D6A6-A35F-4907-856F-792AF7A76C2A}" autoFormatId="16" applyNumberFormats="0" applyBorderFormats="0" applyFontFormats="1" applyPatternFormats="1" applyAlignmentFormats="0" applyWidthHeightFormats="0"/>
</file>

<file path=xl/queryTables/queryTable515.xml><?xml version="1.0" encoding="utf-8"?>
<queryTable xmlns="http://schemas.openxmlformats.org/spreadsheetml/2006/main" xmlns:mc="http://schemas.openxmlformats.org/markup-compatibility/2006" xmlns:xr16="http://schemas.microsoft.com/office/spreadsheetml/2017/revision16" mc:Ignorable="xr16" name="TPIC2.espmvol.5yr.adj.espmvol_58" connectionId="13" xr16:uid="{1A40DB36-C965-426E-9444-5AADF8EF644F}" autoFormatId="16" applyNumberFormats="0" applyBorderFormats="0" applyFontFormats="1" applyPatternFormats="1" applyAlignmentFormats="0" applyWidthHeightFormats="0"/>
</file>

<file path=xl/queryTables/queryTable516.xml><?xml version="1.0" encoding="utf-8"?>
<queryTable xmlns="http://schemas.openxmlformats.org/spreadsheetml/2006/main" xmlns:mc="http://schemas.openxmlformats.org/markup-compatibility/2006" xmlns:xr16="http://schemas.microsoft.com/office/spreadsheetml/2017/revision16" mc:Ignorable="xr16" name="GRNU1.espmvol.5yr.adj.espmvol_5" connectionId="10" xr16:uid="{FC325276-44E4-49CC-BA88-C46DF9933468}" autoFormatId="16" applyNumberFormats="0" applyBorderFormats="0" applyFontFormats="1" applyPatternFormats="1" applyAlignmentFormats="0" applyWidthHeightFormats="0"/>
</file>

<file path=xl/queryTables/queryTable517.xml><?xml version="1.0" encoding="utf-8"?>
<queryTable xmlns="http://schemas.openxmlformats.org/spreadsheetml/2006/main" xmlns:mc="http://schemas.openxmlformats.org/markup-compatibility/2006" xmlns:xr16="http://schemas.microsoft.com/office/spreadsheetml/2017/revision16" mc:Ignorable="xr16" name="MPSC2.espmvol.5yr.adj.espmvol_56" connectionId="11" xr16:uid="{69AABC36-C05E-49CC-8259-F0D60770536B}" autoFormatId="16" applyNumberFormats="0" applyBorderFormats="0" applyFontFormats="1" applyPatternFormats="1" applyAlignmentFormats="0" applyWidthHeightFormats="0"/>
</file>

<file path=xl/queryTables/queryTable518.xml><?xml version="1.0" encoding="utf-8"?>
<queryTable xmlns="http://schemas.openxmlformats.org/spreadsheetml/2006/main" xmlns:mc="http://schemas.openxmlformats.org/markup-compatibility/2006" xmlns:xr16="http://schemas.microsoft.com/office/spreadsheetml/2017/revision16" mc:Ignorable="xr16" name="NVRN5.espmvol.5yr.adj.espmvol_49" connectionId="12" xr16:uid="{31A5EDE9-29C3-4B17-9782-EEE56D60AF64}" autoFormatId="16" applyNumberFormats="0" applyBorderFormats="0" applyFontFormats="1" applyPatternFormats="1" applyAlignmentFormats="0" applyWidthHeightFormats="0"/>
</file>

<file path=xl/queryTables/queryTable519.xml><?xml version="1.0" encoding="utf-8"?>
<queryTable xmlns="http://schemas.openxmlformats.org/spreadsheetml/2006/main" xmlns:mc="http://schemas.openxmlformats.org/markup-compatibility/2006" xmlns:xr16="http://schemas.microsoft.com/office/spreadsheetml/2017/revision16" mc:Ignorable="xr16" name="TPIC2.espmvol.5yr.adj.espmvol_27" connectionId="13" xr16:uid="{6B95768B-98B8-4A0A-8DE1-E217F8A89CE3}" autoFormatId="16" applyNumberFormats="0" applyBorderFormats="0" applyFontFormats="1" applyPatternFormats="1" applyAlignmentFormats="0" applyWidthHeightFormats="0"/>
</file>

<file path=xl/queryTables/queryTable520.xml><?xml version="1.0" encoding="utf-8"?>
<queryTable xmlns="http://schemas.openxmlformats.org/spreadsheetml/2006/main" xmlns:mc="http://schemas.openxmlformats.org/markup-compatibility/2006" xmlns:xr16="http://schemas.microsoft.com/office/spreadsheetml/2017/revision16" mc:Ignorable="xr16" name="GJNC2LOC.espmvol.5yr.adj.espmvol_46" connectionId="8" xr16:uid="{84DE6DB7-73D0-45CF-94EE-B701D6609E32}" autoFormatId="16" applyNumberFormats="0" applyBorderFormats="0" applyFontFormats="1" applyPatternFormats="1" applyAlignmentFormats="0" applyWidthHeightFormats="0"/>
</file>

<file path=xl/queryTables/queryTable521.xml><?xml version="1.0" encoding="utf-8"?>
<queryTable xmlns="http://schemas.openxmlformats.org/spreadsheetml/2006/main" xmlns:mc="http://schemas.openxmlformats.org/markup-compatibility/2006" xmlns:xr16="http://schemas.microsoft.com/office/spreadsheetml/2017/revision16" mc:Ignorable="xr16" name="GRNU1.espmvol.5yr.adj.espmvol_32" connectionId="10" xr16:uid="{1AE0B135-79C5-4D75-8D58-3A93E397CCF2}" autoFormatId="16" applyNumberFormats="0" applyBorderFormats="0" applyFontFormats="1" applyPatternFormats="1" applyAlignmentFormats="0" applyWidthHeightFormats="0"/>
</file>

<file path=xl/queryTables/queryTable522.xml><?xml version="1.0" encoding="utf-8"?>
<queryTable xmlns="http://schemas.openxmlformats.org/spreadsheetml/2006/main" xmlns:mc="http://schemas.openxmlformats.org/markup-compatibility/2006" xmlns:xr16="http://schemas.microsoft.com/office/spreadsheetml/2017/revision16" mc:Ignorable="xr16" name="TPIC2.espmvol.5yr.adj.espmvol_49" connectionId="13" xr16:uid="{61358DEB-2511-44E7-B9BE-605D89090A43}" autoFormatId="16" applyNumberFormats="0" applyBorderFormats="0" applyFontFormats="1" applyPatternFormats="1" applyAlignmentFormats="0" applyWidthHeightFormats="0"/>
</file>

<file path=xl/queryTables/queryTable523.xml><?xml version="1.0" encoding="utf-8"?>
<queryTable xmlns="http://schemas.openxmlformats.org/spreadsheetml/2006/main" xmlns:mc="http://schemas.openxmlformats.org/markup-compatibility/2006" xmlns:xr16="http://schemas.microsoft.com/office/spreadsheetml/2017/revision16" mc:Ignorable="xr16" name="GLDA3.espmvol.5yr.adj.espmvol_45" connectionId="9" xr16:uid="{E6682259-9E4D-4907-A5A9-95DFFBA208D3}" autoFormatId="16" applyNumberFormats="0" applyBorderFormats="0" applyFontFormats="1" applyPatternFormats="1" applyAlignmentFormats="0" applyWidthHeightFormats="0"/>
</file>

<file path=xl/queryTables/queryTable524.xml><?xml version="1.0" encoding="utf-8"?>
<queryTable xmlns="http://schemas.openxmlformats.org/spreadsheetml/2006/main" xmlns:mc="http://schemas.openxmlformats.org/markup-compatibility/2006" xmlns:xr16="http://schemas.microsoft.com/office/spreadsheetml/2017/revision16" mc:Ignorable="xr16" name="TPIC2.espmvol.5yr.adj.espmvol_29" connectionId="13" xr16:uid="{2145FEE7-037C-4B57-B9CE-7E6727569DFC}" autoFormatId="16" applyNumberFormats="0" applyBorderFormats="0" applyFontFormats="1" applyPatternFormats="1" applyAlignmentFormats="0" applyWidthHeightFormats="0"/>
</file>

<file path=xl/queryTables/queryTable525.xml><?xml version="1.0" encoding="utf-8"?>
<queryTable xmlns="http://schemas.openxmlformats.org/spreadsheetml/2006/main" xmlns:mc="http://schemas.openxmlformats.org/markup-compatibility/2006" xmlns:xr16="http://schemas.microsoft.com/office/spreadsheetml/2017/revision16" mc:Ignorable="xr16" name="TPIC2.espmvol.5yr.adj.espmvol_40" connectionId="13" xr16:uid="{80EA0D18-6BA8-4A46-A155-0D8F132360E0}" autoFormatId="16" applyNumberFormats="0" applyBorderFormats="0" applyFontFormats="1" applyPatternFormats="1" applyAlignmentFormats="0" applyWidthHeightFormats="0"/>
</file>

<file path=xl/queryTables/queryTable526.xml><?xml version="1.0" encoding="utf-8"?>
<queryTable xmlns="http://schemas.openxmlformats.org/spreadsheetml/2006/main" xmlns:mc="http://schemas.openxmlformats.org/markup-compatibility/2006" xmlns:xr16="http://schemas.microsoft.com/office/spreadsheetml/2017/revision16" mc:Ignorable="xr16" name="GLDA3.espmvol.5yr.adj.espmvol_38" connectionId="9" xr16:uid="{A4B4FA28-242F-414D-947B-02BB9C8F8AF0}" autoFormatId="16" applyNumberFormats="0" applyBorderFormats="0" applyFontFormats="1" applyPatternFormats="1" applyAlignmentFormats="0" applyWidthHeightFormats="0"/>
</file>

<file path=xl/queryTables/queryTable527.xml><?xml version="1.0" encoding="utf-8"?>
<queryTable xmlns="http://schemas.openxmlformats.org/spreadsheetml/2006/main" xmlns:mc="http://schemas.openxmlformats.org/markup-compatibility/2006" xmlns:xr16="http://schemas.microsoft.com/office/spreadsheetml/2017/revision16" mc:Ignorable="xr16" name="GJNC2LOC.espmvol.5yr.adj.espmvol_7" connectionId="8" xr16:uid="{D0C57665-A00E-4DB8-AB92-A22953C5995E}" autoFormatId="16" applyNumberFormats="0" applyBorderFormats="0" applyFontFormats="1" applyPatternFormats="1" applyAlignmentFormats="0" applyWidthHeightFormats="0"/>
</file>

<file path=xl/queryTables/queryTable528.xml><?xml version="1.0" encoding="utf-8"?>
<queryTable xmlns="http://schemas.openxmlformats.org/spreadsheetml/2006/main" xmlns:mc="http://schemas.openxmlformats.org/markup-compatibility/2006" xmlns:xr16="http://schemas.microsoft.com/office/spreadsheetml/2017/revision16" mc:Ignorable="xr16" name="GRNU1.espmvol.5yr.adj.espmvol_15" connectionId="10" xr16:uid="{E1AFE11F-8340-4C53-99E8-7DB207468A1F}" autoFormatId="16" applyNumberFormats="0" applyBorderFormats="0" applyFontFormats="1" applyPatternFormats="1" applyAlignmentFormats="0" applyWidthHeightFormats="0"/>
</file>

<file path=xl/queryTables/queryTable529.xml><?xml version="1.0" encoding="utf-8"?>
<queryTable xmlns="http://schemas.openxmlformats.org/spreadsheetml/2006/main" xmlns:mc="http://schemas.openxmlformats.org/markup-compatibility/2006" xmlns:xr16="http://schemas.microsoft.com/office/spreadsheetml/2017/revision16" mc:Ignorable="xr16" name="MPSC2.espmvol.5yr.adj.espmvol_45" connectionId="11" xr16:uid="{1F05FF6C-B462-4121-85DC-0EF2ADEB6764}" autoFormatId="16" applyNumberFormats="0" applyBorderFormats="0" applyFontFormats="1" applyPatternFormats="1" applyAlignmentFormats="0" applyWidthHeightFormats="0"/>
</file>

<file path=xl/queryTables/queryTable530.xml><?xml version="1.0" encoding="utf-8"?>
<queryTable xmlns="http://schemas.openxmlformats.org/spreadsheetml/2006/main" xmlns:mc="http://schemas.openxmlformats.org/markup-compatibility/2006" xmlns:xr16="http://schemas.microsoft.com/office/spreadsheetml/2017/revision16" mc:Ignorable="xr16" name="TPIC2.espmvol.5yr.adj.espmvol_7" connectionId="13" xr16:uid="{86E82D94-C69C-43F0-BF7D-66EA37FA05B2}" autoFormatId="16" applyNumberFormats="0" applyBorderFormats="0" applyFontFormats="1" applyPatternFormats="1" applyAlignmentFormats="0" applyWidthHeightFormats="0"/>
</file>

<file path=xl/queryTables/queryTable531.xml><?xml version="1.0" encoding="utf-8"?>
<queryTable xmlns="http://schemas.openxmlformats.org/spreadsheetml/2006/main" xmlns:mc="http://schemas.openxmlformats.org/markup-compatibility/2006" xmlns:xr16="http://schemas.microsoft.com/office/spreadsheetml/2017/revision16" mc:Ignorable="xr16" name="TPIC2.espmvol.5yr.adj.espmvol" connectionId="13" xr16:uid="{CBB9FE88-37D1-4DB7-B29A-744ACF7ED269}" autoFormatId="16" applyNumberFormats="0" applyBorderFormats="0" applyFontFormats="1" applyPatternFormats="1" applyAlignmentFormats="0" applyWidthHeightFormats="0"/>
</file>

<file path=xl/queryTables/queryTable532.xml><?xml version="1.0" encoding="utf-8"?>
<queryTable xmlns="http://schemas.openxmlformats.org/spreadsheetml/2006/main" xmlns:mc="http://schemas.openxmlformats.org/markup-compatibility/2006" xmlns:xr16="http://schemas.microsoft.com/office/spreadsheetml/2017/revision16" mc:Ignorable="xr16" name="GLDA3.espmvol.5yr.adj.espmvol_24" connectionId="9" xr16:uid="{7BAEBE0F-1315-41A0-A282-985539CCE17C}" autoFormatId="16" applyNumberFormats="0" applyBorderFormats="0" applyFontFormats="1" applyPatternFormats="1" applyAlignmentFormats="0" applyWidthHeightFormats="0"/>
</file>

<file path=xl/queryTables/queryTable533.xml><?xml version="1.0" encoding="utf-8"?>
<queryTable xmlns="http://schemas.openxmlformats.org/spreadsheetml/2006/main" xmlns:mc="http://schemas.openxmlformats.org/markup-compatibility/2006" xmlns:xr16="http://schemas.microsoft.com/office/spreadsheetml/2017/revision16" mc:Ignorable="xr16" name="YDLC2.espmvol.5yr.adj.espmvol_4" connectionId="15" xr16:uid="{8541449D-8811-47C7-B248-857FE2440F01}" autoFormatId="16" applyNumberFormats="0" applyBorderFormats="0" applyFontFormats="1" applyPatternFormats="1" applyAlignmentFormats="0" applyWidthHeightFormats="0"/>
</file>

<file path=xl/queryTables/queryTable534.xml><?xml version="1.0" encoding="utf-8"?>
<queryTable xmlns="http://schemas.openxmlformats.org/spreadsheetml/2006/main" xmlns:mc="http://schemas.openxmlformats.org/markup-compatibility/2006" xmlns:xr16="http://schemas.microsoft.com/office/spreadsheetml/2017/revision16" mc:Ignorable="xr16" name="GBRW4.espmvol.5yr.adj.espmvol_6" connectionId="7" xr16:uid="{C70141BA-F1D6-492B-8E69-CC5D0895A201}" autoFormatId="16" applyNumberFormats="0" applyBorderFormats="0" applyFontFormats="1" applyPatternFormats="1" applyAlignmentFormats="0" applyWidthHeightFormats="0"/>
</file>

<file path=xl/queryTables/queryTable535.xml><?xml version="1.0" encoding="utf-8"?>
<queryTable xmlns="http://schemas.openxmlformats.org/spreadsheetml/2006/main" xmlns:mc="http://schemas.openxmlformats.org/markup-compatibility/2006" xmlns:xr16="http://schemas.microsoft.com/office/spreadsheetml/2017/revision16" mc:Ignorable="xr16" name="BMDC2.espmvol.5yr.adj.espmvol_4" connectionId="1" xr16:uid="{2A0B7AB6-C94E-4294-B04B-E0819962A27A}" autoFormatId="16" applyNumberFormats="0" applyBorderFormats="0" applyFontFormats="1" applyPatternFormats="1" applyAlignmentFormats="0" applyWidthHeightFormats="0"/>
</file>

<file path=xl/queryTables/queryTable536.xml><?xml version="1.0" encoding="utf-8"?>
<queryTable xmlns="http://schemas.openxmlformats.org/spreadsheetml/2006/main" xmlns:mc="http://schemas.openxmlformats.org/markup-compatibility/2006" xmlns:xr16="http://schemas.microsoft.com/office/spreadsheetml/2017/revision16" mc:Ignorable="xr16" name="GBRW4.espmvol.5yr.adj.espmvol_30" connectionId="7" xr16:uid="{93FDBC10-8EAE-4049-A989-28A65040DF2B}" autoFormatId="16" applyNumberFormats="0" applyBorderFormats="0" applyFontFormats="1" applyPatternFormats="1" applyAlignmentFormats="0" applyWidthHeightFormats="0"/>
</file>

<file path=xl/queryTables/queryTable537.xml><?xml version="1.0" encoding="utf-8"?>
<queryTable xmlns="http://schemas.openxmlformats.org/spreadsheetml/2006/main" xmlns:mc="http://schemas.openxmlformats.org/markup-compatibility/2006" xmlns:xr16="http://schemas.microsoft.com/office/spreadsheetml/2017/revision16" mc:Ignorable="xr16" name="TPIC2.espmvol.5yr.adj.espmvol_12" connectionId="13" xr16:uid="{430B347E-C006-43DE-AA59-00F6DC82076A}" autoFormatId="16" applyNumberFormats="0" applyBorderFormats="0" applyFontFormats="1" applyPatternFormats="1" applyAlignmentFormats="0" applyWidthHeightFormats="0"/>
</file>

<file path=xl/queryTables/queryTable538.xml><?xml version="1.0" encoding="utf-8"?>
<queryTable xmlns="http://schemas.openxmlformats.org/spreadsheetml/2006/main" xmlns:mc="http://schemas.openxmlformats.org/markup-compatibility/2006" xmlns:xr16="http://schemas.microsoft.com/office/spreadsheetml/2017/revision16" mc:Ignorable="xr16" name="GJNC2LOC.espmvol.5yr.adj.espmvol_36" connectionId="8" xr16:uid="{F37C7065-FC89-4B84-927D-1B4E39EF18F7}" autoFormatId="16" applyNumberFormats="0" applyBorderFormats="0" applyFontFormats="1" applyPatternFormats="1" applyAlignmentFormats="0" applyWidthHeightFormats="0"/>
</file>

<file path=xl/queryTables/queryTable539.xml><?xml version="1.0" encoding="utf-8"?>
<queryTable xmlns="http://schemas.openxmlformats.org/spreadsheetml/2006/main" xmlns:mc="http://schemas.openxmlformats.org/markup-compatibility/2006" xmlns:xr16="http://schemas.microsoft.com/office/spreadsheetml/2017/revision16" mc:Ignorable="xr16" name="GBRW4.espmvol.5yr.adj.espmvol_21" connectionId="7" xr16:uid="{E74114D5-C4B5-4A89-AF8A-B2809EE915BF}" autoFormatId="16" applyNumberFormats="0" applyBorderFormats="0" applyFontFormats="1" applyPatternFormats="1" applyAlignmentFormats="0" applyWidthHeightFormats="0"/>
</file>

<file path=xl/queryTables/queryTable540.xml><?xml version="1.0" encoding="utf-8"?>
<queryTable xmlns="http://schemas.openxmlformats.org/spreadsheetml/2006/main" xmlns:mc="http://schemas.openxmlformats.org/markup-compatibility/2006" xmlns:xr16="http://schemas.microsoft.com/office/spreadsheetml/2017/revision16" mc:Ignorable="xr16" name="GBRW4.espmvol.5yr.adj.espmvol_57" connectionId="7" xr16:uid="{0D65F7B3-C189-4ACB-B4E1-96BDC96B2830}" autoFormatId="16" applyNumberFormats="0" applyBorderFormats="0" applyFontFormats="1" applyPatternFormats="1" applyAlignmentFormats="0" applyWidthHeightFormats="0"/>
</file>

<file path=xl/queryTables/queryTable541.xml><?xml version="1.0" encoding="utf-8"?>
<queryTable xmlns="http://schemas.openxmlformats.org/spreadsheetml/2006/main" xmlns:mc="http://schemas.openxmlformats.org/markup-compatibility/2006" xmlns:xr16="http://schemas.microsoft.com/office/spreadsheetml/2017/revision16" mc:Ignorable="xr16" name="GLDA3.espmvol.5yr.adj.espmvol_9" connectionId="9" xr16:uid="{9ED29A84-781E-4E2E-B72F-A33FC1B1B85A}" autoFormatId="16" applyNumberFormats="0" applyBorderFormats="0" applyFontFormats="1" applyPatternFormats="1" applyAlignmentFormats="0" applyWidthHeightFormats="0"/>
</file>

<file path=xl/queryTables/queryTable542.xml><?xml version="1.0" encoding="utf-8"?>
<queryTable xmlns="http://schemas.openxmlformats.org/spreadsheetml/2006/main" xmlns:mc="http://schemas.openxmlformats.org/markup-compatibility/2006" xmlns:xr16="http://schemas.microsoft.com/office/spreadsheetml/2017/revision16" mc:Ignorable="xr16" name="NVRN5.espmvol.5yr.adj.espmvol" connectionId="12" xr16:uid="{D9B8896D-C766-4F3F-92CA-4B33E5EA336A}" autoFormatId="16" applyNumberFormats="0" applyBorderFormats="0" applyFontFormats="1" applyPatternFormats="1" applyAlignmentFormats="0" applyWidthHeightFormats="0"/>
</file>

<file path=xl/queryTables/queryTable543.xml><?xml version="1.0" encoding="utf-8"?>
<queryTable xmlns="http://schemas.openxmlformats.org/spreadsheetml/2006/main" xmlns:mc="http://schemas.openxmlformats.org/markup-compatibility/2006" xmlns:xr16="http://schemas.microsoft.com/office/spreadsheetml/2017/revision16" mc:Ignorable="xr16" name="DRGC2.espmvol.5yr.adj.espmvol_53" connectionId="6" xr16:uid="{BA652734-CEBC-40D5-90FD-E9714BA6AD81}" autoFormatId="16" applyNumberFormats="0" applyBorderFormats="0" applyFontFormats="1" applyPatternFormats="1" applyAlignmentFormats="0" applyWidthHeightFormats="0"/>
</file>

<file path=xl/queryTables/queryTable544.xml><?xml version="1.0" encoding="utf-8"?>
<queryTable xmlns="http://schemas.openxmlformats.org/spreadsheetml/2006/main" xmlns:mc="http://schemas.openxmlformats.org/markup-compatibility/2006" xmlns:xr16="http://schemas.microsoft.com/office/spreadsheetml/2017/revision16" mc:Ignorable="xr16" name="CLSC2.espmvol.5yr.adj.espmvol_48" connectionId="3" xr16:uid="{49D624BF-1EE1-4721-BF2E-D7BB653CFE51}" autoFormatId="16" applyNumberFormats="0" applyBorderFormats="0" applyFontFormats="1" applyPatternFormats="1" applyAlignmentFormats="0" applyWidthHeightFormats="0"/>
</file>

<file path=xl/queryTables/queryTable545.xml><?xml version="1.0" encoding="utf-8"?>
<queryTable xmlns="http://schemas.openxmlformats.org/spreadsheetml/2006/main" xmlns:mc="http://schemas.openxmlformats.org/markup-compatibility/2006" xmlns:xr16="http://schemas.microsoft.com/office/spreadsheetml/2017/revision16" mc:Ignorable="xr16" name="GJNC2LOC.espmvol.5yr.adj.espmvol_33" connectionId="8" xr16:uid="{68F1E2AE-4C8A-4CBF-A174-FFB22FC55172}" autoFormatId="16" applyNumberFormats="0" applyBorderFormats="0" applyFontFormats="1" applyPatternFormats="1" applyAlignmentFormats="0" applyWidthHeightFormats="0"/>
</file>

<file path=xl/queryTables/queryTable546.xml><?xml version="1.0" encoding="utf-8"?>
<queryTable xmlns="http://schemas.openxmlformats.org/spreadsheetml/2006/main" xmlns:mc="http://schemas.openxmlformats.org/markup-compatibility/2006" xmlns:xr16="http://schemas.microsoft.com/office/spreadsheetml/2017/revision16" mc:Ignorable="xr16" name="YDLC2.espmvol.5yr.adj.espmvol_21" connectionId="15" xr16:uid="{7185EF1B-6C19-44FD-BD63-5B3C91128DCE}" autoFormatId="16" applyNumberFormats="0" applyBorderFormats="0" applyFontFormats="1" applyPatternFormats="1" applyAlignmentFormats="0" applyWidthHeightFormats="0"/>
</file>

<file path=xl/queryTables/queryTable547.xml><?xml version="1.0" encoding="utf-8"?>
<queryTable xmlns="http://schemas.openxmlformats.org/spreadsheetml/2006/main" xmlns:mc="http://schemas.openxmlformats.org/markup-compatibility/2006" xmlns:xr16="http://schemas.microsoft.com/office/spreadsheetml/2017/revision16" mc:Ignorable="xr16" name="DRGC2.espmvol.5yr.adj.espmvol_39" connectionId="6" xr16:uid="{7221A95E-2BC3-4A57-9D91-8E1E3222D146}" autoFormatId="16" applyNumberFormats="0" applyBorderFormats="0" applyFontFormats="1" applyPatternFormats="1" applyAlignmentFormats="0" applyWidthHeightFormats="0"/>
</file>

<file path=xl/queryTables/queryTable548.xml><?xml version="1.0" encoding="utf-8"?>
<queryTable xmlns="http://schemas.openxmlformats.org/spreadsheetml/2006/main" xmlns:mc="http://schemas.openxmlformats.org/markup-compatibility/2006" xmlns:xr16="http://schemas.microsoft.com/office/spreadsheetml/2017/revision16" mc:Ignorable="xr16" name="TPIC2.espmvol.5yr.adj.espmvol_50" connectionId="13" xr16:uid="{4CA95EE3-FD2C-4889-8C19-D1E675E534A0}" autoFormatId="16" applyNumberFormats="0" applyBorderFormats="0" applyFontFormats="1" applyPatternFormats="1" applyAlignmentFormats="0" applyWidthHeightFormats="0"/>
</file>

<file path=xl/queryTables/queryTable549.xml><?xml version="1.0" encoding="utf-8"?>
<queryTable xmlns="http://schemas.openxmlformats.org/spreadsheetml/2006/main" xmlns:mc="http://schemas.openxmlformats.org/markup-compatibility/2006" xmlns:xr16="http://schemas.microsoft.com/office/spreadsheetml/2017/revision16" mc:Ignorable="xr16" name="YDLC2.espmvol.5yr.adj.espmvol_58" connectionId="15" xr16:uid="{68741D32-0EB4-4E50-9EFB-5508E574971D}" autoFormatId="16" applyNumberFormats="0" applyBorderFormats="0" applyFontFormats="1" applyPatternFormats="1" applyAlignmentFormats="0" applyWidthHeightFormats="0"/>
</file>

<file path=xl/queryTables/queryTable550.xml><?xml version="1.0" encoding="utf-8"?>
<queryTable xmlns="http://schemas.openxmlformats.org/spreadsheetml/2006/main" xmlns:mc="http://schemas.openxmlformats.org/markup-compatibility/2006" xmlns:xr16="http://schemas.microsoft.com/office/spreadsheetml/2017/revision16" mc:Ignorable="xr16" name="CLSC2.espmvol.5yr.adj.espmvol_43" connectionId="3" xr16:uid="{5B032645-B2F3-4474-8AEA-B48F0DC49FB6}" autoFormatId="16" applyNumberFormats="0" applyBorderFormats="0" applyFontFormats="1" applyPatternFormats="1" applyAlignmentFormats="0" applyWidthHeightFormats="0"/>
</file>

<file path=xl/queryTables/queryTable551.xml><?xml version="1.0" encoding="utf-8"?>
<queryTable xmlns="http://schemas.openxmlformats.org/spreadsheetml/2006/main" xmlns:mc="http://schemas.openxmlformats.org/markup-compatibility/2006" xmlns:xr16="http://schemas.microsoft.com/office/spreadsheetml/2017/revision16" mc:Ignorable="xr16" name="YDLC2.espmvol.5yr.adj.espmvol_17" connectionId="15" xr16:uid="{0F854036-9BC1-4752-A6A6-45066B2CA1F5}" autoFormatId="16" applyNumberFormats="0" applyBorderFormats="0" applyFontFormats="1" applyPatternFormats="1" applyAlignmentFormats="0" applyWidthHeightFormats="0"/>
</file>

<file path=xl/queryTables/queryTable552.xml><?xml version="1.0" encoding="utf-8"?>
<queryTable xmlns="http://schemas.openxmlformats.org/spreadsheetml/2006/main" xmlns:mc="http://schemas.openxmlformats.org/markup-compatibility/2006" xmlns:xr16="http://schemas.microsoft.com/office/spreadsheetml/2017/revision16" mc:Ignorable="xr16" name="GBRW4.espmvol.5yr.adj.espmvol_36" connectionId="7" xr16:uid="{0AE9CDAC-AF20-43F8-8126-EDF3BB126E22}" autoFormatId="16" applyNumberFormats="0" applyBorderFormats="0" applyFontFormats="1" applyPatternFormats="1" applyAlignmentFormats="0" applyWidthHeightFormats="0"/>
</file>

<file path=xl/queryTables/queryTable553.xml><?xml version="1.0" encoding="utf-8"?>
<queryTable xmlns="http://schemas.openxmlformats.org/spreadsheetml/2006/main" xmlns:mc="http://schemas.openxmlformats.org/markup-compatibility/2006" xmlns:xr16="http://schemas.microsoft.com/office/spreadsheetml/2017/revision16" mc:Ignorable="xr16" name="GLDA3.espmvol.5yr.adj.espmvol_61" connectionId="9" xr16:uid="{E18B7684-B1D1-425D-8F42-2AFFA349DCA6}" autoFormatId="16" applyNumberFormats="0" applyBorderFormats="0" applyFontFormats="1" applyPatternFormats="1" applyAlignmentFormats="0" applyWidthHeightFormats="0"/>
</file>

<file path=xl/queryTables/queryTable554.xml><?xml version="1.0" encoding="utf-8"?>
<queryTable xmlns="http://schemas.openxmlformats.org/spreadsheetml/2006/main" xmlns:mc="http://schemas.openxmlformats.org/markup-compatibility/2006" xmlns:xr16="http://schemas.microsoft.com/office/spreadsheetml/2017/revision16" mc:Ignorable="xr16" name="YDLC2.espmvol.5yr.adj.espmvol_8" connectionId="15" xr16:uid="{8A2A923F-FDB6-4161-BC18-5C130C8E929A}" autoFormatId="16" applyNumberFormats="0" applyBorderFormats="0" applyFontFormats="1" applyPatternFormats="1" applyAlignmentFormats="0" applyWidthHeightFormats="0"/>
</file>

<file path=xl/queryTables/queryTable555.xml><?xml version="1.0" encoding="utf-8"?>
<queryTable xmlns="http://schemas.openxmlformats.org/spreadsheetml/2006/main" xmlns:mc="http://schemas.openxmlformats.org/markup-compatibility/2006" xmlns:xr16="http://schemas.microsoft.com/office/spreadsheetml/2017/revision16" mc:Ignorable="xr16" name="GLDA3.espmvol.5yr.adj.espmvol_41" connectionId="9" xr16:uid="{100A8C87-3D3A-4780-B199-8C6C67B783EF}" autoFormatId="16" applyNumberFormats="0" applyBorderFormats="0" applyFontFormats="1" applyPatternFormats="1" applyAlignmentFormats="0" applyWidthHeightFormats="0"/>
</file>

<file path=xl/queryTables/queryTable556.xml><?xml version="1.0" encoding="utf-8"?>
<queryTable xmlns="http://schemas.openxmlformats.org/spreadsheetml/2006/main" xmlns:mc="http://schemas.openxmlformats.org/markup-compatibility/2006" xmlns:xr16="http://schemas.microsoft.com/office/spreadsheetml/2017/revision16" mc:Ignorable="xr16" name="GBRW4.espmvol.5yr.adj.espmvol_4" connectionId="7" xr16:uid="{CE35481B-FB4D-445B-9C90-E839FC06F054}" autoFormatId="16" applyNumberFormats="0" applyBorderFormats="0" applyFontFormats="1" applyPatternFormats="1" applyAlignmentFormats="0" applyWidthHeightFormats="0"/>
</file>

<file path=xl/queryTables/queryTable557.xml><?xml version="1.0" encoding="utf-8"?>
<queryTable xmlns="http://schemas.openxmlformats.org/spreadsheetml/2006/main" xmlns:mc="http://schemas.openxmlformats.org/markup-compatibility/2006" xmlns:xr16="http://schemas.microsoft.com/office/spreadsheetml/2017/revision16" mc:Ignorable="xr16" name="BMDC2.espmvol.5yr.adj.espmvol_26" connectionId="1" xr16:uid="{26D7FF33-6177-47DF-9BF8-D2F9CC9414D2}" autoFormatId="16" applyNumberFormats="0" applyBorderFormats="0" applyFontFormats="1" applyPatternFormats="1" applyAlignmentFormats="0" applyWidthHeightFormats="0"/>
</file>

<file path=xl/queryTables/queryTable558.xml><?xml version="1.0" encoding="utf-8"?>
<queryTable xmlns="http://schemas.openxmlformats.org/spreadsheetml/2006/main" xmlns:mc="http://schemas.openxmlformats.org/markup-compatibility/2006" xmlns:xr16="http://schemas.microsoft.com/office/spreadsheetml/2017/revision16" mc:Ignorable="xr16" name="GLDA3.espmvol.5yr.adj.espmvol_28" connectionId="9" xr16:uid="{478D1824-26B3-4EB4-893C-993C15DF265A}" autoFormatId="16" applyNumberFormats="0" applyBorderFormats="0" applyFontFormats="1" applyPatternFormats="1" applyAlignmentFormats="0" applyWidthHeightFormats="0"/>
</file>

<file path=xl/queryTables/queryTable559.xml><?xml version="1.0" encoding="utf-8"?>
<queryTable xmlns="http://schemas.openxmlformats.org/spreadsheetml/2006/main" xmlns:mc="http://schemas.openxmlformats.org/markup-compatibility/2006" xmlns:xr16="http://schemas.microsoft.com/office/spreadsheetml/2017/revision16" mc:Ignorable="xr16" name="GLDA3.espmvol.5yr.adj.espmvol_43" connectionId="9" xr16:uid="{C6D8AAEB-E3B8-4575-BE66-06CD87A07546}" autoFormatId="16" applyNumberFormats="0" applyBorderFormats="0" applyFontFormats="1" applyPatternFormats="1" applyAlignmentFormats="0" applyWidthHeightFormats="0"/>
</file>

<file path=xl/queryTables/queryTable560.xml><?xml version="1.0" encoding="utf-8"?>
<queryTable xmlns="http://schemas.openxmlformats.org/spreadsheetml/2006/main" xmlns:mc="http://schemas.openxmlformats.org/markup-compatibility/2006" xmlns:xr16="http://schemas.microsoft.com/office/spreadsheetml/2017/revision16" mc:Ignorable="xr16" name="MPSC2.espmvol.5yr.adj.espmvol_3" connectionId="11" xr16:uid="{7EC7B85B-6539-40B3-AE2E-D652D91B1C19}" autoFormatId="16" applyNumberFormats="0" applyBorderFormats="0" applyFontFormats="1" applyPatternFormats="1" applyAlignmentFormats="0" applyWidthHeightFormats="0"/>
</file>

<file path=xl/queryTables/queryTable561.xml><?xml version="1.0" encoding="utf-8"?>
<queryTable xmlns="http://schemas.openxmlformats.org/spreadsheetml/2006/main" xmlns:mc="http://schemas.openxmlformats.org/markup-compatibility/2006" xmlns:xr16="http://schemas.microsoft.com/office/spreadsheetml/2017/revision16" mc:Ignorable="xr16" name="CLSC2.espmvol.5yr.adj.espmvol_21" connectionId="3" xr16:uid="{CD6718D4-D6CE-4F1B-BCFC-6524F11B5912}" autoFormatId="16" applyNumberFormats="0" applyBorderFormats="0" applyFontFormats="1" applyPatternFormats="1" applyAlignmentFormats="0" applyWidthHeightFormats="0"/>
</file>

<file path=xl/queryTables/queryTable562.xml><?xml version="1.0" encoding="utf-8"?>
<queryTable xmlns="http://schemas.openxmlformats.org/spreadsheetml/2006/main" xmlns:mc="http://schemas.openxmlformats.org/markup-compatibility/2006" xmlns:xr16="http://schemas.microsoft.com/office/spreadsheetml/2017/revision16" mc:Ignorable="xr16" name="BMDC2.espmvol.5yr.adj.espmvol_63" connectionId="1" xr16:uid="{766ECA53-38EF-42B3-9279-4D68868CF86C}" autoFormatId="16" applyNumberFormats="0" applyBorderFormats="0" applyFontFormats="1" applyPatternFormats="1" applyAlignmentFormats="0" applyWidthHeightFormats="0"/>
</file>

<file path=xl/queryTables/queryTable563.xml><?xml version="1.0" encoding="utf-8"?>
<queryTable xmlns="http://schemas.openxmlformats.org/spreadsheetml/2006/main" xmlns:mc="http://schemas.openxmlformats.org/markup-compatibility/2006" xmlns:xr16="http://schemas.microsoft.com/office/spreadsheetml/2017/revision16" mc:Ignorable="xr16" name="YDLC2.espmvol.5yr.adj.espmvol_12" connectionId="15" xr16:uid="{8995C709-D629-45E8-BEA8-F285C92D6720}" autoFormatId="16" applyNumberFormats="0" applyBorderFormats="0" applyFontFormats="1" applyPatternFormats="1" applyAlignmentFormats="0" applyWidthHeightFormats="0"/>
</file>

<file path=xl/queryTables/queryTable564.xml><?xml version="1.0" encoding="utf-8"?>
<queryTable xmlns="http://schemas.openxmlformats.org/spreadsheetml/2006/main" xmlns:mc="http://schemas.openxmlformats.org/markup-compatibility/2006" xmlns:xr16="http://schemas.microsoft.com/office/spreadsheetml/2017/revision16" mc:Ignorable="xr16" name="GRNU1.espmvol.5yr.adj.espmvol_35" connectionId="10" xr16:uid="{4EE3867A-CFE2-4AAA-BD74-6C6D04990E25}" autoFormatId="16" applyNumberFormats="0" applyBorderFormats="0" applyFontFormats="1" applyPatternFormats="1" applyAlignmentFormats="0" applyWidthHeightFormats="0"/>
</file>

<file path=xl/queryTables/queryTable565.xml><?xml version="1.0" encoding="utf-8"?>
<queryTable xmlns="http://schemas.openxmlformats.org/spreadsheetml/2006/main" xmlns:mc="http://schemas.openxmlformats.org/markup-compatibility/2006" xmlns:xr16="http://schemas.microsoft.com/office/spreadsheetml/2017/revision16" mc:Ignorable="xr16" name="VCRC2.espmvol.5yr.adj.espmvol_58" connectionId="14" xr16:uid="{2DB02E2C-5BD8-42C9-8370-2ECF87737DAE}" autoFormatId="16" applyNumberFormats="0" applyBorderFormats="0" applyFontFormats="1" applyPatternFormats="1" applyAlignmentFormats="0" applyWidthHeightFormats="0"/>
</file>

<file path=xl/queryTables/queryTable566.xml><?xml version="1.0" encoding="utf-8"?>
<queryTable xmlns="http://schemas.openxmlformats.org/spreadsheetml/2006/main" xmlns:mc="http://schemas.openxmlformats.org/markup-compatibility/2006" xmlns:xr16="http://schemas.microsoft.com/office/spreadsheetml/2017/revision16" mc:Ignorable="xr16" name="GRNU1.espmvol.5yr.adj.espmvol_8" connectionId="10" xr16:uid="{7F78D460-79FE-45D8-AF47-2D6C73B8F298}" autoFormatId="16" applyNumberFormats="0" applyBorderFormats="0" applyFontFormats="1" applyPatternFormats="1" applyAlignmentFormats="0" applyWidthHeightFormats="0"/>
</file>

<file path=xl/queryTables/queryTable567.xml><?xml version="1.0" encoding="utf-8"?>
<queryTable xmlns="http://schemas.openxmlformats.org/spreadsheetml/2006/main" xmlns:mc="http://schemas.openxmlformats.org/markup-compatibility/2006" xmlns:xr16="http://schemas.microsoft.com/office/spreadsheetml/2017/revision16" mc:Ignorable="xr16" name="GRNU1.espmvol.5yr.adj.espmvol_41" connectionId="10" xr16:uid="{D31D0755-0CEB-4E44-BDAA-9CA6397E9B25}" autoFormatId="16" applyNumberFormats="0" applyBorderFormats="0" applyFontFormats="1" applyPatternFormats="1" applyAlignmentFormats="0" applyWidthHeightFormats="0"/>
</file>

<file path=xl/queryTables/queryTable568.xml><?xml version="1.0" encoding="utf-8"?>
<queryTable xmlns="http://schemas.openxmlformats.org/spreadsheetml/2006/main" xmlns:mc="http://schemas.openxmlformats.org/markup-compatibility/2006" xmlns:xr16="http://schemas.microsoft.com/office/spreadsheetml/2017/revision16" mc:Ignorable="xr16" name="GBRW4.espmvol.5yr.adj.espmvol_13" connectionId="7" xr16:uid="{FA93BC2B-88B7-4406-87FA-8597768293E3}" autoFormatId="16" applyNumberFormats="0" applyBorderFormats="0" applyFontFormats="1" applyPatternFormats="1" applyAlignmentFormats="0" applyWidthHeightFormats="0"/>
</file>

<file path=xl/queryTables/queryTable569.xml><?xml version="1.0" encoding="utf-8"?>
<queryTable xmlns="http://schemas.openxmlformats.org/spreadsheetml/2006/main" xmlns:mc="http://schemas.openxmlformats.org/markup-compatibility/2006" xmlns:xr16="http://schemas.microsoft.com/office/spreadsheetml/2017/revision16" mc:Ignorable="xr16" name="DRGC2.espmvol.5yr.adj.espmvol" connectionId="6" xr16:uid="{54FF6AC4-6688-4862-9AE8-42B4F578ACE2}" autoFormatId="16" applyNumberFormats="0" applyBorderFormats="0" applyFontFormats="1" applyPatternFormats="1" applyAlignmentFormats="0" applyWidthHeightFormats="0"/>
</file>

<file path=xl/queryTables/queryTable570.xml><?xml version="1.0" encoding="utf-8"?>
<queryTable xmlns="http://schemas.openxmlformats.org/spreadsheetml/2006/main" xmlns:mc="http://schemas.openxmlformats.org/markup-compatibility/2006" xmlns:xr16="http://schemas.microsoft.com/office/spreadsheetml/2017/revision16" mc:Ignorable="xr16" name="VCRC2.espmvol.5yr.adj.espmvol_60" connectionId="14" xr16:uid="{6DC28ADF-886D-4A4A-A897-20730AF057CC}" autoFormatId="16" applyNumberFormats="0" applyBorderFormats="0" applyFontFormats="1" applyPatternFormats="1" applyAlignmentFormats="0" applyWidthHeightFormats="0"/>
</file>

<file path=xl/queryTables/queryTable571.xml><?xml version="1.0" encoding="utf-8"?>
<queryTable xmlns="http://schemas.openxmlformats.org/spreadsheetml/2006/main" xmlns:mc="http://schemas.openxmlformats.org/markup-compatibility/2006" xmlns:xr16="http://schemas.microsoft.com/office/spreadsheetml/2017/revision16" mc:Ignorable="xr16" name="YDLC2.espmvol.5yr.adj.espmvol_24" connectionId="15" xr16:uid="{5A4CC231-FDC7-41B6-815C-370AD106E668}" autoFormatId="16" applyNumberFormats="0" applyBorderFormats="0" applyFontFormats="1" applyPatternFormats="1" applyAlignmentFormats="0" applyWidthHeightFormats="0"/>
</file>

<file path=xl/queryTables/queryTable572.xml><?xml version="1.0" encoding="utf-8"?>
<queryTable xmlns="http://schemas.openxmlformats.org/spreadsheetml/2006/main" xmlns:mc="http://schemas.openxmlformats.org/markup-compatibility/2006" xmlns:xr16="http://schemas.microsoft.com/office/spreadsheetml/2017/revision16" mc:Ignorable="xr16" name="NVRN5.espmvol.5yr.adj.espmvol_39" connectionId="12" xr16:uid="{8930FFBC-8850-4464-9398-455D01F31E1C}" autoFormatId="16" applyNumberFormats="0" applyBorderFormats="0" applyFontFormats="1" applyPatternFormats="1" applyAlignmentFormats="0" applyWidthHeightFormats="0"/>
</file>

<file path=xl/queryTables/queryTable573.xml><?xml version="1.0" encoding="utf-8"?>
<queryTable xmlns="http://schemas.openxmlformats.org/spreadsheetml/2006/main" xmlns:mc="http://schemas.openxmlformats.org/markup-compatibility/2006" xmlns:xr16="http://schemas.microsoft.com/office/spreadsheetml/2017/revision16" mc:Ignorable="xr16" name="NVRN5.espmvol.5yr.adj.espmvol_56" connectionId="12" xr16:uid="{BFE47FF2-A3CD-4B83-ABCD-4FEA21BA43FB}" autoFormatId="16" applyNumberFormats="0" applyBorderFormats="0" applyFontFormats="1" applyPatternFormats="1" applyAlignmentFormats="0" applyWidthHeightFormats="0"/>
</file>

<file path=xl/queryTables/queryTable574.xml><?xml version="1.0" encoding="utf-8"?>
<queryTable xmlns="http://schemas.openxmlformats.org/spreadsheetml/2006/main" xmlns:mc="http://schemas.openxmlformats.org/markup-compatibility/2006" xmlns:xr16="http://schemas.microsoft.com/office/spreadsheetml/2017/revision16" mc:Ignorable="xr16" name="NVRN5.espmvol.5yr.adj.espmvol_20" connectionId="12" xr16:uid="{A22D1368-2EA4-44FF-947F-980401CEC7EB}" autoFormatId="16" applyNumberFormats="0" applyBorderFormats="0" applyFontFormats="1" applyPatternFormats="1" applyAlignmentFormats="0" applyWidthHeightFormats="0"/>
</file>

<file path=xl/queryTables/queryTable575.xml><?xml version="1.0" encoding="utf-8"?>
<queryTable xmlns="http://schemas.openxmlformats.org/spreadsheetml/2006/main" xmlns:mc="http://schemas.openxmlformats.org/markup-compatibility/2006" xmlns:xr16="http://schemas.microsoft.com/office/spreadsheetml/2017/revision16" mc:Ignorable="xr16" name="GRNU1.espmvol.5yr.adj.espmvol_12" connectionId="10" xr16:uid="{662C0A6A-5D47-4818-9248-B098E7719CE7}" autoFormatId="16" applyNumberFormats="0" applyBorderFormats="0" applyFontFormats="1" applyPatternFormats="1" applyAlignmentFormats="0" applyWidthHeightFormats="0"/>
</file>

<file path=xl/queryTables/queryTable576.xml><?xml version="1.0" encoding="utf-8"?>
<queryTable xmlns="http://schemas.openxmlformats.org/spreadsheetml/2006/main" xmlns:mc="http://schemas.openxmlformats.org/markup-compatibility/2006" xmlns:xr16="http://schemas.microsoft.com/office/spreadsheetml/2017/revision16" mc:Ignorable="xr16" name="BMDC2.espmvol.5yr.adj.espmvol_6" connectionId="1" xr16:uid="{C80832FA-D570-43DC-8C25-94B7DCA3E76C}" autoFormatId="16" applyNumberFormats="0" applyBorderFormats="0" applyFontFormats="1" applyPatternFormats="1" applyAlignmentFormats="0" applyWidthHeightFormats="0"/>
</file>

<file path=xl/queryTables/queryTable577.xml><?xml version="1.0" encoding="utf-8"?>
<queryTable xmlns="http://schemas.openxmlformats.org/spreadsheetml/2006/main" xmlns:mc="http://schemas.openxmlformats.org/markup-compatibility/2006" xmlns:xr16="http://schemas.microsoft.com/office/spreadsheetml/2017/revision16" mc:Ignorable="xr16" name="TPIC2.espmvol.5yr.adj.espmvol_46" connectionId="13" xr16:uid="{69757894-2DEF-4206-A8DA-7D0349BBDB65}" autoFormatId="16" applyNumberFormats="0" applyBorderFormats="0" applyFontFormats="1" applyPatternFormats="1" applyAlignmentFormats="0" applyWidthHeightFormats="0"/>
</file>

<file path=xl/queryTables/queryTable578.xml><?xml version="1.0" encoding="utf-8"?>
<queryTable xmlns="http://schemas.openxmlformats.org/spreadsheetml/2006/main" xmlns:mc="http://schemas.openxmlformats.org/markup-compatibility/2006" xmlns:xr16="http://schemas.microsoft.com/office/spreadsheetml/2017/revision16" mc:Ignorable="xr16" name="NVRN5.espmvol.5yr.adj.espmvol_4" connectionId="12" xr16:uid="{7F90BD17-D053-48D2-A882-C9C59FF72B1B}" autoFormatId="16" applyNumberFormats="0" applyBorderFormats="0" applyFontFormats="1" applyPatternFormats="1" applyAlignmentFormats="0" applyWidthHeightFormats="0"/>
</file>

<file path=xl/queryTables/queryTable579.xml><?xml version="1.0" encoding="utf-8"?>
<queryTable xmlns="http://schemas.openxmlformats.org/spreadsheetml/2006/main" xmlns:mc="http://schemas.openxmlformats.org/markup-compatibility/2006" xmlns:xr16="http://schemas.microsoft.com/office/spreadsheetml/2017/revision16" mc:Ignorable="xr16" name="BMDC2.espmvol.5yr.adj.espmvol_34" connectionId="1" xr16:uid="{D881F87B-61A4-474A-A6ED-6EA74FB88D71}" autoFormatId="16" applyNumberFormats="0" applyBorderFormats="0" applyFontFormats="1" applyPatternFormats="1" applyAlignmentFormats="0" applyWidthHeightFormats="0"/>
</file>

<file path=xl/queryTables/queryTable580.xml><?xml version="1.0" encoding="utf-8"?>
<queryTable xmlns="http://schemas.openxmlformats.org/spreadsheetml/2006/main" xmlns:mc="http://schemas.openxmlformats.org/markup-compatibility/2006" xmlns:xr16="http://schemas.microsoft.com/office/spreadsheetml/2017/revision16" mc:Ignorable="xr16" name="NVRN5.espmvol.5yr.adj.espmvol_60" connectionId="12" xr16:uid="{93DBB45D-AEF1-4D76-B870-47947A4ECE92}" autoFormatId="16" applyNumberFormats="0" applyBorderFormats="0" applyFontFormats="1" applyPatternFormats="1" applyAlignmentFormats="0" applyWidthHeightFormats="0"/>
</file>

<file path=xl/queryTables/queryTable581.xml><?xml version="1.0" encoding="utf-8"?>
<queryTable xmlns="http://schemas.openxmlformats.org/spreadsheetml/2006/main" xmlns:mc="http://schemas.openxmlformats.org/markup-compatibility/2006" xmlns:xr16="http://schemas.microsoft.com/office/spreadsheetml/2017/revision16" mc:Ignorable="xr16" name="GRNU1.espmvol.5yr.adj.espmvol_21" connectionId="10" xr16:uid="{38F68A12-48E3-4831-8F8E-F967D9F0A81F}" autoFormatId="16" applyNumberFormats="0" applyBorderFormats="0" applyFontFormats="1" applyPatternFormats="1" applyAlignmentFormats="0" applyWidthHeightFormats="0"/>
</file>

<file path=xl/queryTables/queryTable582.xml><?xml version="1.0" encoding="utf-8"?>
<queryTable xmlns="http://schemas.openxmlformats.org/spreadsheetml/2006/main" xmlns:mc="http://schemas.openxmlformats.org/markup-compatibility/2006" xmlns:xr16="http://schemas.microsoft.com/office/spreadsheetml/2017/revision16" mc:Ignorable="xr16" name="NVRN5.espmvol.5yr.adj.espmvol_30" connectionId="12" xr16:uid="{A92D73F8-B9BA-4015-BFBF-E1B5D858BC33}" autoFormatId="16" applyNumberFormats="0" applyBorderFormats="0" applyFontFormats="1" applyPatternFormats="1" applyAlignmentFormats="0" applyWidthHeightFormats="0"/>
</file>

<file path=xl/queryTables/queryTable583.xml><?xml version="1.0" encoding="utf-8"?>
<queryTable xmlns="http://schemas.openxmlformats.org/spreadsheetml/2006/main" xmlns:mc="http://schemas.openxmlformats.org/markup-compatibility/2006" xmlns:xr16="http://schemas.microsoft.com/office/spreadsheetml/2017/revision16" mc:Ignorable="xr16" name="MPSC2.espmvol.5yr.adj.espmvol_6" connectionId="11" xr16:uid="{631F710F-CB89-4E2B-8F12-DECB6C81BE83}" autoFormatId="16" applyNumberFormats="0" applyBorderFormats="0" applyFontFormats="1" applyPatternFormats="1" applyAlignmentFormats="0" applyWidthHeightFormats="0"/>
</file>

<file path=xl/queryTables/queryTable584.xml><?xml version="1.0" encoding="utf-8"?>
<queryTable xmlns="http://schemas.openxmlformats.org/spreadsheetml/2006/main" xmlns:mc="http://schemas.openxmlformats.org/markup-compatibility/2006" xmlns:xr16="http://schemas.microsoft.com/office/spreadsheetml/2017/revision16" mc:Ignorable="xr16" name="BMDC2.espmvol.5yr.adj.espmvol_11" connectionId="1" xr16:uid="{4C2FAFF4-4984-4575-8400-64E02C08946A}" autoFormatId="16" applyNumberFormats="0" applyBorderFormats="0" applyFontFormats="1" applyPatternFormats="1" applyAlignmentFormats="0" applyWidthHeightFormats="0"/>
</file>

<file path=xl/queryTables/queryTable585.xml><?xml version="1.0" encoding="utf-8"?>
<queryTable xmlns="http://schemas.openxmlformats.org/spreadsheetml/2006/main" xmlns:mc="http://schemas.openxmlformats.org/markup-compatibility/2006" xmlns:xr16="http://schemas.microsoft.com/office/spreadsheetml/2017/revision16" mc:Ignorable="xr16" name="TPIC2.espmvol.5yr.adj.espmvol_15" connectionId="13" xr16:uid="{CB8A41E7-E820-441D-9696-5CB12D3C0C84}" autoFormatId="16" applyNumberFormats="0" applyBorderFormats="0" applyFontFormats="1" applyPatternFormats="1" applyAlignmentFormats="0" applyWidthHeightFormats="0"/>
</file>

<file path=xl/queryTables/queryTable586.xml><?xml version="1.0" encoding="utf-8"?>
<queryTable xmlns="http://schemas.openxmlformats.org/spreadsheetml/2006/main" xmlns:mc="http://schemas.openxmlformats.org/markup-compatibility/2006" xmlns:xr16="http://schemas.microsoft.com/office/spreadsheetml/2017/revision16" mc:Ignorable="xr16" name="VCRC2.espmvol.5yr.adj.espmvol_16" connectionId="14" xr16:uid="{FBB8838F-76BB-44E2-88BF-E9B1E431EA76}" autoFormatId="16" applyNumberFormats="0" applyBorderFormats="0" applyFontFormats="1" applyPatternFormats="1" applyAlignmentFormats="0" applyWidthHeightFormats="0"/>
</file>

<file path=xl/queryTables/queryTable587.xml><?xml version="1.0" encoding="utf-8"?>
<queryTable xmlns="http://schemas.openxmlformats.org/spreadsheetml/2006/main" xmlns:mc="http://schemas.openxmlformats.org/markup-compatibility/2006" xmlns:xr16="http://schemas.microsoft.com/office/spreadsheetml/2017/revision16" mc:Ignorable="xr16" name="VCRC2.espmvol.5yr.adj.espmvol_25" connectionId="14" xr16:uid="{0F007867-4095-4D1D-8DCA-09BE175965CB}" autoFormatId="16" applyNumberFormats="0" applyBorderFormats="0" applyFontFormats="1" applyPatternFormats="1" applyAlignmentFormats="0" applyWidthHeightFormats="0"/>
</file>

<file path=xl/queryTables/queryTable588.xml><?xml version="1.0" encoding="utf-8"?>
<queryTable xmlns="http://schemas.openxmlformats.org/spreadsheetml/2006/main" xmlns:mc="http://schemas.openxmlformats.org/markup-compatibility/2006" xmlns:xr16="http://schemas.microsoft.com/office/spreadsheetml/2017/revision16" mc:Ignorable="xr16" name="CLSC2.espmvol.5yr.adj.espmvol_31" connectionId="3" xr16:uid="{A6A3EBA7-ADAF-4757-B445-5698D5712B5F}" autoFormatId="16" applyNumberFormats="0" applyBorderFormats="0" applyFontFormats="1" applyPatternFormats="1" applyAlignmentFormats="0" applyWidthHeightFormats="0"/>
</file>

<file path=xl/queryTables/queryTable589.xml><?xml version="1.0" encoding="utf-8"?>
<queryTable xmlns="http://schemas.openxmlformats.org/spreadsheetml/2006/main" xmlns:mc="http://schemas.openxmlformats.org/markup-compatibility/2006" xmlns:xr16="http://schemas.microsoft.com/office/spreadsheetml/2017/revision16" mc:Ignorable="xr16" name="DRGC2.espmvol.5yr.adj.espmvol_24" connectionId="6" xr16:uid="{470DD3E4-09FB-46DF-82A5-7E6AFE53F672}" autoFormatId="16" applyNumberFormats="0" applyBorderFormats="0" applyFontFormats="1" applyPatternFormats="1" applyAlignmentFormats="0" applyWidthHeightFormats="0"/>
</file>

<file path=xl/queryTables/queryTable590.xml><?xml version="1.0" encoding="utf-8"?>
<queryTable xmlns="http://schemas.openxmlformats.org/spreadsheetml/2006/main" xmlns:mc="http://schemas.openxmlformats.org/markup-compatibility/2006" xmlns:xr16="http://schemas.microsoft.com/office/spreadsheetml/2017/revision16" mc:Ignorable="xr16" name="VCRC2.espmvol.5yr.adj.espmvol_21" connectionId="14" xr16:uid="{8FB6CF74-8CD9-469E-B522-1B5329A28733}" autoFormatId="16" applyNumberFormats="0" applyBorderFormats="0" applyFontFormats="1" applyPatternFormats="1" applyAlignmentFormats="0" applyWidthHeightFormats="0"/>
</file>

<file path=xl/queryTables/queryTable591.xml><?xml version="1.0" encoding="utf-8"?>
<queryTable xmlns="http://schemas.openxmlformats.org/spreadsheetml/2006/main" xmlns:mc="http://schemas.openxmlformats.org/markup-compatibility/2006" xmlns:xr16="http://schemas.microsoft.com/office/spreadsheetml/2017/revision16" mc:Ignorable="xr16" name="GBRW4.espmvol.5yr.adj.espmvol_2" connectionId="7" xr16:uid="{93D17E60-3B68-4D0A-B49C-5798938D6EBE}" autoFormatId="16" applyNumberFormats="0" applyBorderFormats="0" applyFontFormats="1" applyPatternFormats="1" applyAlignmentFormats="0" applyWidthHeightFormats="0"/>
</file>

<file path=xl/queryTables/queryTable592.xml><?xml version="1.0" encoding="utf-8"?>
<queryTable xmlns="http://schemas.openxmlformats.org/spreadsheetml/2006/main" xmlns:mc="http://schemas.openxmlformats.org/markup-compatibility/2006" xmlns:xr16="http://schemas.microsoft.com/office/spreadsheetml/2017/revision16" mc:Ignorable="xr16" name="DRGC2.espmvol.5yr.adj.espmvol_33" connectionId="6" xr16:uid="{AC663255-EF22-45D2-9213-E257EEADC8D6}" autoFormatId="16" applyNumberFormats="0" applyBorderFormats="0" applyFontFormats="1" applyPatternFormats="1" applyAlignmentFormats="0" applyWidthHeightFormats="0"/>
</file>

<file path=xl/queryTables/queryTable593.xml><?xml version="1.0" encoding="utf-8"?>
<queryTable xmlns="http://schemas.openxmlformats.org/spreadsheetml/2006/main" xmlns:mc="http://schemas.openxmlformats.org/markup-compatibility/2006" xmlns:xr16="http://schemas.microsoft.com/office/spreadsheetml/2017/revision16" mc:Ignorable="xr16" name="YDLC2.espmvol.5yr.adj.espmvol_27" connectionId="15" xr16:uid="{7DA2D210-CB76-4F22-9C89-FC8A4D25F3AA}" autoFormatId="16" applyNumberFormats="0" applyBorderFormats="0" applyFontFormats="1" applyPatternFormats="1" applyAlignmentFormats="0" applyWidthHeightFormats="0"/>
</file>

<file path=xl/queryTables/queryTable594.xml><?xml version="1.0" encoding="utf-8"?>
<queryTable xmlns="http://schemas.openxmlformats.org/spreadsheetml/2006/main" xmlns:mc="http://schemas.openxmlformats.org/markup-compatibility/2006" xmlns:xr16="http://schemas.microsoft.com/office/spreadsheetml/2017/revision16" mc:Ignorable="xr16" name="DRGC2.espmvol.5yr.adj.espmvol_18" connectionId="6" xr16:uid="{78D7E2CB-B2EF-44DC-AF36-1C48DCC3E9D1}" autoFormatId="16" applyNumberFormats="0" applyBorderFormats="0" applyFontFormats="1" applyPatternFormats="1" applyAlignmentFormats="0" applyWidthHeightFormats="0"/>
</file>

<file path=xl/queryTables/queryTable595.xml><?xml version="1.0" encoding="utf-8"?>
<queryTable xmlns="http://schemas.openxmlformats.org/spreadsheetml/2006/main" xmlns:mc="http://schemas.openxmlformats.org/markup-compatibility/2006" xmlns:xr16="http://schemas.microsoft.com/office/spreadsheetml/2017/revision16" mc:Ignorable="xr16" name="GBRW4.espmvol.5yr.adj.espmvol_55" connectionId="7" xr16:uid="{8E1F8915-6F39-4499-890C-B86CEC230595}" autoFormatId="16" applyNumberFormats="0" applyBorderFormats="0" applyFontFormats="1" applyPatternFormats="1" applyAlignmentFormats="0" applyWidthHeightFormats="0"/>
</file>

<file path=xl/queryTables/queryTable596.xml><?xml version="1.0" encoding="utf-8"?>
<queryTable xmlns="http://schemas.openxmlformats.org/spreadsheetml/2006/main" xmlns:mc="http://schemas.openxmlformats.org/markup-compatibility/2006" xmlns:xr16="http://schemas.microsoft.com/office/spreadsheetml/2017/revision16" mc:Ignorable="xr16" name="BMDC2.espmvol.5yr.adj.espmvol_41" connectionId="1" xr16:uid="{F01B8CD1-C7EB-4FEE-800D-E81745461536}" autoFormatId="16" applyNumberFormats="0" applyBorderFormats="0" applyFontFormats="1" applyPatternFormats="1" applyAlignmentFormats="0" applyWidthHeightFormats="0"/>
</file>

<file path=xl/queryTables/queryTable597.xml><?xml version="1.0" encoding="utf-8"?>
<queryTable xmlns="http://schemas.openxmlformats.org/spreadsheetml/2006/main" xmlns:mc="http://schemas.openxmlformats.org/markup-compatibility/2006" xmlns:xr16="http://schemas.microsoft.com/office/spreadsheetml/2017/revision16" mc:Ignorable="xr16" name="YDLC2.espmvol.5yr.adj.espmvol_39" connectionId="15" xr16:uid="{7A249E49-EC1D-4D5D-AF3F-FC2878B4AF93}" autoFormatId="16" applyNumberFormats="0" applyBorderFormats="0" applyFontFormats="1" applyPatternFormats="1" applyAlignmentFormats="0" applyWidthHeightFormats="0"/>
</file>

<file path=xl/queryTables/queryTable598.xml><?xml version="1.0" encoding="utf-8"?>
<queryTable xmlns="http://schemas.openxmlformats.org/spreadsheetml/2006/main" xmlns:mc="http://schemas.openxmlformats.org/markup-compatibility/2006" xmlns:xr16="http://schemas.microsoft.com/office/spreadsheetml/2017/revision16" mc:Ignorable="xr16" name="GLDA3.espmvol.5yr.adj.espmvol_55" connectionId="9" xr16:uid="{8292F0E5-1920-4AD2-86E1-ED0DA5D176D5}" autoFormatId="16" applyNumberFormats="0" applyBorderFormats="0" applyFontFormats="1" applyPatternFormats="1" applyAlignmentFormats="0" applyWidthHeightFormats="0"/>
</file>

<file path=xl/queryTables/queryTable599.xml><?xml version="1.0" encoding="utf-8"?>
<queryTable xmlns="http://schemas.openxmlformats.org/spreadsheetml/2006/main" xmlns:mc="http://schemas.openxmlformats.org/markup-compatibility/2006" xmlns:xr16="http://schemas.microsoft.com/office/spreadsheetml/2017/revision16" mc:Ignorable="xr16" name="GLDA3.espmvol.5yr.adj.espmvol_13" connectionId="9" xr16:uid="{463128C2-54A3-4A50-9035-6999A8EBFE12}" autoFormatId="16" applyNumberFormats="0" applyBorderFormats="0" applyFontFormats="1" applyPatternFormats="1" applyAlignmentFormats="0" applyWidthHeightFormats="0"/>
</file>

<file path=xl/queryTables/queryTable600.xml><?xml version="1.0" encoding="utf-8"?>
<queryTable xmlns="http://schemas.openxmlformats.org/spreadsheetml/2006/main" xmlns:mc="http://schemas.openxmlformats.org/markup-compatibility/2006" xmlns:xr16="http://schemas.microsoft.com/office/spreadsheetml/2017/revision16" mc:Ignorable="xr16" name="GJNC2LOC.espmvol.5yr.adj.espmvol_62" connectionId="8" xr16:uid="{F0C3BCDB-737C-4B2E-9F26-8ED7386BB4DD}" autoFormatId="16" applyNumberFormats="0" applyBorderFormats="0" applyFontFormats="1" applyPatternFormats="1" applyAlignmentFormats="0" applyWidthHeightFormats="0"/>
</file>

<file path=xl/queryTables/queryTable601.xml><?xml version="1.0" encoding="utf-8"?>
<queryTable xmlns="http://schemas.openxmlformats.org/spreadsheetml/2006/main" xmlns:mc="http://schemas.openxmlformats.org/markup-compatibility/2006" xmlns:xr16="http://schemas.microsoft.com/office/spreadsheetml/2017/revision16" mc:Ignorable="xr16" name="GJNC2LOC.espmvol.5yr.adj.espmvol_59" connectionId="8" xr16:uid="{CCC95973-E2AA-4026-9BD2-5D44E2803033}" autoFormatId="16" applyNumberFormats="0" applyBorderFormats="0" applyFontFormats="1" applyPatternFormats="1" applyAlignmentFormats="0" applyWidthHeightFormats="0"/>
</file>

<file path=xl/queryTables/queryTable602.xml><?xml version="1.0" encoding="utf-8"?>
<queryTable xmlns="http://schemas.openxmlformats.org/spreadsheetml/2006/main" xmlns:mc="http://schemas.openxmlformats.org/markup-compatibility/2006" xmlns:xr16="http://schemas.microsoft.com/office/spreadsheetml/2017/revision16" mc:Ignorable="xr16" name="NVRN5.espmvol.5yr.adj.espmvol_38" connectionId="12" xr16:uid="{AE65A88D-E2ED-4562-B526-8F94CC488DE7}" autoFormatId="16" applyNumberFormats="0" applyBorderFormats="0" applyFontFormats="1" applyPatternFormats="1" applyAlignmentFormats="0" applyWidthHeightFormats="0"/>
</file>

<file path=xl/queryTables/queryTable603.xml><?xml version="1.0" encoding="utf-8"?>
<queryTable xmlns="http://schemas.openxmlformats.org/spreadsheetml/2006/main" xmlns:mc="http://schemas.openxmlformats.org/markup-compatibility/2006" xmlns:xr16="http://schemas.microsoft.com/office/spreadsheetml/2017/revision16" mc:Ignorable="xr16" name="TPIC2.espmvol.5yr.adj.espmvol_3" connectionId="13" xr16:uid="{A8F036BA-FA69-402A-957D-08195B7D4DAB}" autoFormatId="16" applyNumberFormats="0" applyBorderFormats="0" applyFontFormats="1" applyPatternFormats="1" applyAlignmentFormats="0" applyWidthHeightFormats="0"/>
</file>

<file path=xl/queryTables/queryTable604.xml><?xml version="1.0" encoding="utf-8"?>
<queryTable xmlns="http://schemas.openxmlformats.org/spreadsheetml/2006/main" xmlns:mc="http://schemas.openxmlformats.org/markup-compatibility/2006" xmlns:xr16="http://schemas.microsoft.com/office/spreadsheetml/2017/revision16" mc:Ignorable="xr16" name="NVRN5.espmvol.5yr.adj.espmvol_44" connectionId="12" xr16:uid="{CADA8269-D10B-4865-9ED1-66DEFB801678}" autoFormatId="16" applyNumberFormats="0" applyBorderFormats="0" applyFontFormats="1" applyPatternFormats="1" applyAlignmentFormats="0" applyWidthHeightFormats="0"/>
</file>

<file path=xl/queryTables/queryTable605.xml><?xml version="1.0" encoding="utf-8"?>
<queryTable xmlns="http://schemas.openxmlformats.org/spreadsheetml/2006/main" xmlns:mc="http://schemas.openxmlformats.org/markup-compatibility/2006" xmlns:xr16="http://schemas.microsoft.com/office/spreadsheetml/2017/revision16" mc:Ignorable="xr16" name="YDLC2.espmvol.5yr.adj.espmvol_37" connectionId="15" xr16:uid="{F0C97915-25CB-4D47-B8FF-C33AB4FFB7AC}" autoFormatId="16" applyNumberFormats="0" applyBorderFormats="0" applyFontFormats="1" applyPatternFormats="1" applyAlignmentFormats="0" applyWidthHeightFormats="0"/>
</file>

<file path=xl/queryTables/queryTable606.xml><?xml version="1.0" encoding="utf-8"?>
<queryTable xmlns="http://schemas.openxmlformats.org/spreadsheetml/2006/main" xmlns:mc="http://schemas.openxmlformats.org/markup-compatibility/2006" xmlns:xr16="http://schemas.microsoft.com/office/spreadsheetml/2017/revision16" mc:Ignorable="xr16" name="NVRN5.espmvol.5yr.adj.espmvol_32" connectionId="12" xr16:uid="{97FD9CB6-2E6A-44C0-ADBD-DF2A147A7D60}" autoFormatId="16" applyNumberFormats="0" applyBorderFormats="0" applyFontFormats="1" applyPatternFormats="1" applyAlignmentFormats="0" applyWidthHeightFormats="0"/>
</file>

<file path=xl/queryTables/queryTable607.xml><?xml version="1.0" encoding="utf-8"?>
<queryTable xmlns="http://schemas.openxmlformats.org/spreadsheetml/2006/main" xmlns:mc="http://schemas.openxmlformats.org/markup-compatibility/2006" xmlns:xr16="http://schemas.microsoft.com/office/spreadsheetml/2017/revision16" mc:Ignorable="xr16" name="GRNU1.espmvol.5yr.adj.espmvol_20" connectionId="10" xr16:uid="{50C7D7CA-46BE-4883-ABAA-E6C598710BD1}" autoFormatId="16" applyNumberFormats="0" applyBorderFormats="0" applyFontFormats="1" applyPatternFormats="1" applyAlignmentFormats="0" applyWidthHeightFormats="0"/>
</file>

<file path=xl/queryTables/queryTable608.xml><?xml version="1.0" encoding="utf-8"?>
<queryTable xmlns="http://schemas.openxmlformats.org/spreadsheetml/2006/main" xmlns:mc="http://schemas.openxmlformats.org/markup-compatibility/2006" xmlns:xr16="http://schemas.microsoft.com/office/spreadsheetml/2017/revision16" mc:Ignorable="xr16" name="NVRN5.espmvol.5yr.adj.espmvol_61" connectionId="12" xr16:uid="{CAA744E7-6258-4D98-B4A3-9248ECF9320A}" autoFormatId="16" applyNumberFormats="0" applyBorderFormats="0" applyFontFormats="1" applyPatternFormats="1" applyAlignmentFormats="0" applyWidthHeightFormats="0"/>
</file>

<file path=xl/queryTables/queryTable609.xml><?xml version="1.0" encoding="utf-8"?>
<queryTable xmlns="http://schemas.openxmlformats.org/spreadsheetml/2006/main" xmlns:mc="http://schemas.openxmlformats.org/markup-compatibility/2006" xmlns:xr16="http://schemas.microsoft.com/office/spreadsheetml/2017/revision16" mc:Ignorable="xr16" name="CLSC2.espmvol.5yr.adj.espmvol_22" connectionId="3" xr16:uid="{DD6ACE25-5F3D-4052-B029-CDB0F0BEFCD5}" autoFormatId="16" applyNumberFormats="0" applyBorderFormats="0" applyFontFormats="1" applyPatternFormats="1" applyAlignmentFormats="0" applyWidthHeightFormats="0"/>
</file>

<file path=xl/queryTables/queryTable610.xml><?xml version="1.0" encoding="utf-8"?>
<queryTable xmlns="http://schemas.openxmlformats.org/spreadsheetml/2006/main" xmlns:mc="http://schemas.openxmlformats.org/markup-compatibility/2006" xmlns:xr16="http://schemas.microsoft.com/office/spreadsheetml/2017/revision16" mc:Ignorable="xr16" name="NVRN5.espmvol.5yr.adj.espmvol_62" connectionId="12" xr16:uid="{017926A0-9C4F-488E-9214-FAA5158A98DD}" autoFormatId="16" applyNumberFormats="0" applyBorderFormats="0" applyFontFormats="1" applyPatternFormats="1" applyAlignmentFormats="0" applyWidthHeightFormats="0"/>
</file>

<file path=xl/queryTables/queryTable611.xml><?xml version="1.0" encoding="utf-8"?>
<queryTable xmlns="http://schemas.openxmlformats.org/spreadsheetml/2006/main" xmlns:mc="http://schemas.openxmlformats.org/markup-compatibility/2006" xmlns:xr16="http://schemas.microsoft.com/office/spreadsheetml/2017/revision16" mc:Ignorable="xr16" name="BMDC2.espmvol.5yr.adj.espmvol_1" connectionId="1" xr16:uid="{9035F49F-EA2D-4B2E-B47E-7A6795991F23}" autoFormatId="16" applyNumberFormats="0" applyBorderFormats="0" applyFontFormats="1" applyPatternFormats="1" applyAlignmentFormats="0" applyWidthHeightFormats="0"/>
</file>

<file path=xl/queryTables/queryTable612.xml><?xml version="1.0" encoding="utf-8"?>
<queryTable xmlns="http://schemas.openxmlformats.org/spreadsheetml/2006/main" xmlns:mc="http://schemas.openxmlformats.org/markup-compatibility/2006" xmlns:xr16="http://schemas.microsoft.com/office/spreadsheetml/2017/revision16" mc:Ignorable="xr16" name="GJNC2LOC.espmvol.5yr.adj.espmvol_42" connectionId="8" xr16:uid="{138FB47C-E519-4940-8E1B-A41480DDFC78}" autoFormatId="16" applyNumberFormats="0" applyBorderFormats="0" applyFontFormats="1" applyPatternFormats="1" applyAlignmentFormats="0" applyWidthHeightFormats="0"/>
</file>

<file path=xl/queryTables/queryTable613.xml><?xml version="1.0" encoding="utf-8"?>
<queryTable xmlns="http://schemas.openxmlformats.org/spreadsheetml/2006/main" xmlns:mc="http://schemas.openxmlformats.org/markup-compatibility/2006" xmlns:xr16="http://schemas.microsoft.com/office/spreadsheetml/2017/revision16" mc:Ignorable="xr16" name="NVRN5.espmvol.5yr.adj.espmvol_50" connectionId="12" xr16:uid="{D627A031-8D03-4B2B-88EC-F90A2545A026}" autoFormatId="16" applyNumberFormats="0" applyBorderFormats="0" applyFontFormats="1" applyPatternFormats="1" applyAlignmentFormats="0" applyWidthHeightFormats="0"/>
</file>

<file path=xl/queryTables/queryTable614.xml><?xml version="1.0" encoding="utf-8"?>
<queryTable xmlns="http://schemas.openxmlformats.org/spreadsheetml/2006/main" xmlns:mc="http://schemas.openxmlformats.org/markup-compatibility/2006" xmlns:xr16="http://schemas.microsoft.com/office/spreadsheetml/2017/revision16" mc:Ignorable="xr16" name="VCRC2.espmvol.5yr.adj.espmvol_37" connectionId="14" xr16:uid="{08538A66-623F-418D-ACF0-A7D47CB1DA65}" autoFormatId="16" applyNumberFormats="0" applyBorderFormats="0" applyFontFormats="1" applyPatternFormats="1" applyAlignmentFormats="0" applyWidthHeightFormats="0"/>
</file>

<file path=xl/queryTables/queryTable615.xml><?xml version="1.0" encoding="utf-8"?>
<queryTable xmlns="http://schemas.openxmlformats.org/spreadsheetml/2006/main" xmlns:mc="http://schemas.openxmlformats.org/markup-compatibility/2006" xmlns:xr16="http://schemas.microsoft.com/office/spreadsheetml/2017/revision16" mc:Ignorable="xr16" name="BMDC2.espmvol.5yr.adj.espmvol_38" connectionId="1" xr16:uid="{BEBCF7B9-706E-4BF2-864D-3B8460D90D01}" autoFormatId="16" applyNumberFormats="0" applyBorderFormats="0" applyFontFormats="1" applyPatternFormats="1" applyAlignmentFormats="0" applyWidthHeightFormats="0"/>
</file>

<file path=xl/queryTables/queryTable616.xml><?xml version="1.0" encoding="utf-8"?>
<queryTable xmlns="http://schemas.openxmlformats.org/spreadsheetml/2006/main" xmlns:mc="http://schemas.openxmlformats.org/markup-compatibility/2006" xmlns:xr16="http://schemas.microsoft.com/office/spreadsheetml/2017/revision16" mc:Ignorable="xr16" name="GLDA3.espmvol.5yr.adj.espmvol_10" connectionId="9" xr16:uid="{DD3894B9-9DAF-42AB-88CC-757FAA27E6AE}" autoFormatId="16" applyNumberFormats="0" applyBorderFormats="0" applyFontFormats="1" applyPatternFormats="1" applyAlignmentFormats="0" applyWidthHeightFormats="0"/>
</file>

<file path=xl/queryTables/queryTable617.xml><?xml version="1.0" encoding="utf-8"?>
<queryTable xmlns="http://schemas.openxmlformats.org/spreadsheetml/2006/main" xmlns:mc="http://schemas.openxmlformats.org/markup-compatibility/2006" xmlns:xr16="http://schemas.microsoft.com/office/spreadsheetml/2017/revision16" mc:Ignorable="xr16" name="TPIC2.espmvol.5yr.adj.espmvol_18" connectionId="13" xr16:uid="{418E9497-1AB3-451F-B276-3EEC371B33C3}" autoFormatId="16" applyNumberFormats="0" applyBorderFormats="0" applyFontFormats="1" applyPatternFormats="1" applyAlignmentFormats="0" applyWidthHeightFormats="0"/>
</file>

<file path=xl/queryTables/queryTable618.xml><?xml version="1.0" encoding="utf-8"?>
<queryTable xmlns="http://schemas.openxmlformats.org/spreadsheetml/2006/main" xmlns:mc="http://schemas.openxmlformats.org/markup-compatibility/2006" xmlns:xr16="http://schemas.microsoft.com/office/spreadsheetml/2017/revision16" mc:Ignorable="xr16" name="YDLC2.espmvol.5yr.adj.espmvol_45" connectionId="15" xr16:uid="{98A079E7-B221-4612-81D1-E1DB80AACEB3}" autoFormatId="16" applyNumberFormats="0" applyBorderFormats="0" applyFontFormats="1" applyPatternFormats="1" applyAlignmentFormats="0" applyWidthHeightFormats="0"/>
</file>

<file path=xl/queryTables/queryTable619.xml><?xml version="1.0" encoding="utf-8"?>
<queryTable xmlns="http://schemas.openxmlformats.org/spreadsheetml/2006/main" xmlns:mc="http://schemas.openxmlformats.org/markup-compatibility/2006" xmlns:xr16="http://schemas.microsoft.com/office/spreadsheetml/2017/revision16" mc:Ignorable="xr16" name="DRGC2.espmvol.5yr.adj.espmvol_61" connectionId="6" xr16:uid="{E22A9529-3639-4442-9FEA-510EB8F180D6}" autoFormatId="16" applyNumberFormats="0" applyBorderFormats="0" applyFontFormats="1" applyPatternFormats="1" applyAlignmentFormats="0" applyWidthHeightFormats="0"/>
</file>

<file path=xl/queryTables/queryTable620.xml><?xml version="1.0" encoding="utf-8"?>
<queryTable xmlns="http://schemas.openxmlformats.org/spreadsheetml/2006/main" xmlns:mc="http://schemas.openxmlformats.org/markup-compatibility/2006" xmlns:xr16="http://schemas.microsoft.com/office/spreadsheetml/2017/revision16" mc:Ignorable="xr16" name="CLSC2.espmvol.5yr.adj.espmvol_59" connectionId="3" xr16:uid="{6ACC342D-77BE-493D-BEEC-6248A79F0D21}" autoFormatId="16" applyNumberFormats="0" applyBorderFormats="0" applyFontFormats="1" applyPatternFormats="1" applyAlignmentFormats="0" applyWidthHeightFormats="0"/>
</file>

<file path=xl/queryTables/queryTable621.xml><?xml version="1.0" encoding="utf-8"?>
<queryTable xmlns="http://schemas.openxmlformats.org/spreadsheetml/2006/main" xmlns:mc="http://schemas.openxmlformats.org/markup-compatibility/2006" xmlns:xr16="http://schemas.microsoft.com/office/spreadsheetml/2017/revision16" mc:Ignorable="xr16" name="VCRC2.espmvol.5yr.adj.espmvol_49" connectionId="14" xr16:uid="{87723002-A8FA-4063-9188-7FA6FC3F8DF0}" autoFormatId="16" applyNumberFormats="0" applyBorderFormats="0" applyFontFormats="1" applyPatternFormats="1" applyAlignmentFormats="0" applyWidthHeightFormats="0"/>
</file>

<file path=xl/queryTables/queryTable622.xml><?xml version="1.0" encoding="utf-8"?>
<queryTable xmlns="http://schemas.openxmlformats.org/spreadsheetml/2006/main" xmlns:mc="http://schemas.openxmlformats.org/markup-compatibility/2006" xmlns:xr16="http://schemas.microsoft.com/office/spreadsheetml/2017/revision16" mc:Ignorable="xr16" name="GBRW4.espmvol.5yr.adj.espmvol_50" connectionId="7" xr16:uid="{4368E3A5-D0A7-44A8-98D0-44D1ECAADA5A}" autoFormatId="16" applyNumberFormats="0" applyBorderFormats="0" applyFontFormats="1" applyPatternFormats="1" applyAlignmentFormats="0" applyWidthHeightFormats="0"/>
</file>

<file path=xl/queryTables/queryTable623.xml><?xml version="1.0" encoding="utf-8"?>
<queryTable xmlns="http://schemas.openxmlformats.org/spreadsheetml/2006/main" xmlns:mc="http://schemas.openxmlformats.org/markup-compatibility/2006" xmlns:xr16="http://schemas.microsoft.com/office/spreadsheetml/2017/revision16" mc:Ignorable="xr16" name="GLDA3.espmvol.5yr.adj.espmvol_64" connectionId="9" xr16:uid="{F2FFB4D3-DC07-46CC-9763-31715DC6E2CB}" autoFormatId="16" applyNumberFormats="0" applyBorderFormats="0" applyFontFormats="1" applyPatternFormats="1" applyAlignmentFormats="0" applyWidthHeightFormats="0"/>
</file>

<file path=xl/queryTables/queryTable624.xml><?xml version="1.0" encoding="utf-8"?>
<queryTable xmlns="http://schemas.openxmlformats.org/spreadsheetml/2006/main" xmlns:mc="http://schemas.openxmlformats.org/markup-compatibility/2006" xmlns:xr16="http://schemas.microsoft.com/office/spreadsheetml/2017/revision16" mc:Ignorable="xr16" name="DRGC2.espmvol.5yr.adj.espmvol_21" connectionId="6" xr16:uid="{A4897859-8467-4BC1-B976-2B485684D0F4}" autoFormatId="16" applyNumberFormats="0" applyBorderFormats="0" applyFontFormats="1" applyPatternFormats="1" applyAlignmentFormats="0" applyWidthHeightFormats="0"/>
</file>

<file path=xl/queryTables/queryTable625.xml><?xml version="1.0" encoding="utf-8"?>
<queryTable xmlns="http://schemas.openxmlformats.org/spreadsheetml/2006/main" xmlns:mc="http://schemas.openxmlformats.org/markup-compatibility/2006" xmlns:xr16="http://schemas.microsoft.com/office/spreadsheetml/2017/revision16" mc:Ignorable="xr16" name="VCRC2.espmvol.5yr.adj.espmvol_59" connectionId="14" xr16:uid="{A79866CD-E157-4465-9FFA-D1B8B773F117}" autoFormatId="16" applyNumberFormats="0" applyBorderFormats="0" applyFontFormats="1" applyPatternFormats="1" applyAlignmentFormats="0" applyWidthHeightFormats="0"/>
</file>

<file path=xl/queryTables/queryTable626.xml><?xml version="1.0" encoding="utf-8"?>
<queryTable xmlns="http://schemas.openxmlformats.org/spreadsheetml/2006/main" xmlns:mc="http://schemas.openxmlformats.org/markup-compatibility/2006" xmlns:xr16="http://schemas.microsoft.com/office/spreadsheetml/2017/revision16" mc:Ignorable="xr16" name="MPSC2.espmvol.5yr.adj.espmvol_35" connectionId="11" xr16:uid="{E84A7E59-6066-46CC-9F06-3E63DF52DF71}" autoFormatId="16" applyNumberFormats="0" applyBorderFormats="0" applyFontFormats="1" applyPatternFormats="1" applyAlignmentFormats="0" applyWidthHeightFormats="0"/>
</file>

<file path=xl/queryTables/queryTable627.xml><?xml version="1.0" encoding="utf-8"?>
<queryTable xmlns="http://schemas.openxmlformats.org/spreadsheetml/2006/main" xmlns:mc="http://schemas.openxmlformats.org/markup-compatibility/2006" xmlns:xr16="http://schemas.microsoft.com/office/spreadsheetml/2017/revision16" mc:Ignorable="xr16" name="BMDC2.espmvol.5yr.adj.espmvol_15" connectionId="1" xr16:uid="{58F3BE2D-0C19-41BF-9C79-9EEA2F08A00F}" autoFormatId="16" applyNumberFormats="0" applyBorderFormats="0" applyFontFormats="1" applyPatternFormats="1" applyAlignmentFormats="0" applyWidthHeightFormats="0"/>
</file>

<file path=xl/queryTables/queryTable628.xml><?xml version="1.0" encoding="utf-8"?>
<queryTable xmlns="http://schemas.openxmlformats.org/spreadsheetml/2006/main" xmlns:mc="http://schemas.openxmlformats.org/markup-compatibility/2006" xmlns:xr16="http://schemas.microsoft.com/office/spreadsheetml/2017/revision16" mc:Ignorable="xr16" name="TPIC2.espmvol.5yr.adj.espmvol_36" connectionId="13" xr16:uid="{44B995C6-C624-468C-908B-D13354D7C5FA}" autoFormatId="16" applyNumberFormats="0" applyBorderFormats="0" applyFontFormats="1" applyPatternFormats="1" applyAlignmentFormats="0" applyWidthHeightFormats="0"/>
</file>

<file path=xl/queryTables/queryTable629.xml><?xml version="1.0" encoding="utf-8"?>
<queryTable xmlns="http://schemas.openxmlformats.org/spreadsheetml/2006/main" xmlns:mc="http://schemas.openxmlformats.org/markup-compatibility/2006" xmlns:xr16="http://schemas.microsoft.com/office/spreadsheetml/2017/revision16" mc:Ignorable="xr16" name="GJNC2LOC.espmvol.5yr.adj.espmvol_12" connectionId="8" xr16:uid="{FB310481-DF15-4135-8091-EB71B4F10A24}" autoFormatId="16" applyNumberFormats="0" applyBorderFormats="0" applyFontFormats="1" applyPatternFormats="1" applyAlignmentFormats="0" applyWidthHeightFormats="0"/>
</file>

<file path=xl/queryTables/queryTable630.xml><?xml version="1.0" encoding="utf-8"?>
<queryTable xmlns="http://schemas.openxmlformats.org/spreadsheetml/2006/main" xmlns:mc="http://schemas.openxmlformats.org/markup-compatibility/2006" xmlns:xr16="http://schemas.microsoft.com/office/spreadsheetml/2017/revision16" mc:Ignorable="xr16" name="MPSC2.espmvol.5yr.adj.espmvol_14" connectionId="11" xr16:uid="{B476A686-71A9-426E-B1F1-896CFB80F620}" autoFormatId="16" applyNumberFormats="0" applyBorderFormats="0" applyFontFormats="1" applyPatternFormats="1" applyAlignmentFormats="0" applyWidthHeightFormats="0"/>
</file>

<file path=xl/queryTables/queryTable631.xml><?xml version="1.0" encoding="utf-8"?>
<queryTable xmlns="http://schemas.openxmlformats.org/spreadsheetml/2006/main" xmlns:mc="http://schemas.openxmlformats.org/markup-compatibility/2006" xmlns:xr16="http://schemas.microsoft.com/office/spreadsheetml/2017/revision16" mc:Ignorable="xr16" name="BMDC2.espmvol.5yr.adj.espmvol_57" connectionId="1" xr16:uid="{0EF844BD-ACB1-4B19-A517-6C40EA932ABA}" autoFormatId="16" applyNumberFormats="0" applyBorderFormats="0" applyFontFormats="1" applyPatternFormats="1" applyAlignmentFormats="0" applyWidthHeightFormats="0"/>
</file>

<file path=xl/queryTables/queryTable632.xml><?xml version="1.0" encoding="utf-8"?>
<queryTable xmlns="http://schemas.openxmlformats.org/spreadsheetml/2006/main" xmlns:mc="http://schemas.openxmlformats.org/markup-compatibility/2006" xmlns:xr16="http://schemas.microsoft.com/office/spreadsheetml/2017/revision16" mc:Ignorable="xr16" name="GBRW4.espmvol.5yr.adj.espmvol_46" connectionId="7" xr16:uid="{FB3A6F2F-83C9-48AC-BD03-35E9A81917DD}" autoFormatId="16" applyNumberFormats="0" applyBorderFormats="0" applyFontFormats="1" applyPatternFormats="1" applyAlignmentFormats="0" applyWidthHeightFormats="0"/>
</file>

<file path=xl/queryTables/queryTable633.xml><?xml version="1.0" encoding="utf-8"?>
<queryTable xmlns="http://schemas.openxmlformats.org/spreadsheetml/2006/main" xmlns:mc="http://schemas.openxmlformats.org/markup-compatibility/2006" xmlns:xr16="http://schemas.microsoft.com/office/spreadsheetml/2017/revision16" mc:Ignorable="xr16" name="GBRW4.espmvol.5yr.adj.espmvol_53" connectionId="7" xr16:uid="{E9E84997-2F0F-43AA-9FB5-398A46E5B51B}" autoFormatId="16" applyNumberFormats="0" applyBorderFormats="0" applyFontFormats="1" applyPatternFormats="1" applyAlignmentFormats="0" applyWidthHeightFormats="0"/>
</file>

<file path=xl/queryTables/queryTable634.xml><?xml version="1.0" encoding="utf-8"?>
<queryTable xmlns="http://schemas.openxmlformats.org/spreadsheetml/2006/main" xmlns:mc="http://schemas.openxmlformats.org/markup-compatibility/2006" xmlns:xr16="http://schemas.microsoft.com/office/spreadsheetml/2017/revision16" mc:Ignorable="xr16" name="MPSC2.espmvol.5yr.adj.espmvol_44" connectionId="11" xr16:uid="{FA7F5E86-BA16-4CA8-8782-999D2E683380}" autoFormatId="16" applyNumberFormats="0" applyBorderFormats="0" applyFontFormats="1" applyPatternFormats="1" applyAlignmentFormats="0" applyWidthHeightFormats="0"/>
</file>

<file path=xl/queryTables/queryTable635.xml><?xml version="1.0" encoding="utf-8"?>
<queryTable xmlns="http://schemas.openxmlformats.org/spreadsheetml/2006/main" xmlns:mc="http://schemas.openxmlformats.org/markup-compatibility/2006" xmlns:xr16="http://schemas.microsoft.com/office/spreadsheetml/2017/revision16" mc:Ignorable="xr16" name="YDLC2.espmvol.5yr.adj.espmvol_49" connectionId="15" xr16:uid="{5EE18CC0-1C66-4506-8DB1-0980834B8C6E}" autoFormatId="16" applyNumberFormats="0" applyBorderFormats="0" applyFontFormats="1" applyPatternFormats="1" applyAlignmentFormats="0" applyWidthHeightFormats="0"/>
</file>

<file path=xl/queryTables/queryTable636.xml><?xml version="1.0" encoding="utf-8"?>
<queryTable xmlns="http://schemas.openxmlformats.org/spreadsheetml/2006/main" xmlns:mc="http://schemas.openxmlformats.org/markup-compatibility/2006" xmlns:xr16="http://schemas.microsoft.com/office/spreadsheetml/2017/revision16" mc:Ignorable="xr16" name="GLDA3.espmvol.5yr.adj.espmvol_51" connectionId="9" xr16:uid="{79652DF1-5E5C-4E12-B066-DAA97C78CABD}" autoFormatId="16" applyNumberFormats="0" applyBorderFormats="0" applyFontFormats="1" applyPatternFormats="1" applyAlignmentFormats="0" applyWidthHeightFormats="0"/>
</file>

<file path=xl/queryTables/queryTable637.xml><?xml version="1.0" encoding="utf-8"?>
<queryTable xmlns="http://schemas.openxmlformats.org/spreadsheetml/2006/main" xmlns:mc="http://schemas.openxmlformats.org/markup-compatibility/2006" xmlns:xr16="http://schemas.microsoft.com/office/spreadsheetml/2017/revision16" mc:Ignorable="xr16" name="YDLC2.espmvol.5yr.adj.espmvol_46" connectionId="15" xr16:uid="{CD029FCC-BC5D-4C14-9ECB-0662B8DDA253}" autoFormatId="16" applyNumberFormats="0" applyBorderFormats="0" applyFontFormats="1" applyPatternFormats="1" applyAlignmentFormats="0" applyWidthHeightFormats="0"/>
</file>

<file path=xl/queryTables/queryTable638.xml><?xml version="1.0" encoding="utf-8"?>
<queryTable xmlns="http://schemas.openxmlformats.org/spreadsheetml/2006/main" xmlns:mc="http://schemas.openxmlformats.org/markup-compatibility/2006" xmlns:xr16="http://schemas.microsoft.com/office/spreadsheetml/2017/revision16" mc:Ignorable="xr16" name="GJNC2LOC.espmvol.5yr.adj.espmvol_55" connectionId="8" xr16:uid="{D169E180-5809-4D1C-AF87-AFEA883D50FA}" autoFormatId="16" applyNumberFormats="0" applyBorderFormats="0" applyFontFormats="1" applyPatternFormats="1" applyAlignmentFormats="0" applyWidthHeightFormats="0"/>
</file>

<file path=xl/queryTables/queryTable639.xml><?xml version="1.0" encoding="utf-8"?>
<queryTable xmlns="http://schemas.openxmlformats.org/spreadsheetml/2006/main" xmlns:mc="http://schemas.openxmlformats.org/markup-compatibility/2006" xmlns:xr16="http://schemas.microsoft.com/office/spreadsheetml/2017/revision16" mc:Ignorable="xr16" name="TPIC2.espmvol.5yr.adj.espmvol_32" connectionId="13" xr16:uid="{6383BE40-C9E5-40EB-8317-B5AA73ACD576}" autoFormatId="16" applyNumberFormats="0" applyBorderFormats="0" applyFontFormats="1" applyPatternFormats="1" applyAlignmentFormats="0" applyWidthHeightFormats="0"/>
</file>

<file path=xl/queryTables/queryTable640.xml><?xml version="1.0" encoding="utf-8"?>
<queryTable xmlns="http://schemas.openxmlformats.org/spreadsheetml/2006/main" xmlns:mc="http://schemas.openxmlformats.org/markup-compatibility/2006" xmlns:xr16="http://schemas.microsoft.com/office/spreadsheetml/2017/revision16" mc:Ignorable="xr16" name="TPIC2.espmvol.5yr.adj.espmvol_1" connectionId="13" xr16:uid="{8762B9D7-EC01-4ABB-A75B-B1F0E88C6C16}" autoFormatId="16" applyNumberFormats="0" applyBorderFormats="0" applyFontFormats="1" applyPatternFormats="1" applyAlignmentFormats="0" applyWidthHeightFormats="0"/>
</file>

<file path=xl/queryTables/queryTable641.xml><?xml version="1.0" encoding="utf-8"?>
<queryTable xmlns="http://schemas.openxmlformats.org/spreadsheetml/2006/main" xmlns:mc="http://schemas.openxmlformats.org/markup-compatibility/2006" xmlns:xr16="http://schemas.microsoft.com/office/spreadsheetml/2017/revision16" mc:Ignorable="xr16" name="GBRW4.espmvol.5yr.adj.espmvol_41" connectionId="7" xr16:uid="{F6B6B690-EB37-4143-8D83-E79ACB330B38}" autoFormatId="16" applyNumberFormats="0" applyBorderFormats="0" applyFontFormats="1" applyPatternFormats="1" applyAlignmentFormats="0" applyWidthHeightFormats="0"/>
</file>

<file path=xl/queryTables/queryTable642.xml><?xml version="1.0" encoding="utf-8"?>
<queryTable xmlns="http://schemas.openxmlformats.org/spreadsheetml/2006/main" xmlns:mc="http://schemas.openxmlformats.org/markup-compatibility/2006" xmlns:xr16="http://schemas.microsoft.com/office/spreadsheetml/2017/revision16" mc:Ignorable="xr16" name="NVRN5.espmvol.5yr.adj.espmvol_14" connectionId="12" xr16:uid="{3D0CDC19-8734-4F16-8838-28C4D16D80FC}" autoFormatId="16" applyNumberFormats="0" applyBorderFormats="0" applyFontFormats="1" applyPatternFormats="1" applyAlignmentFormats="0" applyWidthHeightFormats="0"/>
</file>

<file path=xl/queryTables/queryTable643.xml><?xml version="1.0" encoding="utf-8"?>
<queryTable xmlns="http://schemas.openxmlformats.org/spreadsheetml/2006/main" xmlns:mc="http://schemas.openxmlformats.org/markup-compatibility/2006" xmlns:xr16="http://schemas.microsoft.com/office/spreadsheetml/2017/revision16" mc:Ignorable="xr16" name="GJNC2LOC.espmvol.5yr.adj.espmvol_50" connectionId="8" xr16:uid="{366C2EB3-75A7-473D-9AA0-8B1A367CDBAD}" autoFormatId="16" applyNumberFormats="0" applyBorderFormats="0" applyFontFormats="1" applyPatternFormats="1" applyAlignmentFormats="0" applyWidthHeightFormats="0"/>
</file>

<file path=xl/queryTables/queryTable644.xml><?xml version="1.0" encoding="utf-8"?>
<queryTable xmlns="http://schemas.openxmlformats.org/spreadsheetml/2006/main" xmlns:mc="http://schemas.openxmlformats.org/markup-compatibility/2006" xmlns:xr16="http://schemas.microsoft.com/office/spreadsheetml/2017/revision16" mc:Ignorable="xr16" name="VCRC2.espmvol.5yr.adj.espmvol_32" connectionId="14" xr16:uid="{18D9591E-E66B-4C50-A78C-ADB18DB2BD80}" autoFormatId="16" applyNumberFormats="0" applyBorderFormats="0" applyFontFormats="1" applyPatternFormats="1" applyAlignmentFormats="0" applyWidthHeightFormats="0"/>
</file>

<file path=xl/queryTables/queryTable645.xml><?xml version="1.0" encoding="utf-8"?>
<queryTable xmlns="http://schemas.openxmlformats.org/spreadsheetml/2006/main" xmlns:mc="http://schemas.openxmlformats.org/markup-compatibility/2006" xmlns:xr16="http://schemas.microsoft.com/office/spreadsheetml/2017/revision16" mc:Ignorable="xr16" name="NVRN5.espmvol.5yr.adj.espmvol_11" connectionId="12" xr16:uid="{0DF68536-D4DF-480C-A5DC-F095BB65F4BB}" autoFormatId="16" applyNumberFormats="0" applyBorderFormats="0" applyFontFormats="1" applyPatternFormats="1" applyAlignmentFormats="0" applyWidthHeightFormats="0"/>
</file>

<file path=xl/queryTables/queryTable646.xml><?xml version="1.0" encoding="utf-8"?>
<queryTable xmlns="http://schemas.openxmlformats.org/spreadsheetml/2006/main" xmlns:mc="http://schemas.openxmlformats.org/markup-compatibility/2006" xmlns:xr16="http://schemas.microsoft.com/office/spreadsheetml/2017/revision16" mc:Ignorable="xr16" name="GLDA3.espmvol.5yr.adj.espmvol_40" connectionId="9" xr16:uid="{9FE29DF4-1CE7-4808-94DD-F204988C86FD}" autoFormatId="16" applyNumberFormats="0" applyBorderFormats="0" applyFontFormats="1" applyPatternFormats="1" applyAlignmentFormats="0" applyWidthHeightFormats="0"/>
</file>

<file path=xl/queryTables/queryTable647.xml><?xml version="1.0" encoding="utf-8"?>
<queryTable xmlns="http://schemas.openxmlformats.org/spreadsheetml/2006/main" xmlns:mc="http://schemas.openxmlformats.org/markup-compatibility/2006" xmlns:xr16="http://schemas.microsoft.com/office/spreadsheetml/2017/revision16" mc:Ignorable="xr16" name="GLDA3.espmvol.5yr.adj.espmvol_8" connectionId="9" xr16:uid="{8328D507-3FA0-4B83-A11F-37FD3991B948}" autoFormatId="16" applyNumberFormats="0" applyBorderFormats="0" applyFontFormats="1" applyPatternFormats="1" applyAlignmentFormats="0" applyWidthHeightFormats="0"/>
</file>

<file path=xl/queryTables/queryTable648.xml><?xml version="1.0" encoding="utf-8"?>
<queryTable xmlns="http://schemas.openxmlformats.org/spreadsheetml/2006/main" xmlns:mc="http://schemas.openxmlformats.org/markup-compatibility/2006" xmlns:xr16="http://schemas.microsoft.com/office/spreadsheetml/2017/revision16" mc:Ignorable="xr16" name="GJNC2LOC.espmvol.5yr.adj.espmvol_11" connectionId="8" xr16:uid="{D212A194-D926-4586-B3EA-3F860331738A}" autoFormatId="16" applyNumberFormats="0" applyBorderFormats="0" applyFontFormats="1" applyPatternFormats="1" applyAlignmentFormats="0" applyWidthHeightFormats="0"/>
</file>

<file path=xl/queryTables/queryTable649.xml><?xml version="1.0" encoding="utf-8"?>
<queryTable xmlns="http://schemas.openxmlformats.org/spreadsheetml/2006/main" xmlns:mc="http://schemas.openxmlformats.org/markup-compatibility/2006" xmlns:xr16="http://schemas.microsoft.com/office/spreadsheetml/2017/revision16" mc:Ignorable="xr16" name="GBRW4.espmvol.5yr.adj.espmvol_38" connectionId="7" xr16:uid="{B9FBF4ED-4076-4050-9476-ABDF42317E86}" autoFormatId="16" applyNumberFormats="0" applyBorderFormats="0" applyFontFormats="1" applyPatternFormats="1" applyAlignmentFormats="0" applyWidthHeightFormats="0"/>
</file>

<file path=xl/queryTables/queryTable650.xml><?xml version="1.0" encoding="utf-8"?>
<queryTable xmlns="http://schemas.openxmlformats.org/spreadsheetml/2006/main" xmlns:mc="http://schemas.openxmlformats.org/markup-compatibility/2006" xmlns:xr16="http://schemas.microsoft.com/office/spreadsheetml/2017/revision16" mc:Ignorable="xr16" name="CLSC2.espmvol.5yr.adj.espmvol_39" connectionId="3" xr16:uid="{BC673C1C-45D3-4EC4-B5D1-4217FF595946}" autoFormatId="16" applyNumberFormats="0" applyBorderFormats="0" applyFontFormats="1" applyPatternFormats="1" applyAlignmentFormats="0" applyWidthHeightFormats="0"/>
</file>

<file path=xl/queryTables/queryTable651.xml><?xml version="1.0" encoding="utf-8"?>
<queryTable xmlns="http://schemas.openxmlformats.org/spreadsheetml/2006/main" xmlns:mc="http://schemas.openxmlformats.org/markup-compatibility/2006" xmlns:xr16="http://schemas.microsoft.com/office/spreadsheetml/2017/revision16" mc:Ignorable="xr16" name="GJNC2LOC.espmvol.5yr.adj.espmvol_4" connectionId="8" xr16:uid="{B1B87896-1713-4D21-9EEB-7FD09D9BA408}" autoFormatId="16" applyNumberFormats="0" applyBorderFormats="0" applyFontFormats="1" applyPatternFormats="1" applyAlignmentFormats="0" applyWidthHeightFormats="0"/>
</file>

<file path=xl/queryTables/queryTable652.xml><?xml version="1.0" encoding="utf-8"?>
<queryTable xmlns="http://schemas.openxmlformats.org/spreadsheetml/2006/main" xmlns:mc="http://schemas.openxmlformats.org/markup-compatibility/2006" xmlns:xr16="http://schemas.microsoft.com/office/spreadsheetml/2017/revision16" mc:Ignorable="xr16" name="MPSC2.espmvol.5yr.adj.espmvol_58" connectionId="11" xr16:uid="{BBCA704C-480B-4D13-BDF1-C7929808437F}" autoFormatId="16" applyNumberFormats="0" applyBorderFormats="0" applyFontFormats="1" applyPatternFormats="1" applyAlignmentFormats="0" applyWidthHeightFormats="0"/>
</file>

<file path=xl/queryTables/queryTable653.xml><?xml version="1.0" encoding="utf-8"?>
<queryTable xmlns="http://schemas.openxmlformats.org/spreadsheetml/2006/main" xmlns:mc="http://schemas.openxmlformats.org/markup-compatibility/2006" xmlns:xr16="http://schemas.microsoft.com/office/spreadsheetml/2017/revision16" mc:Ignorable="xr16" name="NVRN5.espmvol.5yr.adj.espmvol_9" connectionId="12" xr16:uid="{FFE6EE21-C3A2-400A-8902-9A6479235771}" autoFormatId="16" applyNumberFormats="0" applyBorderFormats="0" applyFontFormats="1" applyPatternFormats="1" applyAlignmentFormats="0" applyWidthHeightFormats="0"/>
</file>

<file path=xl/queryTables/queryTable654.xml><?xml version="1.0" encoding="utf-8"?>
<queryTable xmlns="http://schemas.openxmlformats.org/spreadsheetml/2006/main" xmlns:mc="http://schemas.openxmlformats.org/markup-compatibility/2006" xmlns:xr16="http://schemas.microsoft.com/office/spreadsheetml/2017/revision16" mc:Ignorable="xr16" name="BMDC2.espmvol.5yr.adj.espmvol_58" connectionId="1" xr16:uid="{1844BA22-E7A5-4461-B3F9-80CF1EE6BA14}" autoFormatId="16" applyNumberFormats="0" applyBorderFormats="0" applyFontFormats="1" applyPatternFormats="1" applyAlignmentFormats="0" applyWidthHeightFormats="0"/>
</file>

<file path=xl/queryTables/queryTable655.xml><?xml version="1.0" encoding="utf-8"?>
<queryTable xmlns="http://schemas.openxmlformats.org/spreadsheetml/2006/main" xmlns:mc="http://schemas.openxmlformats.org/markup-compatibility/2006" xmlns:xr16="http://schemas.microsoft.com/office/spreadsheetml/2017/revision16" mc:Ignorable="xr16" name="GBRW4.espmvol.5yr.adj.espmvol_14" connectionId="7" xr16:uid="{3A929748-AA20-4485-8908-609D94A9F3A3}" autoFormatId="16" applyNumberFormats="0" applyBorderFormats="0" applyFontFormats="1" applyPatternFormats="1" applyAlignmentFormats="0" applyWidthHeightFormats="0"/>
</file>

<file path=xl/queryTables/queryTable656.xml><?xml version="1.0" encoding="utf-8"?>
<queryTable xmlns="http://schemas.openxmlformats.org/spreadsheetml/2006/main" xmlns:mc="http://schemas.openxmlformats.org/markup-compatibility/2006" xmlns:xr16="http://schemas.microsoft.com/office/spreadsheetml/2017/revision16" mc:Ignorable="xr16" name="VCRC2.espmvol.5yr.adj.espmvol_34" connectionId="14" xr16:uid="{E2B1B65A-8834-436F-96C0-6E33D39321AE}" autoFormatId="16" applyNumberFormats="0" applyBorderFormats="0" applyFontFormats="1" applyPatternFormats="1" applyAlignmentFormats="0" applyWidthHeightFormats="0"/>
</file>

<file path=xl/queryTables/queryTable657.xml><?xml version="1.0" encoding="utf-8"?>
<queryTable xmlns="http://schemas.openxmlformats.org/spreadsheetml/2006/main" xmlns:mc="http://schemas.openxmlformats.org/markup-compatibility/2006" xmlns:xr16="http://schemas.microsoft.com/office/spreadsheetml/2017/revision16" mc:Ignorable="xr16" name="TPIC2.espmvol.5yr.adj.espmvol_4" connectionId="13" xr16:uid="{3805EBCA-81B7-4866-A04A-709AD2C89D7D}" autoFormatId="16" applyNumberFormats="0" applyBorderFormats="0" applyFontFormats="1" applyPatternFormats="1" applyAlignmentFormats="0" applyWidthHeightFormats="0"/>
</file>

<file path=xl/queryTables/queryTable658.xml><?xml version="1.0" encoding="utf-8"?>
<queryTable xmlns="http://schemas.openxmlformats.org/spreadsheetml/2006/main" xmlns:mc="http://schemas.openxmlformats.org/markup-compatibility/2006" xmlns:xr16="http://schemas.microsoft.com/office/spreadsheetml/2017/revision16" mc:Ignorable="xr16" name="VCRC2.espmvol.5yr.adj.espmvol_44" connectionId="14" xr16:uid="{8E8B09A1-FEE8-449E-AB62-F1F4970D376E}" autoFormatId="16" applyNumberFormats="0" applyBorderFormats="0" applyFontFormats="1" applyPatternFormats="1" applyAlignmentFormats="0" applyWidthHeightFormats="0"/>
</file>

<file path=xl/queryTables/queryTable659.xml><?xml version="1.0" encoding="utf-8"?>
<queryTable xmlns="http://schemas.openxmlformats.org/spreadsheetml/2006/main" xmlns:mc="http://schemas.openxmlformats.org/markup-compatibility/2006" xmlns:xr16="http://schemas.microsoft.com/office/spreadsheetml/2017/revision16" mc:Ignorable="xr16" name="CLSC2.espmvol.5yr.adj.espmvol_45" connectionId="3" xr16:uid="{40A00A68-EE32-4F3D-8A40-5005612CFED9}" autoFormatId="16" applyNumberFormats="0" applyBorderFormats="0" applyFontFormats="1" applyPatternFormats="1" applyAlignmentFormats="0" applyWidthHeightFormats="0"/>
</file>

<file path=xl/queryTables/queryTable660.xml><?xml version="1.0" encoding="utf-8"?>
<queryTable xmlns="http://schemas.openxmlformats.org/spreadsheetml/2006/main" xmlns:mc="http://schemas.openxmlformats.org/markup-compatibility/2006" xmlns:xr16="http://schemas.microsoft.com/office/spreadsheetml/2017/revision16" mc:Ignorable="xr16" name="GLDA3.espmvol.5yr.adj.espmvol_50" connectionId="9" xr16:uid="{C1415B03-B1D7-4B83-9F9F-251CC339AF6A}" autoFormatId="16" applyNumberFormats="0" applyBorderFormats="0" applyFontFormats="1" applyPatternFormats="1" applyAlignmentFormats="0" applyWidthHeightFormats="0"/>
</file>

<file path=xl/queryTables/queryTable661.xml><?xml version="1.0" encoding="utf-8"?>
<queryTable xmlns="http://schemas.openxmlformats.org/spreadsheetml/2006/main" xmlns:mc="http://schemas.openxmlformats.org/markup-compatibility/2006" xmlns:xr16="http://schemas.microsoft.com/office/spreadsheetml/2017/revision16" mc:Ignorable="xr16" name="GBRW4.espmvol.5yr.adj.espmvol_23" connectionId="7" xr16:uid="{7753AB49-82B5-44AD-8AD4-0489BA20F28E}" autoFormatId="16" applyNumberFormats="0" applyBorderFormats="0" applyFontFormats="1" applyPatternFormats="1" applyAlignmentFormats="0" applyWidthHeightFormats="0"/>
</file>

<file path=xl/queryTables/queryTable662.xml><?xml version="1.0" encoding="utf-8"?>
<queryTable xmlns="http://schemas.openxmlformats.org/spreadsheetml/2006/main" xmlns:mc="http://schemas.openxmlformats.org/markup-compatibility/2006" xmlns:xr16="http://schemas.microsoft.com/office/spreadsheetml/2017/revision16" mc:Ignorable="xr16" name="VCRC2.espmvol.5yr.adj.espmvol_35" connectionId="14" xr16:uid="{78ECB9FC-5F5D-4281-BB23-4F70E5C761CC}" autoFormatId="16" applyNumberFormats="0" applyBorderFormats="0" applyFontFormats="1" applyPatternFormats="1" applyAlignmentFormats="0" applyWidthHeightFormats="0"/>
</file>

<file path=xl/queryTables/queryTable663.xml><?xml version="1.0" encoding="utf-8"?>
<queryTable xmlns="http://schemas.openxmlformats.org/spreadsheetml/2006/main" xmlns:mc="http://schemas.openxmlformats.org/markup-compatibility/2006" xmlns:xr16="http://schemas.microsoft.com/office/spreadsheetml/2017/revision16" mc:Ignorable="xr16" name="MPSC2.espmvol.5yr.adj.espmvol_9" connectionId="11" xr16:uid="{20DE2F88-7B04-4965-A4BD-CD7C31E38658}" autoFormatId="16" applyNumberFormats="0" applyBorderFormats="0" applyFontFormats="1" applyPatternFormats="1" applyAlignmentFormats="0" applyWidthHeightFormats="0"/>
</file>

<file path=xl/queryTables/queryTable664.xml><?xml version="1.0" encoding="utf-8"?>
<queryTable xmlns="http://schemas.openxmlformats.org/spreadsheetml/2006/main" xmlns:mc="http://schemas.openxmlformats.org/markup-compatibility/2006" xmlns:xr16="http://schemas.microsoft.com/office/spreadsheetml/2017/revision16" mc:Ignorable="xr16" name="GBRW4.espmvol.5yr.adj.espmvol_48" connectionId="7" xr16:uid="{A8F31563-66EC-447A-81F9-91ADB7E11EBC}" autoFormatId="16" applyNumberFormats="0" applyBorderFormats="0" applyFontFormats="1" applyPatternFormats="1" applyAlignmentFormats="0" applyWidthHeightFormats="0"/>
</file>

<file path=xl/queryTables/queryTable665.xml><?xml version="1.0" encoding="utf-8"?>
<queryTable xmlns="http://schemas.openxmlformats.org/spreadsheetml/2006/main" xmlns:mc="http://schemas.openxmlformats.org/markup-compatibility/2006" xmlns:xr16="http://schemas.microsoft.com/office/spreadsheetml/2017/revision16" mc:Ignorable="xr16" name="BMDC2.espmvol.5yr.adj.espmvol_31" connectionId="1" xr16:uid="{29D1CD2F-6865-4110-BE67-E5DC23C3C100}" autoFormatId="16" applyNumberFormats="0" applyBorderFormats="0" applyFontFormats="1" applyPatternFormats="1" applyAlignmentFormats="0" applyWidthHeightFormats="0"/>
</file>

<file path=xl/queryTables/queryTable666.xml><?xml version="1.0" encoding="utf-8"?>
<queryTable xmlns="http://schemas.openxmlformats.org/spreadsheetml/2006/main" xmlns:mc="http://schemas.openxmlformats.org/markup-compatibility/2006" xmlns:xr16="http://schemas.microsoft.com/office/spreadsheetml/2017/revision16" mc:Ignorable="xr16" name="BMDC2.espmvol.5yr.adj.espmvol_36" connectionId="1" xr16:uid="{0DD0DCE7-C4B3-46E6-BE63-3F57DCC0E09E}" autoFormatId="16" applyNumberFormats="0" applyBorderFormats="0" applyFontFormats="1" applyPatternFormats="1" applyAlignmentFormats="0" applyWidthHeightFormats="0"/>
</file>

<file path=xl/queryTables/queryTable667.xml><?xml version="1.0" encoding="utf-8"?>
<queryTable xmlns="http://schemas.openxmlformats.org/spreadsheetml/2006/main" xmlns:mc="http://schemas.openxmlformats.org/markup-compatibility/2006" xmlns:xr16="http://schemas.microsoft.com/office/spreadsheetml/2017/revision16" mc:Ignorable="xr16" name="DRGC2.espmvol.5yr.adj.espmvol_41" connectionId="6" xr16:uid="{22481D6F-4630-4271-AC30-3D5445E11015}" autoFormatId="16" applyNumberFormats="0" applyBorderFormats="0" applyFontFormats="1" applyPatternFormats="1" applyAlignmentFormats="0" applyWidthHeightFormats="0"/>
</file>

<file path=xl/queryTables/queryTable668.xml><?xml version="1.0" encoding="utf-8"?>
<queryTable xmlns="http://schemas.openxmlformats.org/spreadsheetml/2006/main" xmlns:mc="http://schemas.openxmlformats.org/markup-compatibility/2006" xmlns:xr16="http://schemas.microsoft.com/office/spreadsheetml/2017/revision16" mc:Ignorable="xr16" name="YDLC2.espmvol.5yr.adj.espmvol_26" connectionId="15" xr16:uid="{F989D544-ACBD-4A34-BB35-35F1787A949A}" autoFormatId="16" applyNumberFormats="0" applyBorderFormats="0" applyFontFormats="1" applyPatternFormats="1" applyAlignmentFormats="0" applyWidthHeightFormats="0"/>
</file>

<file path=xl/queryTables/queryTable669.xml><?xml version="1.0" encoding="utf-8"?>
<queryTable xmlns="http://schemas.openxmlformats.org/spreadsheetml/2006/main" xmlns:mc="http://schemas.openxmlformats.org/markup-compatibility/2006" xmlns:xr16="http://schemas.microsoft.com/office/spreadsheetml/2017/revision16" mc:Ignorable="xr16" name="GRNU1.espmvol.5yr.adj.espmvol_53" connectionId="10" xr16:uid="{858CC076-FFF0-414B-A7BE-169B1D73D3F7}" autoFormatId="16" applyNumberFormats="0" applyBorderFormats="0" applyFontFormats="1" applyPatternFormats="1" applyAlignmentFormats="0" applyWidthHeightFormats="0"/>
</file>

<file path=xl/queryTables/queryTable670.xml><?xml version="1.0" encoding="utf-8"?>
<queryTable xmlns="http://schemas.openxmlformats.org/spreadsheetml/2006/main" xmlns:mc="http://schemas.openxmlformats.org/markup-compatibility/2006" xmlns:xr16="http://schemas.microsoft.com/office/spreadsheetml/2017/revision16" mc:Ignorable="xr16" name="MPSC2.espmvol.5yr.adj.espmvol_40" connectionId="11" xr16:uid="{21E289DE-8340-46CA-932B-5AF3F553B9D2}" autoFormatId="16" applyNumberFormats="0" applyBorderFormats="0" applyFontFormats="1" applyPatternFormats="1" applyAlignmentFormats="0" applyWidthHeightFormats="0"/>
</file>

<file path=xl/queryTables/queryTable671.xml><?xml version="1.0" encoding="utf-8"?>
<queryTable xmlns="http://schemas.openxmlformats.org/spreadsheetml/2006/main" xmlns:mc="http://schemas.openxmlformats.org/markup-compatibility/2006" xmlns:xr16="http://schemas.microsoft.com/office/spreadsheetml/2017/revision16" mc:Ignorable="xr16" name="TPIC2.espmvol.5yr.adj.espmvol_48" connectionId="13" xr16:uid="{7873D3AD-070E-4FCB-AC29-4625DE395973}" autoFormatId="16" applyNumberFormats="0" applyBorderFormats="0" applyFontFormats="1" applyPatternFormats="1" applyAlignmentFormats="0" applyWidthHeightFormats="0"/>
</file>

<file path=xl/queryTables/queryTable672.xml><?xml version="1.0" encoding="utf-8"?>
<queryTable xmlns="http://schemas.openxmlformats.org/spreadsheetml/2006/main" xmlns:mc="http://schemas.openxmlformats.org/markup-compatibility/2006" xmlns:xr16="http://schemas.microsoft.com/office/spreadsheetml/2017/revision16" mc:Ignorable="xr16" name="GJNC2LOC.espmvol.5yr.adj.espmvol_20" connectionId="8" xr16:uid="{898D3731-62A6-4D32-8254-7AA97FED50A8}" autoFormatId="16" applyNumberFormats="0" applyBorderFormats="0" applyFontFormats="1" applyPatternFormats="1" applyAlignmentFormats="0" applyWidthHeightFormats="0"/>
</file>

<file path=xl/queryTables/queryTable673.xml><?xml version="1.0" encoding="utf-8"?>
<queryTable xmlns="http://schemas.openxmlformats.org/spreadsheetml/2006/main" xmlns:mc="http://schemas.openxmlformats.org/markup-compatibility/2006" xmlns:xr16="http://schemas.microsoft.com/office/spreadsheetml/2017/revision16" mc:Ignorable="xr16" name="GBRW4.espmvol.5yr.adj.espmvol_32" connectionId="7" xr16:uid="{744F2B02-4A21-4E1C-AECA-E3854FEF2376}" autoFormatId="16" applyNumberFormats="0" applyBorderFormats="0" applyFontFormats="1" applyPatternFormats="1" applyAlignmentFormats="0" applyWidthHeightFormats="0"/>
</file>

<file path=xl/queryTables/queryTable674.xml><?xml version="1.0" encoding="utf-8"?>
<queryTable xmlns="http://schemas.openxmlformats.org/spreadsheetml/2006/main" xmlns:mc="http://schemas.openxmlformats.org/markup-compatibility/2006" xmlns:xr16="http://schemas.microsoft.com/office/spreadsheetml/2017/revision16" mc:Ignorable="xr16" name="GJNC2LOC.espmvol.5yr.adj.espmvol_61" connectionId="8" xr16:uid="{2AC41C15-7A84-4C90-ABCB-A3991DE9BBE3}" autoFormatId="16" applyNumberFormats="0" applyBorderFormats="0" applyFontFormats="1" applyPatternFormats="1" applyAlignmentFormats="0" applyWidthHeightFormats="0"/>
</file>

<file path=xl/queryTables/queryTable675.xml><?xml version="1.0" encoding="utf-8"?>
<queryTable xmlns="http://schemas.openxmlformats.org/spreadsheetml/2006/main" xmlns:mc="http://schemas.openxmlformats.org/markup-compatibility/2006" xmlns:xr16="http://schemas.microsoft.com/office/spreadsheetml/2017/revision16" mc:Ignorable="xr16" name="CLSC2.espmvol.5yr.adj.espmvol_4" connectionId="3" xr16:uid="{5643410F-02F4-4464-AA2C-D07AEAF11FF8}" autoFormatId="16" applyNumberFormats="0" applyBorderFormats="0" applyFontFormats="1" applyPatternFormats="1" applyAlignmentFormats="0" applyWidthHeightFormats="0"/>
</file>

<file path=xl/queryTables/queryTable676.xml><?xml version="1.0" encoding="utf-8"?>
<queryTable xmlns="http://schemas.openxmlformats.org/spreadsheetml/2006/main" xmlns:mc="http://schemas.openxmlformats.org/markup-compatibility/2006" xmlns:xr16="http://schemas.microsoft.com/office/spreadsheetml/2017/revision16" mc:Ignorable="xr16" name="YDLC2.espmvol.5yr.adj.espmvol_57" connectionId="15" xr16:uid="{7BC77346-1597-4D30-A42B-84DEAB299480}" autoFormatId="16" applyNumberFormats="0" applyBorderFormats="0" applyFontFormats="1" applyPatternFormats="1" applyAlignmentFormats="0" applyWidthHeightFormats="0"/>
</file>

<file path=xl/queryTables/queryTable677.xml><?xml version="1.0" encoding="utf-8"?>
<queryTable xmlns="http://schemas.openxmlformats.org/spreadsheetml/2006/main" xmlns:mc="http://schemas.openxmlformats.org/markup-compatibility/2006" xmlns:xr16="http://schemas.microsoft.com/office/spreadsheetml/2017/revision16" mc:Ignorable="xr16" name="YDLC2.espmvol.5yr.adj.espmvol_40" connectionId="15" xr16:uid="{3C8313C7-3747-47DF-B454-7E459AEEF2BC}" autoFormatId="16" applyNumberFormats="0" applyBorderFormats="0" applyFontFormats="1" applyPatternFormats="1" applyAlignmentFormats="0" applyWidthHeightFormats="0"/>
</file>

<file path=xl/queryTables/queryTable678.xml><?xml version="1.0" encoding="utf-8"?>
<queryTable xmlns="http://schemas.openxmlformats.org/spreadsheetml/2006/main" xmlns:mc="http://schemas.openxmlformats.org/markup-compatibility/2006" xmlns:xr16="http://schemas.microsoft.com/office/spreadsheetml/2017/revision16" mc:Ignorable="xr16" name="BMDC2.espmvol.5yr.adj.espmvol_54" connectionId="1" xr16:uid="{64242BD7-DEA0-4258-98D9-7483DC7E1705}" autoFormatId="16" applyNumberFormats="0" applyBorderFormats="0" applyFontFormats="1" applyPatternFormats="1" applyAlignmentFormats="0" applyWidthHeightFormats="0"/>
</file>

<file path=xl/queryTables/queryTable679.xml><?xml version="1.0" encoding="utf-8"?>
<queryTable xmlns="http://schemas.openxmlformats.org/spreadsheetml/2006/main" xmlns:mc="http://schemas.openxmlformats.org/markup-compatibility/2006" xmlns:xr16="http://schemas.microsoft.com/office/spreadsheetml/2017/revision16" mc:Ignorable="xr16" name="VCRC2.espmvol.5yr.adj.espmvol_26" connectionId="14" xr16:uid="{E2D26F4F-A668-4E73-86A1-D242CEB6AD66}" autoFormatId="16" applyNumberFormats="0" applyBorderFormats="0" applyFontFormats="1" applyPatternFormats="1" applyAlignmentFormats="0" applyWidthHeightFormats="0"/>
</file>

<file path=xl/queryTables/queryTable680.xml><?xml version="1.0" encoding="utf-8"?>
<queryTable xmlns="http://schemas.openxmlformats.org/spreadsheetml/2006/main" xmlns:mc="http://schemas.openxmlformats.org/markup-compatibility/2006" xmlns:xr16="http://schemas.microsoft.com/office/spreadsheetml/2017/revision16" mc:Ignorable="xr16" name="CLSC2.espmvol.5yr.adj.espmvol_42" connectionId="3" xr16:uid="{7BBCA49A-46E6-4A22-81FA-AC4C2601976C}" autoFormatId="16" applyNumberFormats="0" applyBorderFormats="0" applyFontFormats="1" applyPatternFormats="1" applyAlignmentFormats="0" applyWidthHeightFormats="0"/>
</file>

<file path=xl/queryTables/queryTable681.xml><?xml version="1.0" encoding="utf-8"?>
<queryTable xmlns="http://schemas.openxmlformats.org/spreadsheetml/2006/main" xmlns:mc="http://schemas.openxmlformats.org/markup-compatibility/2006" xmlns:xr16="http://schemas.microsoft.com/office/spreadsheetml/2017/revision16" mc:Ignorable="xr16" name="GJNC2LOC.espmvol.5yr.adj.espmvol_34" connectionId="8" xr16:uid="{AC7BE9BB-E0AF-4674-8E87-158288F76E72}" autoFormatId="16" applyNumberFormats="0" applyBorderFormats="0" applyFontFormats="1" applyPatternFormats="1" applyAlignmentFormats="0" applyWidthHeightFormats="0"/>
</file>

<file path=xl/queryTables/queryTable682.xml><?xml version="1.0" encoding="utf-8"?>
<queryTable xmlns="http://schemas.openxmlformats.org/spreadsheetml/2006/main" xmlns:mc="http://schemas.openxmlformats.org/markup-compatibility/2006" xmlns:xr16="http://schemas.microsoft.com/office/spreadsheetml/2017/revision16" mc:Ignorable="xr16" name="MPSC2.espmvol.5yr.adj.espmvol_27" connectionId="11" xr16:uid="{49858588-8DF7-4F9E-8395-7EA85F8DE5EA}" autoFormatId="16" applyNumberFormats="0" applyBorderFormats="0" applyFontFormats="1" applyPatternFormats="1" applyAlignmentFormats="0" applyWidthHeightFormats="0"/>
</file>

<file path=xl/queryTables/queryTable683.xml><?xml version="1.0" encoding="utf-8"?>
<queryTable xmlns="http://schemas.openxmlformats.org/spreadsheetml/2006/main" xmlns:mc="http://schemas.openxmlformats.org/markup-compatibility/2006" xmlns:xr16="http://schemas.microsoft.com/office/spreadsheetml/2017/revision16" mc:Ignorable="xr16" name="NVRN5.espmvol.5yr.adj.espmvol_19" connectionId="12" xr16:uid="{CAB72DC8-3876-4C6C-935A-9048E8DEE1C1}" autoFormatId="16" applyNumberFormats="0" applyBorderFormats="0" applyFontFormats="1" applyPatternFormats="1" applyAlignmentFormats="0" applyWidthHeightFormats="0"/>
</file>

<file path=xl/queryTables/queryTable684.xml><?xml version="1.0" encoding="utf-8"?>
<queryTable xmlns="http://schemas.openxmlformats.org/spreadsheetml/2006/main" xmlns:mc="http://schemas.openxmlformats.org/markup-compatibility/2006" xmlns:xr16="http://schemas.microsoft.com/office/spreadsheetml/2017/revision16" mc:Ignorable="xr16" name="BMDC2.espmvol.5yr.adj.espmvol_49" connectionId="1" xr16:uid="{B35D5B40-88F5-4E2D-BD89-8DD3E5F2AFB5}" autoFormatId="16" applyNumberFormats="0" applyBorderFormats="0" applyFontFormats="1" applyPatternFormats="1" applyAlignmentFormats="0" applyWidthHeightFormats="0"/>
</file>

<file path=xl/queryTables/queryTable685.xml><?xml version="1.0" encoding="utf-8"?>
<queryTable xmlns="http://schemas.openxmlformats.org/spreadsheetml/2006/main" xmlns:mc="http://schemas.openxmlformats.org/markup-compatibility/2006" xmlns:xr16="http://schemas.microsoft.com/office/spreadsheetml/2017/revision16" mc:Ignorable="xr16" name="MPSC2.espmvol.5yr.adj.espmvol_33" connectionId="11" xr16:uid="{97DD84D6-3661-4204-A017-B25880BC44FB}" autoFormatId="16" applyNumberFormats="0" applyBorderFormats="0" applyFontFormats="1" applyPatternFormats="1" applyAlignmentFormats="0" applyWidthHeightFormats="0"/>
</file>

<file path=xl/queryTables/queryTable686.xml><?xml version="1.0" encoding="utf-8"?>
<queryTable xmlns="http://schemas.openxmlformats.org/spreadsheetml/2006/main" xmlns:mc="http://schemas.openxmlformats.org/markup-compatibility/2006" xmlns:xr16="http://schemas.microsoft.com/office/spreadsheetml/2017/revision16" mc:Ignorable="xr16" name="YDLC2.espmvol.5yr.adj.espmvol_34" connectionId="15" xr16:uid="{513C917F-1A83-4EAA-82AD-E02747C13E6C}" autoFormatId="16" applyNumberFormats="0" applyBorderFormats="0" applyFontFormats="1" applyPatternFormats="1" applyAlignmentFormats="0" applyWidthHeightFormats="0"/>
</file>

<file path=xl/queryTables/queryTable687.xml><?xml version="1.0" encoding="utf-8"?>
<queryTable xmlns="http://schemas.openxmlformats.org/spreadsheetml/2006/main" xmlns:mc="http://schemas.openxmlformats.org/markup-compatibility/2006" xmlns:xr16="http://schemas.microsoft.com/office/spreadsheetml/2017/revision16" mc:Ignorable="xr16" name="TPIC2.espmvol.5yr.adj.espmvol_20" connectionId="13" xr16:uid="{D2091B8C-FFED-4A16-803A-F4D65D814953}" autoFormatId="16" applyNumberFormats="0" applyBorderFormats="0" applyFontFormats="1" applyPatternFormats="1" applyAlignmentFormats="0" applyWidthHeightFormats="0"/>
</file>

<file path=xl/queryTables/queryTable688.xml><?xml version="1.0" encoding="utf-8"?>
<queryTable xmlns="http://schemas.openxmlformats.org/spreadsheetml/2006/main" xmlns:mc="http://schemas.openxmlformats.org/markup-compatibility/2006" xmlns:xr16="http://schemas.microsoft.com/office/spreadsheetml/2017/revision16" mc:Ignorable="xr16" name="GJNC2LOC.espmvol.5yr.adj.espmvol_27" connectionId="8" xr16:uid="{5FBBC0D0-6D54-447A-9747-609ED9797411}" autoFormatId="16" applyNumberFormats="0" applyBorderFormats="0" applyFontFormats="1" applyPatternFormats="1" applyAlignmentFormats="0" applyWidthHeightFormats="0"/>
</file>

<file path=xl/queryTables/queryTable689.xml><?xml version="1.0" encoding="utf-8"?>
<queryTable xmlns="http://schemas.openxmlformats.org/spreadsheetml/2006/main" xmlns:mc="http://schemas.openxmlformats.org/markup-compatibility/2006" xmlns:xr16="http://schemas.microsoft.com/office/spreadsheetml/2017/revision16" mc:Ignorable="xr16" name="GLDA3.espmvol.5yr.adj.espmvol_3" connectionId="9" xr16:uid="{C897FE71-210C-4758-8358-74701DCAA79B}" autoFormatId="16" applyNumberFormats="0" applyBorderFormats="0" applyFontFormats="1" applyPatternFormats="1" applyAlignmentFormats="0" applyWidthHeightFormats="0"/>
</file>

<file path=xl/queryTables/queryTable690.xml><?xml version="1.0" encoding="utf-8"?>
<queryTable xmlns="http://schemas.openxmlformats.org/spreadsheetml/2006/main" xmlns:mc="http://schemas.openxmlformats.org/markup-compatibility/2006" xmlns:xr16="http://schemas.microsoft.com/office/spreadsheetml/2017/revision16" mc:Ignorable="xr16" name="CLSC2.espmvol.5yr.adj.espmvol_29" connectionId="3" xr16:uid="{DF5B2B24-C84E-48B0-83B8-215510D55C57}" autoFormatId="16" applyNumberFormats="0" applyBorderFormats="0" applyFontFormats="1" applyPatternFormats="1" applyAlignmentFormats="0" applyWidthHeightFormats="0"/>
</file>

<file path=xl/queryTables/queryTable691.xml><?xml version="1.0" encoding="utf-8"?>
<queryTable xmlns="http://schemas.openxmlformats.org/spreadsheetml/2006/main" xmlns:mc="http://schemas.openxmlformats.org/markup-compatibility/2006" xmlns:xr16="http://schemas.microsoft.com/office/spreadsheetml/2017/revision16" mc:Ignorable="xr16" name="NVRN5.espmvol.5yr.adj.espmvol_52" connectionId="12" xr16:uid="{83F7DA3F-DE94-455E-9708-BDA7EFCBC6A8}" autoFormatId="16" applyNumberFormats="0" applyBorderFormats="0" applyFontFormats="1" applyPatternFormats="1" applyAlignmentFormats="0" applyWidthHeightFormats="0"/>
</file>

<file path=xl/queryTables/queryTable692.xml><?xml version="1.0" encoding="utf-8"?>
<queryTable xmlns="http://schemas.openxmlformats.org/spreadsheetml/2006/main" xmlns:mc="http://schemas.openxmlformats.org/markup-compatibility/2006" xmlns:xr16="http://schemas.microsoft.com/office/spreadsheetml/2017/revision16" mc:Ignorable="xr16" name="BMDC2.espmvol.5yr.adj.espmvol_32" connectionId="1" xr16:uid="{85636A0D-5DB2-4E52-8248-983461042E35}" autoFormatId="16" applyNumberFormats="0" applyBorderFormats="0" applyFontFormats="1" applyPatternFormats="1" applyAlignmentFormats="0" applyWidthHeightFormats="0"/>
</file>

<file path=xl/queryTables/queryTable693.xml><?xml version="1.0" encoding="utf-8"?>
<queryTable xmlns="http://schemas.openxmlformats.org/spreadsheetml/2006/main" xmlns:mc="http://schemas.openxmlformats.org/markup-compatibility/2006" xmlns:xr16="http://schemas.microsoft.com/office/spreadsheetml/2017/revision16" mc:Ignorable="xr16" name="DRGC2.espmvol.5yr.adj.espmvol_55" connectionId="6" xr16:uid="{C3742C70-046F-432D-A9B0-CA5EB75E2F12}" autoFormatId="16" applyNumberFormats="0" applyBorderFormats="0" applyFontFormats="1" applyPatternFormats="1" applyAlignmentFormats="0" applyWidthHeightFormats="0"/>
</file>

<file path=xl/queryTables/queryTable694.xml><?xml version="1.0" encoding="utf-8"?>
<queryTable xmlns="http://schemas.openxmlformats.org/spreadsheetml/2006/main" xmlns:mc="http://schemas.openxmlformats.org/markup-compatibility/2006" xmlns:xr16="http://schemas.microsoft.com/office/spreadsheetml/2017/revision16" mc:Ignorable="xr16" name="NVRN5.espmvol.5yr.adj.espmvol_7" connectionId="12" xr16:uid="{9884E07A-A625-41D0-903C-8CDA3DFCD970}" autoFormatId="16" applyNumberFormats="0" applyBorderFormats="0" applyFontFormats="1" applyPatternFormats="1" applyAlignmentFormats="0" applyWidthHeightFormats="0"/>
</file>

<file path=xl/queryTables/queryTable695.xml><?xml version="1.0" encoding="utf-8"?>
<queryTable xmlns="http://schemas.openxmlformats.org/spreadsheetml/2006/main" xmlns:mc="http://schemas.openxmlformats.org/markup-compatibility/2006" xmlns:xr16="http://schemas.microsoft.com/office/spreadsheetml/2017/revision16" mc:Ignorable="xr16" name="MPSC2.espmvol.5yr.adj.espmvol_17" connectionId="11" xr16:uid="{9F063D99-DF81-4981-A59F-CAF7822C843D}" autoFormatId="16" applyNumberFormats="0" applyBorderFormats="0" applyFontFormats="1" applyPatternFormats="1" applyAlignmentFormats="0" applyWidthHeightFormats="0"/>
</file>

<file path=xl/queryTables/queryTable696.xml><?xml version="1.0" encoding="utf-8"?>
<queryTable xmlns="http://schemas.openxmlformats.org/spreadsheetml/2006/main" xmlns:mc="http://schemas.openxmlformats.org/markup-compatibility/2006" xmlns:xr16="http://schemas.microsoft.com/office/spreadsheetml/2017/revision16" mc:Ignorable="xr16" name="BMDC2.espmvol.5yr.adj.espmvol_37" connectionId="1" xr16:uid="{9032DD4A-0677-41DF-AC3F-A028BC3B772D}" autoFormatId="16" applyNumberFormats="0" applyBorderFormats="0" applyFontFormats="1" applyPatternFormats="1" applyAlignmentFormats="0" applyWidthHeightFormats="0"/>
</file>

<file path=xl/queryTables/queryTable697.xml><?xml version="1.0" encoding="utf-8"?>
<queryTable xmlns="http://schemas.openxmlformats.org/spreadsheetml/2006/main" xmlns:mc="http://schemas.openxmlformats.org/markup-compatibility/2006" xmlns:xr16="http://schemas.microsoft.com/office/spreadsheetml/2017/revision16" mc:Ignorable="xr16" name="DRGC2.espmvol.5yr.adj.espmvol_30" connectionId="6" xr16:uid="{D40B452E-9B5F-4406-A072-8A71F59F5DC2}" autoFormatId="16" applyNumberFormats="0" applyBorderFormats="0" applyFontFormats="1" applyPatternFormats="1" applyAlignmentFormats="0" applyWidthHeightFormats="0"/>
</file>

<file path=xl/queryTables/queryTable698.xml><?xml version="1.0" encoding="utf-8"?>
<queryTable xmlns="http://schemas.openxmlformats.org/spreadsheetml/2006/main" xmlns:mc="http://schemas.openxmlformats.org/markup-compatibility/2006" xmlns:xr16="http://schemas.microsoft.com/office/spreadsheetml/2017/revision16" mc:Ignorable="xr16" name="TPIC2.espmvol.5yr.adj.espmvol_61" connectionId="13" xr16:uid="{79824949-572E-4BDC-88AF-05B23A87627C}" autoFormatId="16" applyNumberFormats="0" applyBorderFormats="0" applyFontFormats="1" applyPatternFormats="1" applyAlignmentFormats="0" applyWidthHeightFormats="0"/>
</file>

<file path=xl/queryTables/queryTable699.xml><?xml version="1.0" encoding="utf-8"?>
<queryTable xmlns="http://schemas.openxmlformats.org/spreadsheetml/2006/main" xmlns:mc="http://schemas.openxmlformats.org/markup-compatibility/2006" xmlns:xr16="http://schemas.microsoft.com/office/spreadsheetml/2017/revision16" mc:Ignorable="xr16" name="VCRC2.espmvol.5yr.adj.espmvol" connectionId="14" xr16:uid="{CA164DA4-77C1-4FE8-BEB4-89886683BB22}" autoFormatId="16" applyNumberFormats="0" applyBorderFormats="0" applyFontFormats="1" applyPatternFormats="1" applyAlignmentFormats="0" applyWidthHeightFormats="0"/>
</file>

<file path=xl/queryTables/queryTable700.xml><?xml version="1.0" encoding="utf-8"?>
<queryTable xmlns="http://schemas.openxmlformats.org/spreadsheetml/2006/main" xmlns:mc="http://schemas.openxmlformats.org/markup-compatibility/2006" xmlns:xr16="http://schemas.microsoft.com/office/spreadsheetml/2017/revision16" mc:Ignorable="xr16" name="NVRN5.espmvol.5yr.adj.espmvol_28" connectionId="12" xr16:uid="{690A33B8-552F-40F4-90C5-ECC8562D25C5}" autoFormatId="16" applyNumberFormats="0" applyBorderFormats="0" applyFontFormats="1" applyPatternFormats="1" applyAlignmentFormats="0" applyWidthHeightFormats="0"/>
</file>

<file path=xl/queryTables/queryTable701.xml><?xml version="1.0" encoding="utf-8"?>
<queryTable xmlns="http://schemas.openxmlformats.org/spreadsheetml/2006/main" xmlns:mc="http://schemas.openxmlformats.org/markup-compatibility/2006" xmlns:xr16="http://schemas.microsoft.com/office/spreadsheetml/2017/revision16" mc:Ignorable="xr16" name="TPIC2.espmvol.5yr.adj.espmvol_25" connectionId="13" xr16:uid="{6798C48F-5A37-4778-A8E1-62BCEBB8759B}" autoFormatId="16" applyNumberFormats="0" applyBorderFormats="0" applyFontFormats="1" applyPatternFormats="1" applyAlignmentFormats="0" applyWidthHeightFormats="0"/>
</file>

<file path=xl/queryTables/queryTable702.xml><?xml version="1.0" encoding="utf-8"?>
<queryTable xmlns="http://schemas.openxmlformats.org/spreadsheetml/2006/main" xmlns:mc="http://schemas.openxmlformats.org/markup-compatibility/2006" xmlns:xr16="http://schemas.microsoft.com/office/spreadsheetml/2017/revision16" mc:Ignorable="xr16" name="BMDC2.espmvol.5yr.adj.espmvol_50" connectionId="1" xr16:uid="{D7373CD3-BCD1-47CA-B0AA-AF79081B4370}" autoFormatId="16" applyNumberFormats="0" applyBorderFormats="0" applyFontFormats="1" applyPatternFormats="1" applyAlignmentFormats="0" applyWidthHeightFormats="0"/>
</file>

<file path=xl/queryTables/queryTable703.xml><?xml version="1.0" encoding="utf-8"?>
<queryTable xmlns="http://schemas.openxmlformats.org/spreadsheetml/2006/main" xmlns:mc="http://schemas.openxmlformats.org/markup-compatibility/2006" xmlns:xr16="http://schemas.microsoft.com/office/spreadsheetml/2017/revision16" mc:Ignorable="xr16" name="GJNC2LOC.espmvol.5yr.adj.espmvol_6" connectionId="8" xr16:uid="{E30DB4E8-DBE8-486F-BEB8-AC217302C373}" autoFormatId="16" applyNumberFormats="0" applyBorderFormats="0" applyFontFormats="1" applyPatternFormats="1" applyAlignmentFormats="0" applyWidthHeightFormats="0"/>
</file>

<file path=xl/queryTables/queryTable704.xml><?xml version="1.0" encoding="utf-8"?>
<queryTable xmlns="http://schemas.openxmlformats.org/spreadsheetml/2006/main" xmlns:mc="http://schemas.openxmlformats.org/markup-compatibility/2006" xmlns:xr16="http://schemas.microsoft.com/office/spreadsheetml/2017/revision16" mc:Ignorable="xr16" name="CLSC2.espmvol.5yr.adj.espmvol_18" connectionId="3" xr16:uid="{EDC18B51-8CE2-44A0-A89A-A45D081690CF}" autoFormatId="16" applyNumberFormats="0" applyBorderFormats="0" applyFontFormats="1" applyPatternFormats="1" applyAlignmentFormats="0" applyWidthHeightFormats="0"/>
</file>

<file path=xl/queryTables/queryTable705.xml><?xml version="1.0" encoding="utf-8"?>
<queryTable xmlns="http://schemas.openxmlformats.org/spreadsheetml/2006/main" xmlns:mc="http://schemas.openxmlformats.org/markup-compatibility/2006" xmlns:xr16="http://schemas.microsoft.com/office/spreadsheetml/2017/revision16" mc:Ignorable="xr16" name="MPSC2.espmvol.5yr.adj.espmvol_64" connectionId="11" xr16:uid="{2EE4F23F-BE08-443B-A69C-70437FEACD0A}" autoFormatId="16" applyNumberFormats="0" applyBorderFormats="0" applyFontFormats="1" applyPatternFormats="1" applyAlignmentFormats="0" applyWidthHeightFormats="0"/>
</file>

<file path=xl/queryTables/queryTable706.xml><?xml version="1.0" encoding="utf-8"?>
<queryTable xmlns="http://schemas.openxmlformats.org/spreadsheetml/2006/main" xmlns:mc="http://schemas.openxmlformats.org/markup-compatibility/2006" xmlns:xr16="http://schemas.microsoft.com/office/spreadsheetml/2017/revision16" mc:Ignorable="xr16" name="TPIC2.espmvol.5yr.adj.espmvol_26" connectionId="13" xr16:uid="{9246D2FD-CCD8-4A9B-A5F0-03CAF9BA6809}" autoFormatId="16" applyNumberFormats="0" applyBorderFormats="0" applyFontFormats="1" applyPatternFormats="1" applyAlignmentFormats="0" applyWidthHeightFormats="0"/>
</file>

<file path=xl/queryTables/queryTable707.xml><?xml version="1.0" encoding="utf-8"?>
<queryTable xmlns="http://schemas.openxmlformats.org/spreadsheetml/2006/main" xmlns:mc="http://schemas.openxmlformats.org/markup-compatibility/2006" xmlns:xr16="http://schemas.microsoft.com/office/spreadsheetml/2017/revision16" mc:Ignorable="xr16" name="GRNU1.espmvol.5yr.adj.espmvol_14" connectionId="10" xr16:uid="{33EEA4B4-49F0-4FC8-805C-F77AA30B3DC6}" autoFormatId="16" applyNumberFormats="0" applyBorderFormats="0" applyFontFormats="1" applyPatternFormats="1" applyAlignmentFormats="0" applyWidthHeightFormats="0"/>
</file>

<file path=xl/queryTables/queryTable708.xml><?xml version="1.0" encoding="utf-8"?>
<queryTable xmlns="http://schemas.openxmlformats.org/spreadsheetml/2006/main" xmlns:mc="http://schemas.openxmlformats.org/markup-compatibility/2006" xmlns:xr16="http://schemas.microsoft.com/office/spreadsheetml/2017/revision16" mc:Ignorable="xr16" name="CLSC2.espmvol.5yr.adj.espmvol_38" connectionId="3" xr16:uid="{1D4E22F8-8AD4-44AB-B11F-33709DE4E420}" autoFormatId="16" applyNumberFormats="0" applyBorderFormats="0" applyFontFormats="1" applyPatternFormats="1" applyAlignmentFormats="0" applyWidthHeightFormats="0"/>
</file>

<file path=xl/queryTables/queryTable709.xml><?xml version="1.0" encoding="utf-8"?>
<queryTable xmlns="http://schemas.openxmlformats.org/spreadsheetml/2006/main" xmlns:mc="http://schemas.openxmlformats.org/markup-compatibility/2006" xmlns:xr16="http://schemas.microsoft.com/office/spreadsheetml/2017/revision16" mc:Ignorable="xr16" name="CLSC2.espmvol.5yr.adj.espmvol_63" connectionId="3" xr16:uid="{AD9AD4D8-0F99-461F-91C3-13BB975EE20B}" autoFormatId="16" applyNumberFormats="0" applyBorderFormats="0" applyFontFormats="1" applyPatternFormats="1" applyAlignmentFormats="0" applyWidthHeightFormats="0"/>
</file>

<file path=xl/queryTables/queryTable710.xml><?xml version="1.0" encoding="utf-8"?>
<queryTable xmlns="http://schemas.openxmlformats.org/spreadsheetml/2006/main" xmlns:mc="http://schemas.openxmlformats.org/markup-compatibility/2006" xmlns:xr16="http://schemas.microsoft.com/office/spreadsheetml/2017/revision16" mc:Ignorable="xr16" name="CLSC2.espmvol.5yr.adj.espmvol_34" connectionId="3" xr16:uid="{8AC7C692-E9BE-49E3-B23D-B9BF2CC39414}" autoFormatId="16" applyNumberFormats="0" applyBorderFormats="0" applyFontFormats="1" applyPatternFormats="1" applyAlignmentFormats="0" applyWidthHeightFormats="0"/>
</file>

<file path=xl/queryTables/queryTable711.xml><?xml version="1.0" encoding="utf-8"?>
<queryTable xmlns="http://schemas.openxmlformats.org/spreadsheetml/2006/main" xmlns:mc="http://schemas.openxmlformats.org/markup-compatibility/2006" xmlns:xr16="http://schemas.microsoft.com/office/spreadsheetml/2017/revision16" mc:Ignorable="xr16" name="GRNU1.espmvol.5yr.adj.espmvol_44" connectionId="10" xr16:uid="{679D2FD4-CAFB-4DF6-8831-E66522A0692B}" autoFormatId="16" applyNumberFormats="0" applyBorderFormats="0" applyFontFormats="1" applyPatternFormats="1" applyAlignmentFormats="0" applyWidthHeightFormats="0"/>
</file>

<file path=xl/queryTables/queryTable712.xml><?xml version="1.0" encoding="utf-8"?>
<queryTable xmlns="http://schemas.openxmlformats.org/spreadsheetml/2006/main" xmlns:mc="http://schemas.openxmlformats.org/markup-compatibility/2006" xmlns:xr16="http://schemas.microsoft.com/office/spreadsheetml/2017/revision16" mc:Ignorable="xr16" name="YDLC2.espmvol.5yr.adj.espmvol_1" connectionId="15" xr16:uid="{B7A7F904-8D15-4D18-8295-F6A563C7A2B5}" autoFormatId="16" applyNumberFormats="0" applyBorderFormats="0" applyFontFormats="1" applyPatternFormats="1" applyAlignmentFormats="0" applyWidthHeightFormats="0"/>
</file>

<file path=xl/queryTables/queryTable713.xml><?xml version="1.0" encoding="utf-8"?>
<queryTable xmlns="http://schemas.openxmlformats.org/spreadsheetml/2006/main" xmlns:mc="http://schemas.openxmlformats.org/markup-compatibility/2006" xmlns:xr16="http://schemas.microsoft.com/office/spreadsheetml/2017/revision16" mc:Ignorable="xr16" name="GRNU1.espmvol.5yr.adj.espmvol_55" connectionId="10" xr16:uid="{73332059-21AB-40EF-AB76-8ED241C40F89}" autoFormatId="16" applyNumberFormats="0" applyBorderFormats="0" applyFontFormats="1" applyPatternFormats="1" applyAlignmentFormats="0" applyWidthHeightFormats="0"/>
</file>

<file path=xl/queryTables/queryTable714.xml><?xml version="1.0" encoding="utf-8"?>
<queryTable xmlns="http://schemas.openxmlformats.org/spreadsheetml/2006/main" xmlns:mc="http://schemas.openxmlformats.org/markup-compatibility/2006" xmlns:xr16="http://schemas.microsoft.com/office/spreadsheetml/2017/revision16" mc:Ignorable="xr16" name="VCRC2.espmvol.5yr.adj.espmvol_42" connectionId="14" xr16:uid="{00CDB620-6E3B-41D0-A65A-3CD3B6468CF9}" autoFormatId="16" applyNumberFormats="0" applyBorderFormats="0" applyFontFormats="1" applyPatternFormats="1" applyAlignmentFormats="0" applyWidthHeightFormats="0"/>
</file>

<file path=xl/queryTables/queryTable715.xml><?xml version="1.0" encoding="utf-8"?>
<queryTable xmlns="http://schemas.openxmlformats.org/spreadsheetml/2006/main" xmlns:mc="http://schemas.openxmlformats.org/markup-compatibility/2006" xmlns:xr16="http://schemas.microsoft.com/office/spreadsheetml/2017/revision16" mc:Ignorable="xr16" name="DRGC2.espmvol.5yr.adj.espmvol_5" connectionId="6" xr16:uid="{51B1E429-B736-4BCB-8956-5FEE3C4723F4}" autoFormatId="16" applyNumberFormats="0" applyBorderFormats="0" applyFontFormats="1" applyPatternFormats="1" applyAlignmentFormats="0" applyWidthHeightFormats="0"/>
</file>

<file path=xl/queryTables/queryTable716.xml><?xml version="1.0" encoding="utf-8"?>
<queryTable xmlns="http://schemas.openxmlformats.org/spreadsheetml/2006/main" xmlns:mc="http://schemas.openxmlformats.org/markup-compatibility/2006" xmlns:xr16="http://schemas.microsoft.com/office/spreadsheetml/2017/revision16" mc:Ignorable="xr16" name="GLDA3.espmvol.5yr.adj.espmvol_18" connectionId="9" xr16:uid="{24181FF3-845E-47F0-AE81-8167994ED419}" autoFormatId="16" applyNumberFormats="0" applyBorderFormats="0" applyFontFormats="1" applyPatternFormats="1" applyAlignmentFormats="0" applyWidthHeightFormats="0"/>
</file>

<file path=xl/queryTables/queryTable717.xml><?xml version="1.0" encoding="utf-8"?>
<queryTable xmlns="http://schemas.openxmlformats.org/spreadsheetml/2006/main" xmlns:mc="http://schemas.openxmlformats.org/markup-compatibility/2006" xmlns:xr16="http://schemas.microsoft.com/office/spreadsheetml/2017/revision16" mc:Ignorable="xr16" name="NVRN5.espmvol.5yr.adj.espmvol_26" connectionId="12" xr16:uid="{83827CAB-6046-4A22-9929-25BE8A7BE5B2}" autoFormatId="16" applyNumberFormats="0" applyBorderFormats="0" applyFontFormats="1" applyPatternFormats="1" applyAlignmentFormats="0" applyWidthHeightFormats="0"/>
</file>

<file path=xl/queryTables/queryTable718.xml><?xml version="1.0" encoding="utf-8"?>
<queryTable xmlns="http://schemas.openxmlformats.org/spreadsheetml/2006/main" xmlns:mc="http://schemas.openxmlformats.org/markup-compatibility/2006" xmlns:xr16="http://schemas.microsoft.com/office/spreadsheetml/2017/revision16" mc:Ignorable="xr16" name="GLDA3.espmvol.5yr.adj.espmvol_63" connectionId="9" xr16:uid="{45368B1F-67D4-4C52-A133-AD7F87655EFF}" autoFormatId="16" applyNumberFormats="0" applyBorderFormats="0" applyFontFormats="1" applyPatternFormats="1" applyAlignmentFormats="0" applyWidthHeightFormats="0"/>
</file>

<file path=xl/queryTables/queryTable719.xml><?xml version="1.0" encoding="utf-8"?>
<queryTable xmlns="http://schemas.openxmlformats.org/spreadsheetml/2006/main" xmlns:mc="http://schemas.openxmlformats.org/markup-compatibility/2006" xmlns:xr16="http://schemas.microsoft.com/office/spreadsheetml/2017/revision16" mc:Ignorable="xr16" name="CLSC2.espmvol.5yr.adj.espmvol_37" connectionId="3" xr16:uid="{4647F822-E9B6-4490-B4EC-FDB989073B98}" autoFormatId="16" applyNumberFormats="0" applyBorderFormats="0" applyFontFormats="1" applyPatternFormats="1" applyAlignmentFormats="0" applyWidthHeightFormats="0"/>
</file>

<file path=xl/queryTables/queryTable720.xml><?xml version="1.0" encoding="utf-8"?>
<queryTable xmlns="http://schemas.openxmlformats.org/spreadsheetml/2006/main" xmlns:mc="http://schemas.openxmlformats.org/markup-compatibility/2006" xmlns:xr16="http://schemas.microsoft.com/office/spreadsheetml/2017/revision16" mc:Ignorable="xr16" name="GRNU1.espmvol.5yr.adj.espmvol_6" connectionId="10" xr16:uid="{5B79522F-5A0F-4FEA-95B2-FC3EC1CB3597}" autoFormatId="16" applyNumberFormats="0" applyBorderFormats="0" applyFontFormats="1" applyPatternFormats="1" applyAlignmentFormats="0" applyWidthHeightFormats="0"/>
</file>

<file path=xl/queryTables/queryTable721.xml><?xml version="1.0" encoding="utf-8"?>
<queryTable xmlns="http://schemas.openxmlformats.org/spreadsheetml/2006/main" xmlns:mc="http://schemas.openxmlformats.org/markup-compatibility/2006" xmlns:xr16="http://schemas.microsoft.com/office/spreadsheetml/2017/revision16" mc:Ignorable="xr16" name="YDLC2.espmvol.5yr.adj.espmvol_62" connectionId="15" xr16:uid="{57A6D774-144E-4CED-81B9-B3307079137B}" autoFormatId="16" applyNumberFormats="0" applyBorderFormats="0" applyFontFormats="1" applyPatternFormats="1" applyAlignmentFormats="0" applyWidthHeightFormats="0"/>
</file>

<file path=xl/queryTables/queryTable722.xml><?xml version="1.0" encoding="utf-8"?>
<queryTable xmlns="http://schemas.openxmlformats.org/spreadsheetml/2006/main" xmlns:mc="http://schemas.openxmlformats.org/markup-compatibility/2006" xmlns:xr16="http://schemas.microsoft.com/office/spreadsheetml/2017/revision16" mc:Ignorable="xr16" name="GJNC2LOC.espmvol.5yr.adj.espmvol_13" connectionId="8" xr16:uid="{6CDD6246-66A7-40A1-89DF-7CDC9D25499B}" autoFormatId="16" applyNumberFormats="0" applyBorderFormats="0" applyFontFormats="1" applyPatternFormats="1" applyAlignmentFormats="0" applyWidthHeightFormats="0"/>
</file>

<file path=xl/queryTables/queryTable723.xml><?xml version="1.0" encoding="utf-8"?>
<queryTable xmlns="http://schemas.openxmlformats.org/spreadsheetml/2006/main" xmlns:mc="http://schemas.openxmlformats.org/markup-compatibility/2006" xmlns:xr16="http://schemas.microsoft.com/office/spreadsheetml/2017/revision16" mc:Ignorable="xr16" name="YDLC2.espmvol.5yr.adj.espmvol_50" connectionId="15" xr16:uid="{337871A3-16D4-4300-B786-37787A60F239}" autoFormatId="16" applyNumberFormats="0" applyBorderFormats="0" applyFontFormats="1" applyPatternFormats="1" applyAlignmentFormats="0" applyWidthHeightFormats="0"/>
</file>

<file path=xl/queryTables/queryTable724.xml><?xml version="1.0" encoding="utf-8"?>
<queryTable xmlns="http://schemas.openxmlformats.org/spreadsheetml/2006/main" xmlns:mc="http://schemas.openxmlformats.org/markup-compatibility/2006" xmlns:xr16="http://schemas.microsoft.com/office/spreadsheetml/2017/revision16" mc:Ignorable="xr16" name="GBRW4.espmvol.5yr.adj.espmvol_1" connectionId="7" xr16:uid="{D1643878-697A-4C7E-A53D-DC7D1F324769}" autoFormatId="16" applyNumberFormats="0" applyBorderFormats="0" applyFontFormats="1" applyPatternFormats="1" applyAlignmentFormats="0" applyWidthHeightFormats="0"/>
</file>

<file path=xl/queryTables/queryTable725.xml><?xml version="1.0" encoding="utf-8"?>
<queryTable xmlns="http://schemas.openxmlformats.org/spreadsheetml/2006/main" xmlns:mc="http://schemas.openxmlformats.org/markup-compatibility/2006" xmlns:xr16="http://schemas.microsoft.com/office/spreadsheetml/2017/revision16" mc:Ignorable="xr16" name="GLDA3.espmvol.5yr.adj.espmvol_39" connectionId="9" xr16:uid="{344A06EC-0690-48DB-A81E-0E16E6B7D98F}" autoFormatId="16" applyNumberFormats="0" applyBorderFormats="0" applyFontFormats="1" applyPatternFormats="1" applyAlignmentFormats="0" applyWidthHeightFormats="0"/>
</file>

<file path=xl/queryTables/queryTable726.xml><?xml version="1.0" encoding="utf-8"?>
<queryTable xmlns="http://schemas.openxmlformats.org/spreadsheetml/2006/main" xmlns:mc="http://schemas.openxmlformats.org/markup-compatibility/2006" xmlns:xr16="http://schemas.microsoft.com/office/spreadsheetml/2017/revision16" mc:Ignorable="xr16" name="GBRW4.espmvol.5yr.adj.espmvol_43" connectionId="7" xr16:uid="{5640F488-09B7-4BAD-8B34-3AF33F9DB5E8}" autoFormatId="16" applyNumberFormats="0" applyBorderFormats="0" applyFontFormats="1" applyPatternFormats="1" applyAlignmentFormats="0" applyWidthHeightFormats="0"/>
</file>

<file path=xl/queryTables/queryTable727.xml><?xml version="1.0" encoding="utf-8"?>
<queryTable xmlns="http://schemas.openxmlformats.org/spreadsheetml/2006/main" xmlns:mc="http://schemas.openxmlformats.org/markup-compatibility/2006" xmlns:xr16="http://schemas.microsoft.com/office/spreadsheetml/2017/revision16" mc:Ignorable="xr16" name="GLDA3.espmvol.5yr.adj.espmvol_42" connectionId="9" xr16:uid="{35505788-36BE-435E-BF5A-7824BA5506E6}" autoFormatId="16" applyNumberFormats="0" applyBorderFormats="0" applyFontFormats="1" applyPatternFormats="1" applyAlignmentFormats="0" applyWidthHeightFormats="0"/>
</file>

<file path=xl/queryTables/queryTable728.xml><?xml version="1.0" encoding="utf-8"?>
<queryTable xmlns="http://schemas.openxmlformats.org/spreadsheetml/2006/main" xmlns:mc="http://schemas.openxmlformats.org/markup-compatibility/2006" xmlns:xr16="http://schemas.microsoft.com/office/spreadsheetml/2017/revision16" mc:Ignorable="xr16" name="DRGC2.espmvol.5yr.adj.espmvol_10" connectionId="6" xr16:uid="{12FC4B8E-2EA8-44E3-AD78-C6E4382087E7}" autoFormatId="16" applyNumberFormats="0" applyBorderFormats="0" applyFontFormats="1" applyPatternFormats="1" applyAlignmentFormats="0" applyWidthHeightFormats="0"/>
</file>

<file path=xl/queryTables/queryTable729.xml><?xml version="1.0" encoding="utf-8"?>
<queryTable xmlns="http://schemas.openxmlformats.org/spreadsheetml/2006/main" xmlns:mc="http://schemas.openxmlformats.org/markup-compatibility/2006" xmlns:xr16="http://schemas.microsoft.com/office/spreadsheetml/2017/revision16" mc:Ignorable="xr16" name="YDLC2.espmvol.5yr.adj.espmvol_20" connectionId="15" xr16:uid="{CA79A491-D54C-43DA-93D2-84A883043CE1}" autoFormatId="16" applyNumberFormats="0" applyBorderFormats="0" applyFontFormats="1" applyPatternFormats="1" applyAlignmentFormats="0" applyWidthHeightFormats="0"/>
</file>

<file path=xl/queryTables/queryTable730.xml><?xml version="1.0" encoding="utf-8"?>
<queryTable xmlns="http://schemas.openxmlformats.org/spreadsheetml/2006/main" xmlns:mc="http://schemas.openxmlformats.org/markup-compatibility/2006" xmlns:xr16="http://schemas.microsoft.com/office/spreadsheetml/2017/revision16" mc:Ignorable="xr16" name="GJNC2LOC.espmvol.5yr.adj.espmvol_41" connectionId="8" xr16:uid="{5C0DDDF3-4AE5-47F4-8121-1BEB1C18A3A6}" autoFormatId="16" applyNumberFormats="0" applyBorderFormats="0" applyFontFormats="1" applyPatternFormats="1" applyAlignmentFormats="0" applyWidthHeightFormats="0"/>
</file>

<file path=xl/queryTables/queryTable731.xml><?xml version="1.0" encoding="utf-8"?>
<queryTable xmlns="http://schemas.openxmlformats.org/spreadsheetml/2006/main" xmlns:mc="http://schemas.openxmlformats.org/markup-compatibility/2006" xmlns:xr16="http://schemas.microsoft.com/office/spreadsheetml/2017/revision16" mc:Ignorable="xr16" name="MPSC2.espmvol.5yr.adj.espmvol_25" connectionId="11" xr16:uid="{4B44751F-E534-46C9-97C2-3CA4B95A31C4}" autoFormatId="16" applyNumberFormats="0" applyBorderFormats="0" applyFontFormats="1" applyPatternFormats="1" applyAlignmentFormats="0" applyWidthHeightFormats="0"/>
</file>

<file path=xl/queryTables/queryTable732.xml><?xml version="1.0" encoding="utf-8"?>
<queryTable xmlns="http://schemas.openxmlformats.org/spreadsheetml/2006/main" xmlns:mc="http://schemas.openxmlformats.org/markup-compatibility/2006" xmlns:xr16="http://schemas.microsoft.com/office/spreadsheetml/2017/revision16" mc:Ignorable="xr16" name="GBRW4.espmvol.5yr.adj.espmvol_28" connectionId="7" xr16:uid="{6F9EFB72-362B-491B-8D1A-2ACC2AFAB483}" autoFormatId="16" applyNumberFormats="0" applyBorderFormats="0" applyFontFormats="1" applyPatternFormats="1" applyAlignmentFormats="0" applyWidthHeightFormats="0"/>
</file>

<file path=xl/queryTables/queryTable733.xml><?xml version="1.0" encoding="utf-8"?>
<queryTable xmlns="http://schemas.openxmlformats.org/spreadsheetml/2006/main" xmlns:mc="http://schemas.openxmlformats.org/markup-compatibility/2006" xmlns:xr16="http://schemas.microsoft.com/office/spreadsheetml/2017/revision16" mc:Ignorable="xr16" name="VCRC2.espmvol.5yr.adj.espmvol_1" connectionId="14" xr16:uid="{C177BDBB-A1CB-4A38-9618-9C4C32CB4695}" autoFormatId="16" applyNumberFormats="0" applyBorderFormats="0" applyFontFormats="1" applyPatternFormats="1" applyAlignmentFormats="0" applyWidthHeightFormats="0"/>
</file>

<file path=xl/queryTables/queryTable734.xml><?xml version="1.0" encoding="utf-8"?>
<queryTable xmlns="http://schemas.openxmlformats.org/spreadsheetml/2006/main" xmlns:mc="http://schemas.openxmlformats.org/markup-compatibility/2006" xmlns:xr16="http://schemas.microsoft.com/office/spreadsheetml/2017/revision16" mc:Ignorable="xr16" name="GRNU1.espmvol.5yr.adj.espmvol_62" connectionId="10" xr16:uid="{E8F609BC-9656-4CC9-9059-4D34F740B8AB}" autoFormatId="16" applyNumberFormats="0" applyBorderFormats="0" applyFontFormats="1" applyPatternFormats="1" applyAlignmentFormats="0" applyWidthHeightFormats="0"/>
</file>

<file path=xl/queryTables/queryTable735.xml><?xml version="1.0" encoding="utf-8"?>
<queryTable xmlns="http://schemas.openxmlformats.org/spreadsheetml/2006/main" xmlns:mc="http://schemas.openxmlformats.org/markup-compatibility/2006" xmlns:xr16="http://schemas.microsoft.com/office/spreadsheetml/2017/revision16" mc:Ignorable="xr16" name="VCRC2.espmvol.5yr.adj.espmvol_2" connectionId="14" xr16:uid="{FC6D76BA-3390-4EDE-89E4-D7D409DBD97D}" autoFormatId="16" applyNumberFormats="0" applyBorderFormats="0" applyFontFormats="1" applyPatternFormats="1" applyAlignmentFormats="0" applyWidthHeightFormats="0"/>
</file>

<file path=xl/queryTables/queryTable736.xml><?xml version="1.0" encoding="utf-8"?>
<queryTable xmlns="http://schemas.openxmlformats.org/spreadsheetml/2006/main" xmlns:mc="http://schemas.openxmlformats.org/markup-compatibility/2006" xmlns:xr16="http://schemas.microsoft.com/office/spreadsheetml/2017/revision16" mc:Ignorable="xr16" name="DRGC2.espmvol.5yr.adj.espmvol_40" connectionId="6" xr16:uid="{2058FA7A-74B9-4FD1-BD58-2DA39FE6263A}" autoFormatId="16" applyNumberFormats="0" applyBorderFormats="0" applyFontFormats="1" applyPatternFormats="1" applyAlignmentFormats="0" applyWidthHeightFormats="0"/>
</file>

<file path=xl/queryTables/queryTable737.xml><?xml version="1.0" encoding="utf-8"?>
<queryTable xmlns="http://schemas.openxmlformats.org/spreadsheetml/2006/main" xmlns:mc="http://schemas.openxmlformats.org/markup-compatibility/2006" xmlns:xr16="http://schemas.microsoft.com/office/spreadsheetml/2017/revision16" mc:Ignorable="xr16" name="GBRW4.espmvol.5yr.adj.espmvol_58" connectionId="7" xr16:uid="{772E2956-0B2C-477F-BBA9-D5230479DC23}" autoFormatId="16" applyNumberFormats="0" applyBorderFormats="0" applyFontFormats="1" applyPatternFormats="1" applyAlignmentFormats="0" applyWidthHeightFormats="0"/>
</file>

<file path=xl/queryTables/queryTable738.xml><?xml version="1.0" encoding="utf-8"?>
<queryTable xmlns="http://schemas.openxmlformats.org/spreadsheetml/2006/main" xmlns:mc="http://schemas.openxmlformats.org/markup-compatibility/2006" xmlns:xr16="http://schemas.microsoft.com/office/spreadsheetml/2017/revision16" mc:Ignorable="xr16" name="YDLC2.espmvol.5yr.adj.espmvol_15" connectionId="15" xr16:uid="{BB970A0D-B40F-455C-9768-2E06490AF4C9}" autoFormatId="16" applyNumberFormats="0" applyBorderFormats="0" applyFontFormats="1" applyPatternFormats="1" applyAlignmentFormats="0" applyWidthHeightFormats="0"/>
</file>

<file path=xl/queryTables/queryTable739.xml><?xml version="1.0" encoding="utf-8"?>
<queryTable xmlns="http://schemas.openxmlformats.org/spreadsheetml/2006/main" xmlns:mc="http://schemas.openxmlformats.org/markup-compatibility/2006" xmlns:xr16="http://schemas.microsoft.com/office/spreadsheetml/2017/revision16" mc:Ignorable="xr16" name="CLSC2.espmvol.5yr.adj.espmvol_1" connectionId="3" xr16:uid="{3E334227-5C57-4514-B2EF-9D9639CD8C85}" autoFormatId="16" applyNumberFormats="0" applyBorderFormats="0" applyFontFormats="1" applyPatternFormats="1" applyAlignmentFormats="0" applyWidthHeightFormats="0"/>
</file>

<file path=xl/queryTables/queryTable740.xml><?xml version="1.0" encoding="utf-8"?>
<queryTable xmlns="http://schemas.openxmlformats.org/spreadsheetml/2006/main" xmlns:mc="http://schemas.openxmlformats.org/markup-compatibility/2006" xmlns:xr16="http://schemas.microsoft.com/office/spreadsheetml/2017/revision16" mc:Ignorable="xr16" name="GRNU1.espmvol.5yr.adj.espmvol_10" connectionId="10" xr16:uid="{6FEFDE93-B1D0-4B08-9DF3-FAFA50A3C07D}" autoFormatId="16" applyNumberFormats="0" applyBorderFormats="0" applyFontFormats="1" applyPatternFormats="1" applyAlignmentFormats="0" applyWidthHeightFormats="0"/>
</file>

<file path=xl/queryTables/queryTable741.xml><?xml version="1.0" encoding="utf-8"?>
<queryTable xmlns="http://schemas.openxmlformats.org/spreadsheetml/2006/main" xmlns:mc="http://schemas.openxmlformats.org/markup-compatibility/2006" xmlns:xr16="http://schemas.microsoft.com/office/spreadsheetml/2017/revision16" mc:Ignorable="xr16" name="VCRC2.espmvol.5yr.adj.espmvol_47" connectionId="14" xr16:uid="{7D4FEB03-607A-49E7-9A24-CDE5A7606918}" autoFormatId="16" applyNumberFormats="0" applyBorderFormats="0" applyFontFormats="1" applyPatternFormats="1" applyAlignmentFormats="0" applyWidthHeightFormats="0"/>
</file>

<file path=xl/queryTables/queryTable742.xml><?xml version="1.0" encoding="utf-8"?>
<queryTable xmlns="http://schemas.openxmlformats.org/spreadsheetml/2006/main" xmlns:mc="http://schemas.openxmlformats.org/markup-compatibility/2006" xmlns:xr16="http://schemas.microsoft.com/office/spreadsheetml/2017/revision16" mc:Ignorable="xr16" name="VCRC2.espmvol.5yr.adj.espmvol_55" connectionId="14" xr16:uid="{6E704297-3327-43BD-AEAD-23CB8F83CF46}" autoFormatId="16" applyNumberFormats="0" applyBorderFormats="0" applyFontFormats="1" applyPatternFormats="1" applyAlignmentFormats="0" applyWidthHeightFormats="0"/>
</file>

<file path=xl/queryTables/queryTable743.xml><?xml version="1.0" encoding="utf-8"?>
<queryTable xmlns="http://schemas.openxmlformats.org/spreadsheetml/2006/main" xmlns:mc="http://schemas.openxmlformats.org/markup-compatibility/2006" xmlns:xr16="http://schemas.microsoft.com/office/spreadsheetml/2017/revision16" mc:Ignorable="xr16" name="MPSC2.espmvol.5yr.adj.espmvol_50" connectionId="11" xr16:uid="{F92F1E1F-00B9-4708-AF61-384E30206705}" autoFormatId="16" applyNumberFormats="0" applyBorderFormats="0" applyFontFormats="1" applyPatternFormats="1" applyAlignmentFormats="0" applyWidthHeightFormats="0"/>
</file>

<file path=xl/queryTables/queryTable744.xml><?xml version="1.0" encoding="utf-8"?>
<queryTable xmlns="http://schemas.openxmlformats.org/spreadsheetml/2006/main" xmlns:mc="http://schemas.openxmlformats.org/markup-compatibility/2006" xmlns:xr16="http://schemas.microsoft.com/office/spreadsheetml/2017/revision16" mc:Ignorable="xr16" name="VCRC2.espmvol.5yr.adj.espmvol_33" connectionId="14" xr16:uid="{06FE090B-63E8-415B-9ACB-7FB49F625275}" autoFormatId="16" applyNumberFormats="0" applyBorderFormats="0" applyFontFormats="1" applyPatternFormats="1" applyAlignmentFormats="0" applyWidthHeightFormats="0"/>
</file>

<file path=xl/queryTables/queryTable745.xml><?xml version="1.0" encoding="utf-8"?>
<queryTable xmlns="http://schemas.openxmlformats.org/spreadsheetml/2006/main" xmlns:mc="http://schemas.openxmlformats.org/markup-compatibility/2006" xmlns:xr16="http://schemas.microsoft.com/office/spreadsheetml/2017/revision16" mc:Ignorable="xr16" name="VCRC2.espmvol.5yr.adj.espmvol_17" connectionId="14" xr16:uid="{DC1C0B62-274C-429B-93AB-CCA2AF3D1129}" autoFormatId="16" applyNumberFormats="0" applyBorderFormats="0" applyFontFormats="1" applyPatternFormats="1" applyAlignmentFormats="0" applyWidthHeightFormats="0"/>
</file>

<file path=xl/queryTables/queryTable746.xml><?xml version="1.0" encoding="utf-8"?>
<queryTable xmlns="http://schemas.openxmlformats.org/spreadsheetml/2006/main" xmlns:mc="http://schemas.openxmlformats.org/markup-compatibility/2006" xmlns:xr16="http://schemas.microsoft.com/office/spreadsheetml/2017/revision16" mc:Ignorable="xr16" name="GLDA3.espmvol.5yr.adj.espmvol_1" connectionId="9" xr16:uid="{DA9FBB88-91AD-44B4-8ADB-340010E5DFE6}" autoFormatId="16" applyNumberFormats="0" applyBorderFormats="0" applyFontFormats="1" applyPatternFormats="1" applyAlignmentFormats="0" applyWidthHeightFormats="0"/>
</file>

<file path=xl/queryTables/queryTable747.xml><?xml version="1.0" encoding="utf-8"?>
<queryTable xmlns="http://schemas.openxmlformats.org/spreadsheetml/2006/main" xmlns:mc="http://schemas.openxmlformats.org/markup-compatibility/2006" xmlns:xr16="http://schemas.microsoft.com/office/spreadsheetml/2017/revision16" mc:Ignorable="xr16" name="GRNU1.espmvol.5yr.adj.espmvol_33" connectionId="10" xr16:uid="{53572A65-0FFD-46C0-8E08-FFC0C5FB9781}" autoFormatId="16" applyNumberFormats="0" applyBorderFormats="0" applyFontFormats="1" applyPatternFormats="1" applyAlignmentFormats="0" applyWidthHeightFormats="0"/>
</file>

<file path=xl/queryTables/queryTable748.xml><?xml version="1.0" encoding="utf-8"?>
<queryTable xmlns="http://schemas.openxmlformats.org/spreadsheetml/2006/main" xmlns:mc="http://schemas.openxmlformats.org/markup-compatibility/2006" xmlns:xr16="http://schemas.microsoft.com/office/spreadsheetml/2017/revision16" mc:Ignorable="xr16" name="MPSC2.espmvol.5yr.adj.espmvol_46" connectionId="11" xr16:uid="{630B51D2-93DE-4DB2-8900-AF5D27993E6E}" autoFormatId="16" applyNumberFormats="0" applyBorderFormats="0" applyFontFormats="1" applyPatternFormats="1" applyAlignmentFormats="0" applyWidthHeightFormats="0"/>
</file>

<file path=xl/queryTables/queryTable749.xml><?xml version="1.0" encoding="utf-8"?>
<queryTable xmlns="http://schemas.openxmlformats.org/spreadsheetml/2006/main" xmlns:mc="http://schemas.openxmlformats.org/markup-compatibility/2006" xmlns:xr16="http://schemas.microsoft.com/office/spreadsheetml/2017/revision16" mc:Ignorable="xr16" name="GRNU1.espmvol.5yr.adj.espmvol_3" connectionId="10" xr16:uid="{F28A5F98-BE7A-4190-AEAA-3F3A790DBDD0}" autoFormatId="16" applyNumberFormats="0" applyBorderFormats="0" applyFontFormats="1" applyPatternFormats="1" applyAlignmentFormats="0" applyWidthHeightFormats="0"/>
</file>

<file path=xl/queryTables/queryTable750.xml><?xml version="1.0" encoding="utf-8"?>
<queryTable xmlns="http://schemas.openxmlformats.org/spreadsheetml/2006/main" xmlns:mc="http://schemas.openxmlformats.org/markup-compatibility/2006" xmlns:xr16="http://schemas.microsoft.com/office/spreadsheetml/2017/revision16" mc:Ignorable="xr16" name="BMDC2.espmvol.5yr.adj.espmvol_65" connectionId="1" xr16:uid="{5C69BFD9-38CB-4AD6-9CCE-00BB9EEB3007}" autoFormatId="16" applyNumberFormats="0" applyBorderFormats="0" applyFontFormats="1" applyPatternFormats="1" applyAlignmentFormats="0" applyWidthHeightFormats="0"/>
</file>

<file path=xl/queryTables/queryTable751.xml><?xml version="1.0" encoding="utf-8"?>
<queryTable xmlns="http://schemas.openxmlformats.org/spreadsheetml/2006/main" xmlns:mc="http://schemas.openxmlformats.org/markup-compatibility/2006" xmlns:xr16="http://schemas.microsoft.com/office/spreadsheetml/2017/revision16" mc:Ignorable="xr16" name="GJNC2LOC.espmvol.5yr.adj.espmvol_35" connectionId="8" xr16:uid="{62E6D739-DF25-420E-98AD-8C04C10251E9}" autoFormatId="16" applyNumberFormats="0" applyBorderFormats="0" applyFontFormats="1" applyPatternFormats="1" applyAlignmentFormats="0" applyWidthHeightFormats="0"/>
</file>

<file path=xl/queryTables/queryTable752.xml><?xml version="1.0" encoding="utf-8"?>
<queryTable xmlns="http://schemas.openxmlformats.org/spreadsheetml/2006/main" xmlns:mc="http://schemas.openxmlformats.org/markup-compatibility/2006" xmlns:xr16="http://schemas.microsoft.com/office/spreadsheetml/2017/revision16" mc:Ignorable="xr16" name="GRNU1.espmvol.5yr.adj.espmvol_50" connectionId="10" xr16:uid="{242C518F-D8BC-4CE3-9C9A-978C42B2D99E}" autoFormatId="16" applyNumberFormats="0" applyBorderFormats="0" applyFontFormats="1" applyPatternFormats="1" applyAlignmentFormats="0" applyWidthHeightFormats="0"/>
</file>

<file path=xl/queryTables/queryTable753.xml><?xml version="1.0" encoding="utf-8"?>
<queryTable xmlns="http://schemas.openxmlformats.org/spreadsheetml/2006/main" xmlns:mc="http://schemas.openxmlformats.org/markup-compatibility/2006" xmlns:xr16="http://schemas.microsoft.com/office/spreadsheetml/2017/revision16" mc:Ignorable="xr16" name="GRNU1.espmvol.5yr.adj.espmvol_57" connectionId="10" xr16:uid="{F7CD1EBA-CC23-455E-ACBE-2EFBA4A04C44}" autoFormatId="16" applyNumberFormats="0" applyBorderFormats="0" applyFontFormats="1" applyPatternFormats="1" applyAlignmentFormats="0" applyWidthHeightFormats="0"/>
</file>

<file path=xl/queryTables/queryTable754.xml><?xml version="1.0" encoding="utf-8"?>
<queryTable xmlns="http://schemas.openxmlformats.org/spreadsheetml/2006/main" xmlns:mc="http://schemas.openxmlformats.org/markup-compatibility/2006" xmlns:xr16="http://schemas.microsoft.com/office/spreadsheetml/2017/revision16" mc:Ignorable="xr16" name="CLSC2.espmvol.5yr.adj.espmvol_41" connectionId="3" xr16:uid="{3FEA4509-FA1E-461C-ACEC-BA5AC4C3215C}" autoFormatId="16" applyNumberFormats="0" applyBorderFormats="0" applyFontFormats="1" applyPatternFormats="1" applyAlignmentFormats="0" applyWidthHeightFormats="0"/>
</file>

<file path=xl/queryTables/queryTable755.xml><?xml version="1.0" encoding="utf-8"?>
<queryTable xmlns="http://schemas.openxmlformats.org/spreadsheetml/2006/main" xmlns:mc="http://schemas.openxmlformats.org/markup-compatibility/2006" xmlns:xr16="http://schemas.microsoft.com/office/spreadsheetml/2017/revision16" mc:Ignorable="xr16" name="DRGC2.espmvol.5yr.adj.espmvol_44" connectionId="6" xr16:uid="{19C2A2F8-F1F4-46D7-8415-F0C3EB767EDB}" autoFormatId="16" applyNumberFormats="0" applyBorderFormats="0" applyFontFormats="1" applyPatternFormats="1" applyAlignmentFormats="0" applyWidthHeightFormats="0"/>
</file>

<file path=xl/queryTables/queryTable756.xml><?xml version="1.0" encoding="utf-8"?>
<queryTable xmlns="http://schemas.openxmlformats.org/spreadsheetml/2006/main" xmlns:mc="http://schemas.openxmlformats.org/markup-compatibility/2006" xmlns:xr16="http://schemas.microsoft.com/office/spreadsheetml/2017/revision16" mc:Ignorable="xr16" name="YDLC2.espmvol.5yr.adj.espmvol_38" connectionId="15" xr16:uid="{6F64A648-9E28-44D5-82F4-0A0A43C02177}" autoFormatId="16" applyNumberFormats="0" applyBorderFormats="0" applyFontFormats="1" applyPatternFormats="1" applyAlignmentFormats="0" applyWidthHeightFormats="0"/>
</file>

<file path=xl/queryTables/queryTable757.xml><?xml version="1.0" encoding="utf-8"?>
<queryTable xmlns="http://schemas.openxmlformats.org/spreadsheetml/2006/main" xmlns:mc="http://schemas.openxmlformats.org/markup-compatibility/2006" xmlns:xr16="http://schemas.microsoft.com/office/spreadsheetml/2017/revision16" mc:Ignorable="xr16" name="YDLC2.espmvol.5yr.adj.espmvol_25" connectionId="15" xr16:uid="{7B70789B-37BB-454E-BDD5-0D8E8D1D4207}" autoFormatId="16" applyNumberFormats="0" applyBorderFormats="0" applyFontFormats="1" applyPatternFormats="1" applyAlignmentFormats="0" applyWidthHeightFormats="0"/>
</file>

<file path=xl/queryTables/queryTable758.xml><?xml version="1.0" encoding="utf-8"?>
<queryTable xmlns="http://schemas.openxmlformats.org/spreadsheetml/2006/main" xmlns:mc="http://schemas.openxmlformats.org/markup-compatibility/2006" xmlns:xr16="http://schemas.microsoft.com/office/spreadsheetml/2017/revision16" mc:Ignorable="xr16" name="GBRW4.espmvol.5yr.adj.espmvol_42" connectionId="7" xr16:uid="{21593FD2-784D-4A2F-8084-5E34E3C2893F}" autoFormatId="16" applyNumberFormats="0" applyBorderFormats="0" applyFontFormats="1" applyPatternFormats="1" applyAlignmentFormats="0" applyWidthHeightFormats="0"/>
</file>

<file path=xl/queryTables/queryTable759.xml><?xml version="1.0" encoding="utf-8"?>
<queryTable xmlns="http://schemas.openxmlformats.org/spreadsheetml/2006/main" xmlns:mc="http://schemas.openxmlformats.org/markup-compatibility/2006" xmlns:xr16="http://schemas.microsoft.com/office/spreadsheetml/2017/revision16" mc:Ignorable="xr16" name="CLSC2.espmvol.5yr.adj.espmvol_27" connectionId="3" xr16:uid="{8F029829-C55A-44CE-A953-8078EDFC10DE}" autoFormatId="16" applyNumberFormats="0" applyBorderFormats="0" applyFontFormats="1" applyPatternFormats="1" applyAlignmentFormats="0" applyWidthHeightFormats="0"/>
</file>

<file path=xl/queryTables/queryTable760.xml><?xml version="1.0" encoding="utf-8"?>
<queryTable xmlns="http://schemas.openxmlformats.org/spreadsheetml/2006/main" xmlns:mc="http://schemas.openxmlformats.org/markup-compatibility/2006" xmlns:xr16="http://schemas.microsoft.com/office/spreadsheetml/2017/revision16" mc:Ignorable="xr16" name="CLSC2.espmvol.5yr.adj.espmvol_26" connectionId="3" xr16:uid="{E2FCA684-EB6A-4496-B73C-8DFE0DC4433E}" autoFormatId="16" applyNumberFormats="0" applyBorderFormats="0" applyFontFormats="1" applyPatternFormats="1" applyAlignmentFormats="0" applyWidthHeightFormats="0"/>
</file>

<file path=xl/queryTables/queryTable761.xml><?xml version="1.0" encoding="utf-8"?>
<queryTable xmlns="http://schemas.openxmlformats.org/spreadsheetml/2006/main" xmlns:mc="http://schemas.openxmlformats.org/markup-compatibility/2006" xmlns:xr16="http://schemas.microsoft.com/office/spreadsheetml/2017/revision16" mc:Ignorable="xr16" name="GJNC2LOC.espmvol.5yr.adj.espmvol_21" connectionId="8" xr16:uid="{3A52826F-9FCC-4706-8259-56F3A412CD4A}" autoFormatId="16" applyNumberFormats="0" applyBorderFormats="0" applyFontFormats="1" applyPatternFormats="1" applyAlignmentFormats="0" applyWidthHeightFormats="0"/>
</file>

<file path=xl/queryTables/queryTable762.xml><?xml version="1.0" encoding="utf-8"?>
<queryTable xmlns="http://schemas.openxmlformats.org/spreadsheetml/2006/main" xmlns:mc="http://schemas.openxmlformats.org/markup-compatibility/2006" xmlns:xr16="http://schemas.microsoft.com/office/spreadsheetml/2017/revision16" mc:Ignorable="xr16" name="CLSC2.espmvol.5yr.adj.espmvol_20" connectionId="3" xr16:uid="{315D7216-9465-4C14-B4A8-162D38E1E382}" autoFormatId="16" applyNumberFormats="0" applyBorderFormats="0" applyFontFormats="1" applyPatternFormats="1" applyAlignmentFormats="0" applyWidthHeightFormats="0"/>
</file>

<file path=xl/queryTables/queryTable763.xml><?xml version="1.0" encoding="utf-8"?>
<queryTable xmlns="http://schemas.openxmlformats.org/spreadsheetml/2006/main" xmlns:mc="http://schemas.openxmlformats.org/markup-compatibility/2006" xmlns:xr16="http://schemas.microsoft.com/office/spreadsheetml/2017/revision16" mc:Ignorable="xr16" name="YDLC2.espmvol.5yr.adj.espmvol_33" connectionId="15" xr16:uid="{4ACF1562-90FB-44D8-80CA-3F0FD527B7CD}" autoFormatId="16" applyNumberFormats="0" applyBorderFormats="0" applyFontFormats="1" applyPatternFormats="1" applyAlignmentFormats="0" applyWidthHeightFormats="0"/>
</file>

<file path=xl/queryTables/queryTable764.xml><?xml version="1.0" encoding="utf-8"?>
<queryTable xmlns="http://schemas.openxmlformats.org/spreadsheetml/2006/main" xmlns:mc="http://schemas.openxmlformats.org/markup-compatibility/2006" xmlns:xr16="http://schemas.microsoft.com/office/spreadsheetml/2017/revision16" mc:Ignorable="xr16" name="GRNU1.espmvol.5yr.adj.espmvol_24" connectionId="10" xr16:uid="{6C45BAE4-7290-4892-B2A3-D18E21FF9781}" autoFormatId="16" applyNumberFormats="0" applyBorderFormats="0" applyFontFormats="1" applyPatternFormats="1" applyAlignmentFormats="0" applyWidthHeightFormats="0"/>
</file>

<file path=xl/queryTables/queryTable765.xml><?xml version="1.0" encoding="utf-8"?>
<queryTable xmlns="http://schemas.openxmlformats.org/spreadsheetml/2006/main" xmlns:mc="http://schemas.openxmlformats.org/markup-compatibility/2006" xmlns:xr16="http://schemas.microsoft.com/office/spreadsheetml/2017/revision16" mc:Ignorable="xr16" name="YDLC2.espmvol.5yr.adj.espmvol_44" connectionId="15" xr16:uid="{2B4279FB-8E0D-45F7-B7EF-EA655BCB0A2E}" autoFormatId="16" applyNumberFormats="0" applyBorderFormats="0" applyFontFormats="1" applyPatternFormats="1" applyAlignmentFormats="0" applyWidthHeightFormats="0"/>
</file>

<file path=xl/queryTables/queryTable766.xml><?xml version="1.0" encoding="utf-8"?>
<queryTable xmlns="http://schemas.openxmlformats.org/spreadsheetml/2006/main" xmlns:mc="http://schemas.openxmlformats.org/markup-compatibility/2006" xmlns:xr16="http://schemas.microsoft.com/office/spreadsheetml/2017/revision16" mc:Ignorable="xr16" name="CLSC2.espmvol.5yr.adj.espmvol_19" connectionId="3" xr16:uid="{BDCA001C-0AB5-413F-9929-1F4031ADF925}" autoFormatId="16" applyNumberFormats="0" applyBorderFormats="0" applyFontFormats="1" applyPatternFormats="1" applyAlignmentFormats="0" applyWidthHeightFormats="0"/>
</file>

<file path=xl/queryTables/queryTable767.xml><?xml version="1.0" encoding="utf-8"?>
<queryTable xmlns="http://schemas.openxmlformats.org/spreadsheetml/2006/main" xmlns:mc="http://schemas.openxmlformats.org/markup-compatibility/2006" xmlns:xr16="http://schemas.microsoft.com/office/spreadsheetml/2017/revision16" mc:Ignorable="xr16" name="GJNC2LOC.espmvol.5yr.adj.espmvol_14" connectionId="8" xr16:uid="{EC51B5E3-F3E6-4372-AD3F-14C87F604CEF}" autoFormatId="16" applyNumberFormats="0" applyBorderFormats="0" applyFontFormats="1" applyPatternFormats="1" applyAlignmentFormats="0" applyWidthHeightFormats="0"/>
</file>

<file path=xl/queryTables/queryTable768.xml><?xml version="1.0" encoding="utf-8"?>
<queryTable xmlns="http://schemas.openxmlformats.org/spreadsheetml/2006/main" xmlns:mc="http://schemas.openxmlformats.org/markup-compatibility/2006" xmlns:xr16="http://schemas.microsoft.com/office/spreadsheetml/2017/revision16" mc:Ignorable="xr16" name="MPSC2.espmvol.5yr.adj.espmvol_30" connectionId="11" xr16:uid="{80893B3D-BFA1-46BF-9BC9-A271E7782BBC}" autoFormatId="16" applyNumberFormats="0" applyBorderFormats="0" applyFontFormats="1" applyPatternFormats="1" applyAlignmentFormats="0" applyWidthHeightFormats="0"/>
</file>

<file path=xl/queryTables/queryTable769.xml><?xml version="1.0" encoding="utf-8"?>
<queryTable xmlns="http://schemas.openxmlformats.org/spreadsheetml/2006/main" xmlns:mc="http://schemas.openxmlformats.org/markup-compatibility/2006" xmlns:xr16="http://schemas.microsoft.com/office/spreadsheetml/2017/revision16" mc:Ignorable="xr16" name="YDLC2.espmvol.5yr.adj.espmvol_47" connectionId="15" xr16:uid="{01219D03-A538-492C-8582-630F9BF781F4}" autoFormatId="16" applyNumberFormats="0" applyBorderFormats="0" applyFontFormats="1" applyPatternFormats="1" applyAlignmentFormats="0" applyWidthHeightFormats="0"/>
</file>

<file path=xl/queryTables/queryTable770.xml><?xml version="1.0" encoding="utf-8"?>
<queryTable xmlns="http://schemas.openxmlformats.org/spreadsheetml/2006/main" xmlns:mc="http://schemas.openxmlformats.org/markup-compatibility/2006" xmlns:xr16="http://schemas.microsoft.com/office/spreadsheetml/2017/revision16" mc:Ignorable="xr16" name="YDLC2.espmvol.5yr.adj.espmvol_3" connectionId="15" xr16:uid="{7EFF6399-E84A-4D3C-9858-A50E324C36A7}" autoFormatId="16" applyNumberFormats="0" applyBorderFormats="0" applyFontFormats="1" applyPatternFormats="1" applyAlignmentFormats="0" applyWidthHeightFormats="0"/>
</file>

<file path=xl/queryTables/queryTable771.xml><?xml version="1.0" encoding="utf-8"?>
<queryTable xmlns="http://schemas.openxmlformats.org/spreadsheetml/2006/main" xmlns:mc="http://schemas.openxmlformats.org/markup-compatibility/2006" xmlns:xr16="http://schemas.microsoft.com/office/spreadsheetml/2017/revision16" mc:Ignorable="xr16" name="MPSC2.espmvol.5yr.adj.espmvol_1" connectionId="11" xr16:uid="{D678C182-00BA-4F55-9792-2A38AA1A04BA}" autoFormatId="16" applyNumberFormats="0" applyBorderFormats="0" applyFontFormats="1" applyPatternFormats="1" applyAlignmentFormats="0" applyWidthHeightFormats="0"/>
</file>

<file path=xl/queryTables/queryTable772.xml><?xml version="1.0" encoding="utf-8"?>
<queryTable xmlns="http://schemas.openxmlformats.org/spreadsheetml/2006/main" xmlns:mc="http://schemas.openxmlformats.org/markup-compatibility/2006" xmlns:xr16="http://schemas.microsoft.com/office/spreadsheetml/2017/revision16" mc:Ignorable="xr16" name="TPIC2.espmvol.5yr.adj.espmvol_22" connectionId="13" xr16:uid="{AE75E9CE-0471-40BD-AAE1-257B0F549527}" autoFormatId="16" applyNumberFormats="0" applyBorderFormats="0" applyFontFormats="1" applyPatternFormats="1" applyAlignmentFormats="0" applyWidthHeightFormats="0"/>
</file>

<file path=xl/queryTables/queryTable773.xml><?xml version="1.0" encoding="utf-8"?>
<queryTable xmlns="http://schemas.openxmlformats.org/spreadsheetml/2006/main" xmlns:mc="http://schemas.openxmlformats.org/markup-compatibility/2006" xmlns:xr16="http://schemas.microsoft.com/office/spreadsheetml/2017/revision16" mc:Ignorable="xr16" name="GLDA3.espmvol.5yr.adj.espmvol_12" connectionId="9" xr16:uid="{98CB0278-21A7-4B26-98A5-8B133F6FB50E}" autoFormatId="16" applyNumberFormats="0" applyBorderFormats="0" applyFontFormats="1" applyPatternFormats="1" applyAlignmentFormats="0" applyWidthHeightFormats="0"/>
</file>

<file path=xl/queryTables/queryTable774.xml><?xml version="1.0" encoding="utf-8"?>
<queryTable xmlns="http://schemas.openxmlformats.org/spreadsheetml/2006/main" xmlns:mc="http://schemas.openxmlformats.org/markup-compatibility/2006" xmlns:xr16="http://schemas.microsoft.com/office/spreadsheetml/2017/revision16" mc:Ignorable="xr16" name="GBRW4.espmvol.5yr.adj.espmvol_10" connectionId="7" xr16:uid="{44E3A5C5-1C8B-4012-B219-7EF7FB17672B}" autoFormatId="16" applyNumberFormats="0" applyBorderFormats="0" applyFontFormats="1" applyPatternFormats="1" applyAlignmentFormats="0" applyWidthHeightFormats="0"/>
</file>

<file path=xl/queryTables/queryTable775.xml><?xml version="1.0" encoding="utf-8"?>
<queryTable xmlns="http://schemas.openxmlformats.org/spreadsheetml/2006/main" xmlns:mc="http://schemas.openxmlformats.org/markup-compatibility/2006" xmlns:xr16="http://schemas.microsoft.com/office/spreadsheetml/2017/revision16" mc:Ignorable="xr16" name="BMDC2.espmvol.5yr.adj.espmvol_51" connectionId="1" xr16:uid="{F368FDAE-F967-4C62-9334-CB8F3B4A4667}" autoFormatId="16" applyNumberFormats="0" applyBorderFormats="0" applyFontFormats="1" applyPatternFormats="1" applyAlignmentFormats="0" applyWidthHeightFormats="0"/>
</file>

<file path=xl/queryTables/queryTable776.xml><?xml version="1.0" encoding="utf-8"?>
<queryTable xmlns="http://schemas.openxmlformats.org/spreadsheetml/2006/main" xmlns:mc="http://schemas.openxmlformats.org/markup-compatibility/2006" xmlns:xr16="http://schemas.microsoft.com/office/spreadsheetml/2017/revision16" mc:Ignorable="xr16" name="VCRC2.espmvol.5yr.adj.espmvol_15" connectionId="14" xr16:uid="{BD219521-DF52-429A-B7E4-5645C7E360B1}" autoFormatId="16" applyNumberFormats="0" applyBorderFormats="0" applyFontFormats="1" applyPatternFormats="1" applyAlignmentFormats="0" applyWidthHeightFormats="0"/>
</file>

<file path=xl/queryTables/queryTable777.xml><?xml version="1.0" encoding="utf-8"?>
<queryTable xmlns="http://schemas.openxmlformats.org/spreadsheetml/2006/main" xmlns:mc="http://schemas.openxmlformats.org/markup-compatibility/2006" xmlns:xr16="http://schemas.microsoft.com/office/spreadsheetml/2017/revision16" mc:Ignorable="xr16" name="TPIC2.espmvol.5yr.adj.espmvol_42" connectionId="13" xr16:uid="{107DD0C6-2775-4390-BAB6-60DE086C3549}" autoFormatId="16" applyNumberFormats="0" applyBorderFormats="0" applyFontFormats="1" applyPatternFormats="1" applyAlignmentFormats="0" applyWidthHeightFormats="0"/>
</file>

<file path=xl/queryTables/queryTable778.xml><?xml version="1.0" encoding="utf-8"?>
<queryTable xmlns="http://schemas.openxmlformats.org/spreadsheetml/2006/main" xmlns:mc="http://schemas.openxmlformats.org/markup-compatibility/2006" xmlns:xr16="http://schemas.microsoft.com/office/spreadsheetml/2017/revision16" mc:Ignorable="xr16" name="YDLC2.espmvol.5yr.adj.espmvol_19" connectionId="15" xr16:uid="{AEBBAD5E-BBC7-4B24-AB63-48FBC528893A}" autoFormatId="16" applyNumberFormats="0" applyBorderFormats="0" applyFontFormats="1" applyPatternFormats="1" applyAlignmentFormats="0" applyWidthHeightFormats="0"/>
</file>

<file path=xl/queryTables/queryTable779.xml><?xml version="1.0" encoding="utf-8"?>
<queryTable xmlns="http://schemas.openxmlformats.org/spreadsheetml/2006/main" xmlns:mc="http://schemas.openxmlformats.org/markup-compatibility/2006" xmlns:xr16="http://schemas.microsoft.com/office/spreadsheetml/2017/revision16" mc:Ignorable="xr16" name="BMDC2.espmvol.5yr.adj.espmvol_29" connectionId="2" xr16:uid="{659D8040-3513-416D-B101-8DAFF4C4006E}" autoFormatId="16" applyNumberFormats="0" applyBorderFormats="0" applyFontFormats="1" applyPatternFormats="1" applyAlignmentFormats="0" applyWidthHeightFormats="0"/>
</file>

<file path=xl/queryTables/queryTable780.xml><?xml version="1.0" encoding="utf-8"?>
<queryTable xmlns="http://schemas.openxmlformats.org/spreadsheetml/2006/main" xmlns:mc="http://schemas.openxmlformats.org/markup-compatibility/2006" xmlns:xr16="http://schemas.microsoft.com/office/spreadsheetml/2017/revision16" mc:Ignorable="xr16" name="MPSC2.espmvol.5yr.adj.espmvol_52" connectionId="11" xr16:uid="{B69770BE-3DC2-4182-A4F6-6C9C1CD3A8FF}" autoFormatId="16" applyNumberFormats="0" applyBorderFormats="0" applyFontFormats="1" applyPatternFormats="1" applyAlignmentFormats="0" applyWidthHeightFormats="0"/>
</file>

<file path=xl/queryTables/queryTable781.xml><?xml version="1.0" encoding="utf-8"?>
<queryTable xmlns="http://schemas.openxmlformats.org/spreadsheetml/2006/main" xmlns:mc="http://schemas.openxmlformats.org/markup-compatibility/2006" xmlns:xr16="http://schemas.microsoft.com/office/spreadsheetml/2017/revision16" mc:Ignorable="xr16" name="YDLC2.espmvol.5yr.adj.espmvol_56" connectionId="15" xr16:uid="{262757FA-9A8B-4075-A1FB-7C4EC70963FA}" autoFormatId="16" applyNumberFormats="0" applyBorderFormats="0" applyFontFormats="1" applyPatternFormats="1" applyAlignmentFormats="0" applyWidthHeightFormats="0"/>
</file>

<file path=xl/queryTables/queryTable782.xml><?xml version="1.0" encoding="utf-8"?>
<queryTable xmlns="http://schemas.openxmlformats.org/spreadsheetml/2006/main" xmlns:mc="http://schemas.openxmlformats.org/markup-compatibility/2006" xmlns:xr16="http://schemas.microsoft.com/office/spreadsheetml/2017/revision16" mc:Ignorable="xr16" name="VCRC2.espmvol.5yr.adj.espmvol_30" connectionId="14" xr16:uid="{A72A8F40-C973-4198-B6BF-6DAA68C8FF65}" autoFormatId="16" applyNumberFormats="0" applyBorderFormats="0" applyFontFormats="1" applyPatternFormats="1" applyAlignmentFormats="0" applyWidthHeightFormats="0"/>
</file>

<file path=xl/queryTables/queryTable783.xml><?xml version="1.0" encoding="utf-8"?>
<queryTable xmlns="http://schemas.openxmlformats.org/spreadsheetml/2006/main" xmlns:mc="http://schemas.openxmlformats.org/markup-compatibility/2006" xmlns:xr16="http://schemas.microsoft.com/office/spreadsheetml/2017/revision16" mc:Ignorable="xr16" name="TPIC2.espmvol.5yr.adj.espmvol_64" connectionId="13" xr16:uid="{51C15362-8289-44E8-BBB2-AC000CE9CC35}" autoFormatId="16" applyNumberFormats="0" applyBorderFormats="0" applyFontFormats="1" applyPatternFormats="1" applyAlignmentFormats="0" applyWidthHeightFormats="0"/>
</file>

<file path=xl/queryTables/queryTable784.xml><?xml version="1.0" encoding="utf-8"?>
<queryTable xmlns="http://schemas.openxmlformats.org/spreadsheetml/2006/main" xmlns:mc="http://schemas.openxmlformats.org/markup-compatibility/2006" xmlns:xr16="http://schemas.microsoft.com/office/spreadsheetml/2017/revision16" mc:Ignorable="xr16" name="GBRW4.espmvol.5yr.adj.espmvol_24" connectionId="7" xr16:uid="{67113059-11BC-4716-A470-5F39227E1B3A}" autoFormatId="16" applyNumberFormats="0" applyBorderFormats="0" applyFontFormats="1" applyPatternFormats="1" applyAlignmentFormats="0" applyWidthHeightFormats="0"/>
</file>

<file path=xl/queryTables/queryTable785.xml><?xml version="1.0" encoding="utf-8"?>
<queryTable xmlns="http://schemas.openxmlformats.org/spreadsheetml/2006/main" xmlns:mc="http://schemas.openxmlformats.org/markup-compatibility/2006" xmlns:xr16="http://schemas.microsoft.com/office/spreadsheetml/2017/revision16" mc:Ignorable="xr16" name="YDLC2.espmvol.5yr.adj.espmvol_28" connectionId="15" xr16:uid="{0C858F65-8836-4BAB-9B36-573308F6CA5E}" autoFormatId="16" applyNumberFormats="0" applyBorderFormats="0" applyFontFormats="1" applyPatternFormats="1" applyAlignmentFormats="0" applyWidthHeightFormats="0"/>
</file>

<file path=xl/queryTables/queryTable786.xml><?xml version="1.0" encoding="utf-8"?>
<queryTable xmlns="http://schemas.openxmlformats.org/spreadsheetml/2006/main" xmlns:mc="http://schemas.openxmlformats.org/markup-compatibility/2006" xmlns:xr16="http://schemas.microsoft.com/office/spreadsheetml/2017/revision16" mc:Ignorable="xr16" name="GRNU1.espmvol.5yr.adj.espmvol_27" connectionId="10" xr16:uid="{660F24A0-46A9-4263-88B4-D7241204C021}" autoFormatId="16" applyNumberFormats="0" applyBorderFormats="0" applyFontFormats="1" applyPatternFormats="1" applyAlignmentFormats="0" applyWidthHeightFormats="0"/>
</file>

<file path=xl/queryTables/queryTable787.xml><?xml version="1.0" encoding="utf-8"?>
<queryTable xmlns="http://schemas.openxmlformats.org/spreadsheetml/2006/main" xmlns:mc="http://schemas.openxmlformats.org/markup-compatibility/2006" xmlns:xr16="http://schemas.microsoft.com/office/spreadsheetml/2017/revision16" mc:Ignorable="xr16" name="MPSC2.espmvol.5yr.adj.espmvol_18" connectionId="11" xr16:uid="{33E07CAF-C23F-4CAD-96E4-F8FC50441E27}" autoFormatId="16" applyNumberFormats="0" applyBorderFormats="0" applyFontFormats="1" applyPatternFormats="1" applyAlignmentFormats="0" applyWidthHeightFormats="0"/>
</file>

<file path=xl/queryTables/queryTable788.xml><?xml version="1.0" encoding="utf-8"?>
<queryTable xmlns="http://schemas.openxmlformats.org/spreadsheetml/2006/main" xmlns:mc="http://schemas.openxmlformats.org/markup-compatibility/2006" xmlns:xr16="http://schemas.microsoft.com/office/spreadsheetml/2017/revision16" mc:Ignorable="xr16" name="NVRN5.espmvol.5yr.adj.espmvol_21" connectionId="12" xr16:uid="{3492A5BC-AAE3-4337-8258-9387DBA59EA2}" autoFormatId="16" applyNumberFormats="0" applyBorderFormats="0" applyFontFormats="1" applyPatternFormats="1" applyAlignmentFormats="0" applyWidthHeightFormats="0"/>
</file>

<file path=xl/queryTables/queryTable789.xml><?xml version="1.0" encoding="utf-8"?>
<queryTable xmlns="http://schemas.openxmlformats.org/spreadsheetml/2006/main" xmlns:mc="http://schemas.openxmlformats.org/markup-compatibility/2006" xmlns:xr16="http://schemas.microsoft.com/office/spreadsheetml/2017/revision16" mc:Ignorable="xr16" name="GRNU1.espmvol.5yr.adj.espmvol" connectionId="10" xr16:uid="{B3E416B8-DF7F-4284-9F7F-4F27701D31F2}" autoFormatId="16" applyNumberFormats="0" applyBorderFormats="0" applyFontFormats="1" applyPatternFormats="1" applyAlignmentFormats="0" applyWidthHeightFormats="0"/>
</file>

<file path=xl/queryTables/queryTable790.xml><?xml version="1.0" encoding="utf-8"?>
<queryTable xmlns="http://schemas.openxmlformats.org/spreadsheetml/2006/main" xmlns:mc="http://schemas.openxmlformats.org/markup-compatibility/2006" xmlns:xr16="http://schemas.microsoft.com/office/spreadsheetml/2017/revision16" mc:Ignorable="xr16" name="NVRN5.espmvol.5yr.adj.espmvol_53" connectionId="12" xr16:uid="{528BC8B7-D515-4D4B-BA13-4B45AA9DCB19}" autoFormatId="16" applyNumberFormats="0" applyBorderFormats="0" applyFontFormats="1" applyPatternFormats="1" applyAlignmentFormats="0" applyWidthHeightFormats="0"/>
</file>

<file path=xl/queryTables/queryTable791.xml><?xml version="1.0" encoding="utf-8"?>
<queryTable xmlns="http://schemas.openxmlformats.org/spreadsheetml/2006/main" xmlns:mc="http://schemas.openxmlformats.org/markup-compatibility/2006" xmlns:xr16="http://schemas.microsoft.com/office/spreadsheetml/2017/revision16" mc:Ignorable="xr16" name="GBRW4.espmvol.5yr.adj.espmvol_15" connectionId="7" xr16:uid="{7A84FBAF-10FA-411F-A082-688003596C6A}" autoFormatId="16" applyNumberFormats="0" applyBorderFormats="0" applyFontFormats="1" applyPatternFormats="1" applyAlignmentFormats="0" applyWidthHeightFormats="0"/>
</file>

<file path=xl/queryTables/queryTable792.xml><?xml version="1.0" encoding="utf-8"?>
<queryTable xmlns="http://schemas.openxmlformats.org/spreadsheetml/2006/main" xmlns:mc="http://schemas.openxmlformats.org/markup-compatibility/2006" xmlns:xr16="http://schemas.microsoft.com/office/spreadsheetml/2017/revision16" mc:Ignorable="xr16" name="GJNC2LOC.espmvol.5yr.adj.espmvol" connectionId="8" xr16:uid="{324CD7A5-95A2-48D7-BB4C-08095084E342}" autoFormatId="16" applyNumberFormats="0" applyBorderFormats="0" applyFontFormats="1" applyPatternFormats="1" applyAlignmentFormats="0" applyWidthHeightFormats="0"/>
</file>

<file path=xl/queryTables/queryTable793.xml><?xml version="1.0" encoding="utf-8"?>
<queryTable xmlns="http://schemas.openxmlformats.org/spreadsheetml/2006/main" xmlns:mc="http://schemas.openxmlformats.org/markup-compatibility/2006" xmlns:xr16="http://schemas.microsoft.com/office/spreadsheetml/2017/revision16" mc:Ignorable="xr16" name="Query from uchdb2_35" headers="0" backgroundRefresh="0" growShrinkType="overwriteClear" adjustColumnWidth="0" connectionId="5" xr16:uid="{00000000-0016-0000-1600-000040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queryTables/queryTable794.xml><?xml version="1.0" encoding="utf-8"?>
<queryTable xmlns="http://schemas.openxmlformats.org/spreadsheetml/2006/main" xmlns:mc="http://schemas.openxmlformats.org/markup-compatibility/2006" xmlns:xr16="http://schemas.microsoft.com/office/spreadsheetml/2017/revision16" mc:Ignorable="xr16" name="Query from uchdb2_15" headers="0" backgroundRefresh="0" growShrinkType="overwriteClear" adjustColumnWidth="0" connectionId="4" xr16:uid="{00000000-0016-0000-1600-000041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3" Type="http://schemas.openxmlformats.org/officeDocument/2006/relationships/vmlDrawing" Target="../drawings/vmlDrawing1.v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omments" Target="../comments1.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8" Type="http://schemas.openxmlformats.org/officeDocument/2006/relationships/ctrlProp" Target="../ctrlProps/ctrlProp5.xml"/><Relationship Id="rId51" Type="http://schemas.openxmlformats.org/officeDocument/2006/relationships/ctrlProp" Target="../ctrlProps/ctrlProp48.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0.xml"/><Relationship Id="rId4" Type="http://schemas.openxmlformats.org/officeDocument/2006/relationships/ctrlProp" Target="../ctrlProps/ctrlProp49.xml"/></Relationships>
</file>

<file path=xl/worksheets/_rels/sheet22.xml.rels><?xml version="1.0" encoding="UTF-8" standalone="yes"?>
<Relationships xmlns="http://schemas.openxmlformats.org/package/2006/relationships"><Relationship Id="rId117" Type="http://schemas.openxmlformats.org/officeDocument/2006/relationships/queryTable" Target="../queryTables/queryTable117.xml"/><Relationship Id="rId671" Type="http://schemas.openxmlformats.org/officeDocument/2006/relationships/queryTable" Target="../queryTables/queryTable671.xml"/><Relationship Id="rId769" Type="http://schemas.openxmlformats.org/officeDocument/2006/relationships/queryTable" Target="../queryTables/queryTable769.xml"/><Relationship Id="rId21" Type="http://schemas.openxmlformats.org/officeDocument/2006/relationships/queryTable" Target="../queryTables/queryTable21.xml"/><Relationship Id="rId324" Type="http://schemas.openxmlformats.org/officeDocument/2006/relationships/queryTable" Target="../queryTables/queryTable324.xml"/><Relationship Id="rId531" Type="http://schemas.openxmlformats.org/officeDocument/2006/relationships/queryTable" Target="../queryTables/queryTable531.xml"/><Relationship Id="rId629" Type="http://schemas.openxmlformats.org/officeDocument/2006/relationships/queryTable" Target="../queryTables/queryTable629.xml"/><Relationship Id="rId170" Type="http://schemas.openxmlformats.org/officeDocument/2006/relationships/queryTable" Target="../queryTables/queryTable170.xml"/><Relationship Id="rId268" Type="http://schemas.openxmlformats.org/officeDocument/2006/relationships/queryTable" Target="../queryTables/queryTable268.xml"/><Relationship Id="rId475" Type="http://schemas.openxmlformats.org/officeDocument/2006/relationships/queryTable" Target="../queryTables/queryTable475.xml"/><Relationship Id="rId682" Type="http://schemas.openxmlformats.org/officeDocument/2006/relationships/queryTable" Target="../queryTables/queryTable682.xml"/><Relationship Id="rId32" Type="http://schemas.openxmlformats.org/officeDocument/2006/relationships/queryTable" Target="../queryTables/queryTable32.xml"/><Relationship Id="rId74" Type="http://schemas.openxmlformats.org/officeDocument/2006/relationships/queryTable" Target="../queryTables/queryTable74.xml"/><Relationship Id="rId128" Type="http://schemas.openxmlformats.org/officeDocument/2006/relationships/queryTable" Target="../queryTables/queryTable128.xml"/><Relationship Id="rId335" Type="http://schemas.openxmlformats.org/officeDocument/2006/relationships/queryTable" Target="../queryTables/queryTable335.xml"/><Relationship Id="rId377" Type="http://schemas.openxmlformats.org/officeDocument/2006/relationships/queryTable" Target="../queryTables/queryTable377.xml"/><Relationship Id="rId500" Type="http://schemas.openxmlformats.org/officeDocument/2006/relationships/queryTable" Target="../queryTables/queryTable500.xml"/><Relationship Id="rId542" Type="http://schemas.openxmlformats.org/officeDocument/2006/relationships/queryTable" Target="../queryTables/queryTable542.xml"/><Relationship Id="rId584" Type="http://schemas.openxmlformats.org/officeDocument/2006/relationships/queryTable" Target="../queryTables/queryTable584.xml"/><Relationship Id="rId5" Type="http://schemas.openxmlformats.org/officeDocument/2006/relationships/queryTable" Target="../queryTables/queryTable5.xml"/><Relationship Id="rId181" Type="http://schemas.openxmlformats.org/officeDocument/2006/relationships/queryTable" Target="../queryTables/queryTable181.xml"/><Relationship Id="rId237" Type="http://schemas.openxmlformats.org/officeDocument/2006/relationships/queryTable" Target="../queryTables/queryTable237.xml"/><Relationship Id="rId402" Type="http://schemas.openxmlformats.org/officeDocument/2006/relationships/queryTable" Target="../queryTables/queryTable402.xml"/><Relationship Id="rId791" Type="http://schemas.openxmlformats.org/officeDocument/2006/relationships/queryTable" Target="../queryTables/queryTable791.xml"/><Relationship Id="rId279" Type="http://schemas.openxmlformats.org/officeDocument/2006/relationships/queryTable" Target="../queryTables/queryTable279.xml"/><Relationship Id="rId444" Type="http://schemas.openxmlformats.org/officeDocument/2006/relationships/queryTable" Target="../queryTables/queryTable444.xml"/><Relationship Id="rId486" Type="http://schemas.openxmlformats.org/officeDocument/2006/relationships/queryTable" Target="../queryTables/queryTable486.xml"/><Relationship Id="rId651" Type="http://schemas.openxmlformats.org/officeDocument/2006/relationships/queryTable" Target="../queryTables/queryTable651.xml"/><Relationship Id="rId693" Type="http://schemas.openxmlformats.org/officeDocument/2006/relationships/queryTable" Target="../queryTables/queryTable693.xml"/><Relationship Id="rId707" Type="http://schemas.openxmlformats.org/officeDocument/2006/relationships/queryTable" Target="../queryTables/queryTable707.xml"/><Relationship Id="rId749" Type="http://schemas.openxmlformats.org/officeDocument/2006/relationships/queryTable" Target="../queryTables/queryTable749.xml"/><Relationship Id="rId43" Type="http://schemas.openxmlformats.org/officeDocument/2006/relationships/queryTable" Target="../queryTables/queryTable43.xml"/><Relationship Id="rId139" Type="http://schemas.openxmlformats.org/officeDocument/2006/relationships/queryTable" Target="../queryTables/queryTable139.xml"/><Relationship Id="rId290" Type="http://schemas.openxmlformats.org/officeDocument/2006/relationships/queryTable" Target="../queryTables/queryTable290.xml"/><Relationship Id="rId304" Type="http://schemas.openxmlformats.org/officeDocument/2006/relationships/queryTable" Target="../queryTables/queryTable304.xml"/><Relationship Id="rId346" Type="http://schemas.openxmlformats.org/officeDocument/2006/relationships/queryTable" Target="../queryTables/queryTable346.xml"/><Relationship Id="rId388" Type="http://schemas.openxmlformats.org/officeDocument/2006/relationships/queryTable" Target="../queryTables/queryTable388.xml"/><Relationship Id="rId511" Type="http://schemas.openxmlformats.org/officeDocument/2006/relationships/queryTable" Target="../queryTables/queryTable511.xml"/><Relationship Id="rId553" Type="http://schemas.openxmlformats.org/officeDocument/2006/relationships/queryTable" Target="../queryTables/queryTable553.xml"/><Relationship Id="rId609" Type="http://schemas.openxmlformats.org/officeDocument/2006/relationships/queryTable" Target="../queryTables/queryTable609.xml"/><Relationship Id="rId760" Type="http://schemas.openxmlformats.org/officeDocument/2006/relationships/queryTable" Target="../queryTables/queryTable760.xml"/><Relationship Id="rId85" Type="http://schemas.openxmlformats.org/officeDocument/2006/relationships/queryTable" Target="../queryTables/queryTable85.xml"/><Relationship Id="rId150" Type="http://schemas.openxmlformats.org/officeDocument/2006/relationships/queryTable" Target="../queryTables/queryTable150.xml"/><Relationship Id="rId192" Type="http://schemas.openxmlformats.org/officeDocument/2006/relationships/queryTable" Target="../queryTables/queryTable192.xml"/><Relationship Id="rId206" Type="http://schemas.openxmlformats.org/officeDocument/2006/relationships/queryTable" Target="../queryTables/queryTable206.xml"/><Relationship Id="rId413" Type="http://schemas.openxmlformats.org/officeDocument/2006/relationships/queryTable" Target="../queryTables/queryTable413.xml"/><Relationship Id="rId595" Type="http://schemas.openxmlformats.org/officeDocument/2006/relationships/queryTable" Target="../queryTables/queryTable595.xml"/><Relationship Id="rId248" Type="http://schemas.openxmlformats.org/officeDocument/2006/relationships/queryTable" Target="../queryTables/queryTable248.xml"/><Relationship Id="rId455" Type="http://schemas.openxmlformats.org/officeDocument/2006/relationships/queryTable" Target="../queryTables/queryTable455.xml"/><Relationship Id="rId497" Type="http://schemas.openxmlformats.org/officeDocument/2006/relationships/queryTable" Target="../queryTables/queryTable497.xml"/><Relationship Id="rId620" Type="http://schemas.openxmlformats.org/officeDocument/2006/relationships/queryTable" Target="../queryTables/queryTable620.xml"/><Relationship Id="rId662" Type="http://schemas.openxmlformats.org/officeDocument/2006/relationships/queryTable" Target="../queryTables/queryTable662.xml"/><Relationship Id="rId718" Type="http://schemas.openxmlformats.org/officeDocument/2006/relationships/queryTable" Target="../queryTables/queryTable718.xml"/><Relationship Id="rId12" Type="http://schemas.openxmlformats.org/officeDocument/2006/relationships/queryTable" Target="../queryTables/queryTable12.xml"/><Relationship Id="rId108" Type="http://schemas.openxmlformats.org/officeDocument/2006/relationships/queryTable" Target="../queryTables/queryTable108.xml"/><Relationship Id="rId315" Type="http://schemas.openxmlformats.org/officeDocument/2006/relationships/queryTable" Target="../queryTables/queryTable315.xml"/><Relationship Id="rId357" Type="http://schemas.openxmlformats.org/officeDocument/2006/relationships/queryTable" Target="../queryTables/queryTable357.xml"/><Relationship Id="rId522" Type="http://schemas.openxmlformats.org/officeDocument/2006/relationships/queryTable" Target="../queryTables/queryTable522.xml"/><Relationship Id="rId54" Type="http://schemas.openxmlformats.org/officeDocument/2006/relationships/queryTable" Target="../queryTables/queryTable54.xml"/><Relationship Id="rId96" Type="http://schemas.openxmlformats.org/officeDocument/2006/relationships/queryTable" Target="../queryTables/queryTable96.xml"/><Relationship Id="rId161" Type="http://schemas.openxmlformats.org/officeDocument/2006/relationships/queryTable" Target="../queryTables/queryTable161.xml"/><Relationship Id="rId217" Type="http://schemas.openxmlformats.org/officeDocument/2006/relationships/queryTable" Target="../queryTables/queryTable217.xml"/><Relationship Id="rId399" Type="http://schemas.openxmlformats.org/officeDocument/2006/relationships/queryTable" Target="../queryTables/queryTable399.xml"/><Relationship Id="rId564" Type="http://schemas.openxmlformats.org/officeDocument/2006/relationships/queryTable" Target="../queryTables/queryTable564.xml"/><Relationship Id="rId771" Type="http://schemas.openxmlformats.org/officeDocument/2006/relationships/queryTable" Target="../queryTables/queryTable771.xml"/><Relationship Id="rId259" Type="http://schemas.openxmlformats.org/officeDocument/2006/relationships/queryTable" Target="../queryTables/queryTable259.xml"/><Relationship Id="rId424" Type="http://schemas.openxmlformats.org/officeDocument/2006/relationships/queryTable" Target="../queryTables/queryTable424.xml"/><Relationship Id="rId466" Type="http://schemas.openxmlformats.org/officeDocument/2006/relationships/queryTable" Target="../queryTables/queryTable466.xml"/><Relationship Id="rId631" Type="http://schemas.openxmlformats.org/officeDocument/2006/relationships/queryTable" Target="../queryTables/queryTable631.xml"/><Relationship Id="rId673" Type="http://schemas.openxmlformats.org/officeDocument/2006/relationships/queryTable" Target="../queryTables/queryTable673.xml"/><Relationship Id="rId729" Type="http://schemas.openxmlformats.org/officeDocument/2006/relationships/queryTable" Target="../queryTables/queryTable729.xml"/><Relationship Id="rId23" Type="http://schemas.openxmlformats.org/officeDocument/2006/relationships/queryTable" Target="../queryTables/queryTable23.xml"/><Relationship Id="rId119" Type="http://schemas.openxmlformats.org/officeDocument/2006/relationships/queryTable" Target="../queryTables/queryTable119.xml"/><Relationship Id="rId270" Type="http://schemas.openxmlformats.org/officeDocument/2006/relationships/queryTable" Target="../queryTables/queryTable270.xml"/><Relationship Id="rId326" Type="http://schemas.openxmlformats.org/officeDocument/2006/relationships/queryTable" Target="../queryTables/queryTable326.xml"/><Relationship Id="rId533" Type="http://schemas.openxmlformats.org/officeDocument/2006/relationships/queryTable" Target="../queryTables/queryTable533.xml"/><Relationship Id="rId65" Type="http://schemas.openxmlformats.org/officeDocument/2006/relationships/queryTable" Target="../queryTables/queryTable65.xml"/><Relationship Id="rId130" Type="http://schemas.openxmlformats.org/officeDocument/2006/relationships/queryTable" Target="../queryTables/queryTable130.xml"/><Relationship Id="rId368" Type="http://schemas.openxmlformats.org/officeDocument/2006/relationships/queryTable" Target="../queryTables/queryTable368.xml"/><Relationship Id="rId575" Type="http://schemas.openxmlformats.org/officeDocument/2006/relationships/queryTable" Target="../queryTables/queryTable575.xml"/><Relationship Id="rId740" Type="http://schemas.openxmlformats.org/officeDocument/2006/relationships/queryTable" Target="../queryTables/queryTable740.xml"/><Relationship Id="rId782" Type="http://schemas.openxmlformats.org/officeDocument/2006/relationships/queryTable" Target="../queryTables/queryTable782.xml"/><Relationship Id="rId172" Type="http://schemas.openxmlformats.org/officeDocument/2006/relationships/queryTable" Target="../queryTables/queryTable172.xml"/><Relationship Id="rId228" Type="http://schemas.openxmlformats.org/officeDocument/2006/relationships/queryTable" Target="../queryTables/queryTable228.xml"/><Relationship Id="rId435" Type="http://schemas.openxmlformats.org/officeDocument/2006/relationships/queryTable" Target="../queryTables/queryTable435.xml"/><Relationship Id="rId477" Type="http://schemas.openxmlformats.org/officeDocument/2006/relationships/queryTable" Target="../queryTables/queryTable477.xml"/><Relationship Id="rId600" Type="http://schemas.openxmlformats.org/officeDocument/2006/relationships/queryTable" Target="../queryTables/queryTable600.xml"/><Relationship Id="rId642" Type="http://schemas.openxmlformats.org/officeDocument/2006/relationships/queryTable" Target="../queryTables/queryTable642.xml"/><Relationship Id="rId684" Type="http://schemas.openxmlformats.org/officeDocument/2006/relationships/queryTable" Target="../queryTables/queryTable684.xml"/><Relationship Id="rId281" Type="http://schemas.openxmlformats.org/officeDocument/2006/relationships/queryTable" Target="../queryTables/queryTable281.xml"/><Relationship Id="rId337" Type="http://schemas.openxmlformats.org/officeDocument/2006/relationships/queryTable" Target="../queryTables/queryTable337.xml"/><Relationship Id="rId502" Type="http://schemas.openxmlformats.org/officeDocument/2006/relationships/queryTable" Target="../queryTables/queryTable502.xml"/><Relationship Id="rId34" Type="http://schemas.openxmlformats.org/officeDocument/2006/relationships/queryTable" Target="../queryTables/queryTable34.xml"/><Relationship Id="rId76" Type="http://schemas.openxmlformats.org/officeDocument/2006/relationships/queryTable" Target="../queryTables/queryTable76.xml"/><Relationship Id="rId141" Type="http://schemas.openxmlformats.org/officeDocument/2006/relationships/queryTable" Target="../queryTables/queryTable141.xml"/><Relationship Id="rId379" Type="http://schemas.openxmlformats.org/officeDocument/2006/relationships/queryTable" Target="../queryTables/queryTable379.xml"/><Relationship Id="rId544" Type="http://schemas.openxmlformats.org/officeDocument/2006/relationships/queryTable" Target="../queryTables/queryTable544.xml"/><Relationship Id="rId586" Type="http://schemas.openxmlformats.org/officeDocument/2006/relationships/queryTable" Target="../queryTables/queryTable586.xml"/><Relationship Id="rId751" Type="http://schemas.openxmlformats.org/officeDocument/2006/relationships/queryTable" Target="../queryTables/queryTable751.xml"/><Relationship Id="rId7" Type="http://schemas.openxmlformats.org/officeDocument/2006/relationships/queryTable" Target="../queryTables/queryTable7.xml"/><Relationship Id="rId183" Type="http://schemas.openxmlformats.org/officeDocument/2006/relationships/queryTable" Target="../queryTables/queryTable183.xml"/><Relationship Id="rId239" Type="http://schemas.openxmlformats.org/officeDocument/2006/relationships/queryTable" Target="../queryTables/queryTable239.xml"/><Relationship Id="rId390" Type="http://schemas.openxmlformats.org/officeDocument/2006/relationships/queryTable" Target="../queryTables/queryTable390.xml"/><Relationship Id="rId404" Type="http://schemas.openxmlformats.org/officeDocument/2006/relationships/queryTable" Target="../queryTables/queryTable404.xml"/><Relationship Id="rId446" Type="http://schemas.openxmlformats.org/officeDocument/2006/relationships/queryTable" Target="../queryTables/queryTable446.xml"/><Relationship Id="rId611" Type="http://schemas.openxmlformats.org/officeDocument/2006/relationships/queryTable" Target="../queryTables/queryTable611.xml"/><Relationship Id="rId653" Type="http://schemas.openxmlformats.org/officeDocument/2006/relationships/queryTable" Target="../queryTables/queryTable653.xml"/><Relationship Id="rId250" Type="http://schemas.openxmlformats.org/officeDocument/2006/relationships/queryTable" Target="../queryTables/queryTable250.xml"/><Relationship Id="rId292" Type="http://schemas.openxmlformats.org/officeDocument/2006/relationships/queryTable" Target="../queryTables/queryTable292.xml"/><Relationship Id="rId306" Type="http://schemas.openxmlformats.org/officeDocument/2006/relationships/queryTable" Target="../queryTables/queryTable306.xml"/><Relationship Id="rId488" Type="http://schemas.openxmlformats.org/officeDocument/2006/relationships/queryTable" Target="../queryTables/queryTable488.xml"/><Relationship Id="rId695" Type="http://schemas.openxmlformats.org/officeDocument/2006/relationships/queryTable" Target="../queryTables/queryTable695.xml"/><Relationship Id="rId709" Type="http://schemas.openxmlformats.org/officeDocument/2006/relationships/queryTable" Target="../queryTables/queryTable709.xml"/><Relationship Id="rId45" Type="http://schemas.openxmlformats.org/officeDocument/2006/relationships/queryTable" Target="../queryTables/queryTable45.xml"/><Relationship Id="rId87" Type="http://schemas.openxmlformats.org/officeDocument/2006/relationships/queryTable" Target="../queryTables/queryTable87.xml"/><Relationship Id="rId110" Type="http://schemas.openxmlformats.org/officeDocument/2006/relationships/queryTable" Target="../queryTables/queryTable110.xml"/><Relationship Id="rId348" Type="http://schemas.openxmlformats.org/officeDocument/2006/relationships/queryTable" Target="../queryTables/queryTable348.xml"/><Relationship Id="rId513" Type="http://schemas.openxmlformats.org/officeDocument/2006/relationships/queryTable" Target="../queryTables/queryTable513.xml"/><Relationship Id="rId555" Type="http://schemas.openxmlformats.org/officeDocument/2006/relationships/queryTable" Target="../queryTables/queryTable555.xml"/><Relationship Id="rId597" Type="http://schemas.openxmlformats.org/officeDocument/2006/relationships/queryTable" Target="../queryTables/queryTable597.xml"/><Relationship Id="rId720" Type="http://schemas.openxmlformats.org/officeDocument/2006/relationships/queryTable" Target="../queryTables/queryTable720.xml"/><Relationship Id="rId762" Type="http://schemas.openxmlformats.org/officeDocument/2006/relationships/queryTable" Target="../queryTables/queryTable762.xml"/><Relationship Id="rId152" Type="http://schemas.openxmlformats.org/officeDocument/2006/relationships/queryTable" Target="../queryTables/queryTable152.xml"/><Relationship Id="rId194" Type="http://schemas.openxmlformats.org/officeDocument/2006/relationships/queryTable" Target="../queryTables/queryTable194.xml"/><Relationship Id="rId208" Type="http://schemas.openxmlformats.org/officeDocument/2006/relationships/queryTable" Target="../queryTables/queryTable208.xml"/><Relationship Id="rId415" Type="http://schemas.openxmlformats.org/officeDocument/2006/relationships/queryTable" Target="../queryTables/queryTable415.xml"/><Relationship Id="rId457" Type="http://schemas.openxmlformats.org/officeDocument/2006/relationships/queryTable" Target="../queryTables/queryTable457.xml"/><Relationship Id="rId622" Type="http://schemas.openxmlformats.org/officeDocument/2006/relationships/queryTable" Target="../queryTables/queryTable622.xml"/><Relationship Id="rId261" Type="http://schemas.openxmlformats.org/officeDocument/2006/relationships/queryTable" Target="../queryTables/queryTable261.xml"/><Relationship Id="rId499" Type="http://schemas.openxmlformats.org/officeDocument/2006/relationships/queryTable" Target="../queryTables/queryTable499.xml"/><Relationship Id="rId664" Type="http://schemas.openxmlformats.org/officeDocument/2006/relationships/queryTable" Target="../queryTables/queryTable664.xml"/><Relationship Id="rId14" Type="http://schemas.openxmlformats.org/officeDocument/2006/relationships/queryTable" Target="../queryTables/queryTable14.xml"/><Relationship Id="rId56" Type="http://schemas.openxmlformats.org/officeDocument/2006/relationships/queryTable" Target="../queryTables/queryTable56.xml"/><Relationship Id="rId317" Type="http://schemas.openxmlformats.org/officeDocument/2006/relationships/queryTable" Target="../queryTables/queryTable317.xml"/><Relationship Id="rId359" Type="http://schemas.openxmlformats.org/officeDocument/2006/relationships/queryTable" Target="../queryTables/queryTable359.xml"/><Relationship Id="rId524" Type="http://schemas.openxmlformats.org/officeDocument/2006/relationships/queryTable" Target="../queryTables/queryTable524.xml"/><Relationship Id="rId566" Type="http://schemas.openxmlformats.org/officeDocument/2006/relationships/queryTable" Target="../queryTables/queryTable566.xml"/><Relationship Id="rId731" Type="http://schemas.openxmlformats.org/officeDocument/2006/relationships/queryTable" Target="../queryTables/queryTable731.xml"/><Relationship Id="rId773" Type="http://schemas.openxmlformats.org/officeDocument/2006/relationships/queryTable" Target="../queryTables/queryTable773.xml"/><Relationship Id="rId98" Type="http://schemas.openxmlformats.org/officeDocument/2006/relationships/queryTable" Target="../queryTables/queryTable98.xml"/><Relationship Id="rId121" Type="http://schemas.openxmlformats.org/officeDocument/2006/relationships/queryTable" Target="../queryTables/queryTable121.xml"/><Relationship Id="rId163" Type="http://schemas.openxmlformats.org/officeDocument/2006/relationships/queryTable" Target="../queryTables/queryTable163.xml"/><Relationship Id="rId219" Type="http://schemas.openxmlformats.org/officeDocument/2006/relationships/queryTable" Target="../queryTables/queryTable219.xml"/><Relationship Id="rId370" Type="http://schemas.openxmlformats.org/officeDocument/2006/relationships/queryTable" Target="../queryTables/queryTable370.xml"/><Relationship Id="rId426" Type="http://schemas.openxmlformats.org/officeDocument/2006/relationships/queryTable" Target="../queryTables/queryTable426.xml"/><Relationship Id="rId633" Type="http://schemas.openxmlformats.org/officeDocument/2006/relationships/queryTable" Target="../queryTables/queryTable633.xml"/><Relationship Id="rId230" Type="http://schemas.openxmlformats.org/officeDocument/2006/relationships/queryTable" Target="../queryTables/queryTable230.xml"/><Relationship Id="rId468" Type="http://schemas.openxmlformats.org/officeDocument/2006/relationships/queryTable" Target="../queryTables/queryTable468.xml"/><Relationship Id="rId675" Type="http://schemas.openxmlformats.org/officeDocument/2006/relationships/queryTable" Target="../queryTables/queryTable675.xml"/><Relationship Id="rId25" Type="http://schemas.openxmlformats.org/officeDocument/2006/relationships/queryTable" Target="../queryTables/queryTable25.xml"/><Relationship Id="rId67" Type="http://schemas.openxmlformats.org/officeDocument/2006/relationships/queryTable" Target="../queryTables/queryTable67.xml"/><Relationship Id="rId272" Type="http://schemas.openxmlformats.org/officeDocument/2006/relationships/queryTable" Target="../queryTables/queryTable272.xml"/><Relationship Id="rId328" Type="http://schemas.openxmlformats.org/officeDocument/2006/relationships/queryTable" Target="../queryTables/queryTable328.xml"/><Relationship Id="rId535" Type="http://schemas.openxmlformats.org/officeDocument/2006/relationships/queryTable" Target="../queryTables/queryTable535.xml"/><Relationship Id="rId577" Type="http://schemas.openxmlformats.org/officeDocument/2006/relationships/queryTable" Target="../queryTables/queryTable577.xml"/><Relationship Id="rId700" Type="http://schemas.openxmlformats.org/officeDocument/2006/relationships/queryTable" Target="../queryTables/queryTable700.xml"/><Relationship Id="rId742" Type="http://schemas.openxmlformats.org/officeDocument/2006/relationships/queryTable" Target="../queryTables/queryTable742.xml"/><Relationship Id="rId132" Type="http://schemas.openxmlformats.org/officeDocument/2006/relationships/queryTable" Target="../queryTables/queryTable132.xml"/><Relationship Id="rId174" Type="http://schemas.openxmlformats.org/officeDocument/2006/relationships/queryTable" Target="../queryTables/queryTable174.xml"/><Relationship Id="rId381" Type="http://schemas.openxmlformats.org/officeDocument/2006/relationships/queryTable" Target="../queryTables/queryTable381.xml"/><Relationship Id="rId602" Type="http://schemas.openxmlformats.org/officeDocument/2006/relationships/queryTable" Target="../queryTables/queryTable602.xml"/><Relationship Id="rId784" Type="http://schemas.openxmlformats.org/officeDocument/2006/relationships/queryTable" Target="../queryTables/queryTable784.xml"/><Relationship Id="rId241" Type="http://schemas.openxmlformats.org/officeDocument/2006/relationships/queryTable" Target="../queryTables/queryTable241.xml"/><Relationship Id="rId437" Type="http://schemas.openxmlformats.org/officeDocument/2006/relationships/queryTable" Target="../queryTables/queryTable437.xml"/><Relationship Id="rId479" Type="http://schemas.openxmlformats.org/officeDocument/2006/relationships/queryTable" Target="../queryTables/queryTable479.xml"/><Relationship Id="rId644" Type="http://schemas.openxmlformats.org/officeDocument/2006/relationships/queryTable" Target="../queryTables/queryTable644.xml"/><Relationship Id="rId686" Type="http://schemas.openxmlformats.org/officeDocument/2006/relationships/queryTable" Target="../queryTables/queryTable686.xml"/><Relationship Id="rId36" Type="http://schemas.openxmlformats.org/officeDocument/2006/relationships/queryTable" Target="../queryTables/queryTable36.xml"/><Relationship Id="rId283" Type="http://schemas.openxmlformats.org/officeDocument/2006/relationships/queryTable" Target="../queryTables/queryTable283.xml"/><Relationship Id="rId339" Type="http://schemas.openxmlformats.org/officeDocument/2006/relationships/queryTable" Target="../queryTables/queryTable339.xml"/><Relationship Id="rId490" Type="http://schemas.openxmlformats.org/officeDocument/2006/relationships/queryTable" Target="../queryTables/queryTable490.xml"/><Relationship Id="rId504" Type="http://schemas.openxmlformats.org/officeDocument/2006/relationships/queryTable" Target="../queryTables/queryTable504.xml"/><Relationship Id="rId546" Type="http://schemas.openxmlformats.org/officeDocument/2006/relationships/queryTable" Target="../queryTables/queryTable546.xml"/><Relationship Id="rId711" Type="http://schemas.openxmlformats.org/officeDocument/2006/relationships/queryTable" Target="../queryTables/queryTable711.xml"/><Relationship Id="rId753" Type="http://schemas.openxmlformats.org/officeDocument/2006/relationships/queryTable" Target="../queryTables/queryTable753.xml"/><Relationship Id="rId78" Type="http://schemas.openxmlformats.org/officeDocument/2006/relationships/queryTable" Target="../queryTables/queryTable78.xml"/><Relationship Id="rId101" Type="http://schemas.openxmlformats.org/officeDocument/2006/relationships/queryTable" Target="../queryTables/queryTable101.xml"/><Relationship Id="rId143" Type="http://schemas.openxmlformats.org/officeDocument/2006/relationships/queryTable" Target="../queryTables/queryTable143.xml"/><Relationship Id="rId185" Type="http://schemas.openxmlformats.org/officeDocument/2006/relationships/queryTable" Target="../queryTables/queryTable185.xml"/><Relationship Id="rId350" Type="http://schemas.openxmlformats.org/officeDocument/2006/relationships/queryTable" Target="../queryTables/queryTable350.xml"/><Relationship Id="rId406" Type="http://schemas.openxmlformats.org/officeDocument/2006/relationships/queryTable" Target="../queryTables/queryTable406.xml"/><Relationship Id="rId588" Type="http://schemas.openxmlformats.org/officeDocument/2006/relationships/queryTable" Target="../queryTables/queryTable588.xml"/><Relationship Id="rId9" Type="http://schemas.openxmlformats.org/officeDocument/2006/relationships/queryTable" Target="../queryTables/queryTable9.xml"/><Relationship Id="rId210" Type="http://schemas.openxmlformats.org/officeDocument/2006/relationships/queryTable" Target="../queryTables/queryTable210.xml"/><Relationship Id="rId392" Type="http://schemas.openxmlformats.org/officeDocument/2006/relationships/queryTable" Target="../queryTables/queryTable392.xml"/><Relationship Id="rId448" Type="http://schemas.openxmlformats.org/officeDocument/2006/relationships/queryTable" Target="../queryTables/queryTable448.xml"/><Relationship Id="rId613" Type="http://schemas.openxmlformats.org/officeDocument/2006/relationships/queryTable" Target="../queryTables/queryTable613.xml"/><Relationship Id="rId655" Type="http://schemas.openxmlformats.org/officeDocument/2006/relationships/queryTable" Target="../queryTables/queryTable655.xml"/><Relationship Id="rId697" Type="http://schemas.openxmlformats.org/officeDocument/2006/relationships/queryTable" Target="../queryTables/queryTable697.xml"/><Relationship Id="rId252" Type="http://schemas.openxmlformats.org/officeDocument/2006/relationships/queryTable" Target="../queryTables/queryTable252.xml"/><Relationship Id="rId294" Type="http://schemas.openxmlformats.org/officeDocument/2006/relationships/queryTable" Target="../queryTables/queryTable294.xml"/><Relationship Id="rId308" Type="http://schemas.openxmlformats.org/officeDocument/2006/relationships/queryTable" Target="../queryTables/queryTable308.xml"/><Relationship Id="rId515" Type="http://schemas.openxmlformats.org/officeDocument/2006/relationships/queryTable" Target="../queryTables/queryTable515.xml"/><Relationship Id="rId722" Type="http://schemas.openxmlformats.org/officeDocument/2006/relationships/queryTable" Target="../queryTables/queryTable722.xml"/><Relationship Id="rId47" Type="http://schemas.openxmlformats.org/officeDocument/2006/relationships/queryTable" Target="../queryTables/queryTable47.xml"/><Relationship Id="rId89" Type="http://schemas.openxmlformats.org/officeDocument/2006/relationships/queryTable" Target="../queryTables/queryTable89.xml"/><Relationship Id="rId112" Type="http://schemas.openxmlformats.org/officeDocument/2006/relationships/queryTable" Target="../queryTables/queryTable112.xml"/><Relationship Id="rId154" Type="http://schemas.openxmlformats.org/officeDocument/2006/relationships/queryTable" Target="../queryTables/queryTable154.xml"/><Relationship Id="rId361" Type="http://schemas.openxmlformats.org/officeDocument/2006/relationships/queryTable" Target="../queryTables/queryTable361.xml"/><Relationship Id="rId557" Type="http://schemas.openxmlformats.org/officeDocument/2006/relationships/queryTable" Target="../queryTables/queryTable557.xml"/><Relationship Id="rId599" Type="http://schemas.openxmlformats.org/officeDocument/2006/relationships/queryTable" Target="../queryTables/queryTable599.xml"/><Relationship Id="rId764" Type="http://schemas.openxmlformats.org/officeDocument/2006/relationships/queryTable" Target="../queryTables/queryTable764.xml"/><Relationship Id="rId196" Type="http://schemas.openxmlformats.org/officeDocument/2006/relationships/queryTable" Target="../queryTables/queryTable196.xml"/><Relationship Id="rId417" Type="http://schemas.openxmlformats.org/officeDocument/2006/relationships/queryTable" Target="../queryTables/queryTable417.xml"/><Relationship Id="rId459" Type="http://schemas.openxmlformats.org/officeDocument/2006/relationships/queryTable" Target="../queryTables/queryTable459.xml"/><Relationship Id="rId624" Type="http://schemas.openxmlformats.org/officeDocument/2006/relationships/queryTable" Target="../queryTables/queryTable624.xml"/><Relationship Id="rId666" Type="http://schemas.openxmlformats.org/officeDocument/2006/relationships/queryTable" Target="../queryTables/queryTable666.xml"/><Relationship Id="rId16" Type="http://schemas.openxmlformats.org/officeDocument/2006/relationships/queryTable" Target="../queryTables/queryTable16.xml"/><Relationship Id="rId221" Type="http://schemas.openxmlformats.org/officeDocument/2006/relationships/queryTable" Target="../queryTables/queryTable221.xml"/><Relationship Id="rId263" Type="http://schemas.openxmlformats.org/officeDocument/2006/relationships/queryTable" Target="../queryTables/queryTable263.xml"/><Relationship Id="rId319" Type="http://schemas.openxmlformats.org/officeDocument/2006/relationships/queryTable" Target="../queryTables/queryTable319.xml"/><Relationship Id="rId470" Type="http://schemas.openxmlformats.org/officeDocument/2006/relationships/queryTable" Target="../queryTables/queryTable470.xml"/><Relationship Id="rId526" Type="http://schemas.openxmlformats.org/officeDocument/2006/relationships/queryTable" Target="../queryTables/queryTable526.xml"/><Relationship Id="rId58" Type="http://schemas.openxmlformats.org/officeDocument/2006/relationships/queryTable" Target="../queryTables/queryTable58.xml"/><Relationship Id="rId123" Type="http://schemas.openxmlformats.org/officeDocument/2006/relationships/queryTable" Target="../queryTables/queryTable123.xml"/><Relationship Id="rId330" Type="http://schemas.openxmlformats.org/officeDocument/2006/relationships/queryTable" Target="../queryTables/queryTable330.xml"/><Relationship Id="rId568" Type="http://schemas.openxmlformats.org/officeDocument/2006/relationships/queryTable" Target="../queryTables/queryTable568.xml"/><Relationship Id="rId733" Type="http://schemas.openxmlformats.org/officeDocument/2006/relationships/queryTable" Target="../queryTables/queryTable733.xml"/><Relationship Id="rId775" Type="http://schemas.openxmlformats.org/officeDocument/2006/relationships/queryTable" Target="../queryTables/queryTable775.xml"/><Relationship Id="rId165" Type="http://schemas.openxmlformats.org/officeDocument/2006/relationships/queryTable" Target="../queryTables/queryTable165.xml"/><Relationship Id="rId372" Type="http://schemas.openxmlformats.org/officeDocument/2006/relationships/queryTable" Target="../queryTables/queryTable372.xml"/><Relationship Id="rId428" Type="http://schemas.openxmlformats.org/officeDocument/2006/relationships/queryTable" Target="../queryTables/queryTable428.xml"/><Relationship Id="rId635" Type="http://schemas.openxmlformats.org/officeDocument/2006/relationships/queryTable" Target="../queryTables/queryTable635.xml"/><Relationship Id="rId677" Type="http://schemas.openxmlformats.org/officeDocument/2006/relationships/queryTable" Target="../queryTables/queryTable677.xml"/><Relationship Id="rId232" Type="http://schemas.openxmlformats.org/officeDocument/2006/relationships/queryTable" Target="../queryTables/queryTable232.xml"/><Relationship Id="rId274" Type="http://schemas.openxmlformats.org/officeDocument/2006/relationships/queryTable" Target="../queryTables/queryTable274.xml"/><Relationship Id="rId481" Type="http://schemas.openxmlformats.org/officeDocument/2006/relationships/queryTable" Target="../queryTables/queryTable481.xml"/><Relationship Id="rId702" Type="http://schemas.openxmlformats.org/officeDocument/2006/relationships/queryTable" Target="../queryTables/queryTable702.xml"/><Relationship Id="rId27" Type="http://schemas.openxmlformats.org/officeDocument/2006/relationships/queryTable" Target="../queryTables/queryTable27.xml"/><Relationship Id="rId69" Type="http://schemas.openxmlformats.org/officeDocument/2006/relationships/queryTable" Target="../queryTables/queryTable69.xml"/><Relationship Id="rId134" Type="http://schemas.openxmlformats.org/officeDocument/2006/relationships/queryTable" Target="../queryTables/queryTable134.xml"/><Relationship Id="rId537" Type="http://schemas.openxmlformats.org/officeDocument/2006/relationships/queryTable" Target="../queryTables/queryTable537.xml"/><Relationship Id="rId579" Type="http://schemas.openxmlformats.org/officeDocument/2006/relationships/queryTable" Target="../queryTables/queryTable579.xml"/><Relationship Id="rId744" Type="http://schemas.openxmlformats.org/officeDocument/2006/relationships/queryTable" Target="../queryTables/queryTable744.xml"/><Relationship Id="rId786" Type="http://schemas.openxmlformats.org/officeDocument/2006/relationships/queryTable" Target="../queryTables/queryTable786.xml"/><Relationship Id="rId80" Type="http://schemas.openxmlformats.org/officeDocument/2006/relationships/queryTable" Target="../queryTables/queryTable80.xml"/><Relationship Id="rId176" Type="http://schemas.openxmlformats.org/officeDocument/2006/relationships/queryTable" Target="../queryTables/queryTable176.xml"/><Relationship Id="rId341" Type="http://schemas.openxmlformats.org/officeDocument/2006/relationships/queryTable" Target="../queryTables/queryTable341.xml"/><Relationship Id="rId383" Type="http://schemas.openxmlformats.org/officeDocument/2006/relationships/queryTable" Target="../queryTables/queryTable383.xml"/><Relationship Id="rId439" Type="http://schemas.openxmlformats.org/officeDocument/2006/relationships/queryTable" Target="../queryTables/queryTable439.xml"/><Relationship Id="rId590" Type="http://schemas.openxmlformats.org/officeDocument/2006/relationships/queryTable" Target="../queryTables/queryTable590.xml"/><Relationship Id="rId604" Type="http://schemas.openxmlformats.org/officeDocument/2006/relationships/queryTable" Target="../queryTables/queryTable604.xml"/><Relationship Id="rId646" Type="http://schemas.openxmlformats.org/officeDocument/2006/relationships/queryTable" Target="../queryTables/queryTable646.xml"/><Relationship Id="rId201" Type="http://schemas.openxmlformats.org/officeDocument/2006/relationships/queryTable" Target="../queryTables/queryTable201.xml"/><Relationship Id="rId243" Type="http://schemas.openxmlformats.org/officeDocument/2006/relationships/queryTable" Target="../queryTables/queryTable243.xml"/><Relationship Id="rId285" Type="http://schemas.openxmlformats.org/officeDocument/2006/relationships/queryTable" Target="../queryTables/queryTable285.xml"/><Relationship Id="rId450" Type="http://schemas.openxmlformats.org/officeDocument/2006/relationships/queryTable" Target="../queryTables/queryTable450.xml"/><Relationship Id="rId506" Type="http://schemas.openxmlformats.org/officeDocument/2006/relationships/queryTable" Target="../queryTables/queryTable506.xml"/><Relationship Id="rId688" Type="http://schemas.openxmlformats.org/officeDocument/2006/relationships/queryTable" Target="../queryTables/queryTable688.xml"/><Relationship Id="rId38" Type="http://schemas.openxmlformats.org/officeDocument/2006/relationships/queryTable" Target="../queryTables/queryTable38.xml"/><Relationship Id="rId103" Type="http://schemas.openxmlformats.org/officeDocument/2006/relationships/queryTable" Target="../queryTables/queryTable103.xml"/><Relationship Id="rId310" Type="http://schemas.openxmlformats.org/officeDocument/2006/relationships/queryTable" Target="../queryTables/queryTable310.xml"/><Relationship Id="rId492" Type="http://schemas.openxmlformats.org/officeDocument/2006/relationships/queryTable" Target="../queryTables/queryTable492.xml"/><Relationship Id="rId548" Type="http://schemas.openxmlformats.org/officeDocument/2006/relationships/queryTable" Target="../queryTables/queryTable548.xml"/><Relationship Id="rId713" Type="http://schemas.openxmlformats.org/officeDocument/2006/relationships/queryTable" Target="../queryTables/queryTable713.xml"/><Relationship Id="rId755" Type="http://schemas.openxmlformats.org/officeDocument/2006/relationships/queryTable" Target="../queryTables/queryTable755.xml"/><Relationship Id="rId91" Type="http://schemas.openxmlformats.org/officeDocument/2006/relationships/queryTable" Target="../queryTables/queryTable91.xml"/><Relationship Id="rId145" Type="http://schemas.openxmlformats.org/officeDocument/2006/relationships/queryTable" Target="../queryTables/queryTable145.xml"/><Relationship Id="rId187" Type="http://schemas.openxmlformats.org/officeDocument/2006/relationships/queryTable" Target="../queryTables/queryTable187.xml"/><Relationship Id="rId352" Type="http://schemas.openxmlformats.org/officeDocument/2006/relationships/queryTable" Target="../queryTables/queryTable352.xml"/><Relationship Id="rId394" Type="http://schemas.openxmlformats.org/officeDocument/2006/relationships/queryTable" Target="../queryTables/queryTable394.xml"/><Relationship Id="rId408" Type="http://schemas.openxmlformats.org/officeDocument/2006/relationships/queryTable" Target="../queryTables/queryTable408.xml"/><Relationship Id="rId615" Type="http://schemas.openxmlformats.org/officeDocument/2006/relationships/queryTable" Target="../queryTables/queryTable615.xml"/><Relationship Id="rId212" Type="http://schemas.openxmlformats.org/officeDocument/2006/relationships/queryTable" Target="../queryTables/queryTable212.xml"/><Relationship Id="rId254" Type="http://schemas.openxmlformats.org/officeDocument/2006/relationships/queryTable" Target="../queryTables/queryTable254.xml"/><Relationship Id="rId657" Type="http://schemas.openxmlformats.org/officeDocument/2006/relationships/queryTable" Target="../queryTables/queryTable657.xml"/><Relationship Id="rId699" Type="http://schemas.openxmlformats.org/officeDocument/2006/relationships/queryTable" Target="../queryTables/queryTable699.xml"/><Relationship Id="rId49" Type="http://schemas.openxmlformats.org/officeDocument/2006/relationships/queryTable" Target="../queryTables/queryTable49.xml"/><Relationship Id="rId114" Type="http://schemas.openxmlformats.org/officeDocument/2006/relationships/queryTable" Target="../queryTables/queryTable114.xml"/><Relationship Id="rId296" Type="http://schemas.openxmlformats.org/officeDocument/2006/relationships/queryTable" Target="../queryTables/queryTable296.xml"/><Relationship Id="rId461" Type="http://schemas.openxmlformats.org/officeDocument/2006/relationships/queryTable" Target="../queryTables/queryTable461.xml"/><Relationship Id="rId517" Type="http://schemas.openxmlformats.org/officeDocument/2006/relationships/queryTable" Target="../queryTables/queryTable517.xml"/><Relationship Id="rId559" Type="http://schemas.openxmlformats.org/officeDocument/2006/relationships/queryTable" Target="../queryTables/queryTable559.xml"/><Relationship Id="rId724" Type="http://schemas.openxmlformats.org/officeDocument/2006/relationships/queryTable" Target="../queryTables/queryTable724.xml"/><Relationship Id="rId766" Type="http://schemas.openxmlformats.org/officeDocument/2006/relationships/queryTable" Target="../queryTables/queryTable766.xml"/><Relationship Id="rId60" Type="http://schemas.openxmlformats.org/officeDocument/2006/relationships/queryTable" Target="../queryTables/queryTable60.xml"/><Relationship Id="rId156" Type="http://schemas.openxmlformats.org/officeDocument/2006/relationships/queryTable" Target="../queryTables/queryTable156.xml"/><Relationship Id="rId198" Type="http://schemas.openxmlformats.org/officeDocument/2006/relationships/queryTable" Target="../queryTables/queryTable198.xml"/><Relationship Id="rId321" Type="http://schemas.openxmlformats.org/officeDocument/2006/relationships/queryTable" Target="../queryTables/queryTable321.xml"/><Relationship Id="rId363" Type="http://schemas.openxmlformats.org/officeDocument/2006/relationships/queryTable" Target="../queryTables/queryTable363.xml"/><Relationship Id="rId419" Type="http://schemas.openxmlformats.org/officeDocument/2006/relationships/queryTable" Target="../queryTables/queryTable419.xml"/><Relationship Id="rId570" Type="http://schemas.openxmlformats.org/officeDocument/2006/relationships/queryTable" Target="../queryTables/queryTable570.xml"/><Relationship Id="rId626" Type="http://schemas.openxmlformats.org/officeDocument/2006/relationships/queryTable" Target="../queryTables/queryTable626.xml"/><Relationship Id="rId223" Type="http://schemas.openxmlformats.org/officeDocument/2006/relationships/queryTable" Target="../queryTables/queryTable223.xml"/><Relationship Id="rId430" Type="http://schemas.openxmlformats.org/officeDocument/2006/relationships/queryTable" Target="../queryTables/queryTable430.xml"/><Relationship Id="rId668" Type="http://schemas.openxmlformats.org/officeDocument/2006/relationships/queryTable" Target="../queryTables/queryTable668.xml"/><Relationship Id="rId18" Type="http://schemas.openxmlformats.org/officeDocument/2006/relationships/queryTable" Target="../queryTables/queryTable18.xml"/><Relationship Id="rId265" Type="http://schemas.openxmlformats.org/officeDocument/2006/relationships/queryTable" Target="../queryTables/queryTable265.xml"/><Relationship Id="rId472" Type="http://schemas.openxmlformats.org/officeDocument/2006/relationships/queryTable" Target="../queryTables/queryTable472.xml"/><Relationship Id="rId528" Type="http://schemas.openxmlformats.org/officeDocument/2006/relationships/queryTable" Target="../queryTables/queryTable528.xml"/><Relationship Id="rId735" Type="http://schemas.openxmlformats.org/officeDocument/2006/relationships/queryTable" Target="../queryTables/queryTable735.xml"/><Relationship Id="rId125" Type="http://schemas.openxmlformats.org/officeDocument/2006/relationships/queryTable" Target="../queryTables/queryTable125.xml"/><Relationship Id="rId167" Type="http://schemas.openxmlformats.org/officeDocument/2006/relationships/queryTable" Target="../queryTables/queryTable167.xml"/><Relationship Id="rId332" Type="http://schemas.openxmlformats.org/officeDocument/2006/relationships/queryTable" Target="../queryTables/queryTable332.xml"/><Relationship Id="rId374" Type="http://schemas.openxmlformats.org/officeDocument/2006/relationships/queryTable" Target="../queryTables/queryTable374.xml"/><Relationship Id="rId581" Type="http://schemas.openxmlformats.org/officeDocument/2006/relationships/queryTable" Target="../queryTables/queryTable581.xml"/><Relationship Id="rId777" Type="http://schemas.openxmlformats.org/officeDocument/2006/relationships/queryTable" Target="../queryTables/queryTable777.xml"/><Relationship Id="rId71" Type="http://schemas.openxmlformats.org/officeDocument/2006/relationships/queryTable" Target="../queryTables/queryTable71.xml"/><Relationship Id="rId234" Type="http://schemas.openxmlformats.org/officeDocument/2006/relationships/queryTable" Target="../queryTables/queryTable234.xml"/><Relationship Id="rId637" Type="http://schemas.openxmlformats.org/officeDocument/2006/relationships/queryTable" Target="../queryTables/queryTable637.xml"/><Relationship Id="rId679" Type="http://schemas.openxmlformats.org/officeDocument/2006/relationships/queryTable" Target="../queryTables/queryTable679.xml"/><Relationship Id="rId2" Type="http://schemas.openxmlformats.org/officeDocument/2006/relationships/queryTable" Target="../queryTables/queryTable2.xml"/><Relationship Id="rId29" Type="http://schemas.openxmlformats.org/officeDocument/2006/relationships/queryTable" Target="../queryTables/queryTable29.xml"/><Relationship Id="rId276" Type="http://schemas.openxmlformats.org/officeDocument/2006/relationships/queryTable" Target="../queryTables/queryTable276.xml"/><Relationship Id="rId441" Type="http://schemas.openxmlformats.org/officeDocument/2006/relationships/queryTable" Target="../queryTables/queryTable441.xml"/><Relationship Id="rId483" Type="http://schemas.openxmlformats.org/officeDocument/2006/relationships/queryTable" Target="../queryTables/queryTable483.xml"/><Relationship Id="rId539" Type="http://schemas.openxmlformats.org/officeDocument/2006/relationships/queryTable" Target="../queryTables/queryTable539.xml"/><Relationship Id="rId690" Type="http://schemas.openxmlformats.org/officeDocument/2006/relationships/queryTable" Target="../queryTables/queryTable690.xml"/><Relationship Id="rId704" Type="http://schemas.openxmlformats.org/officeDocument/2006/relationships/queryTable" Target="../queryTables/queryTable704.xml"/><Relationship Id="rId746" Type="http://schemas.openxmlformats.org/officeDocument/2006/relationships/queryTable" Target="../queryTables/queryTable746.xml"/><Relationship Id="rId40" Type="http://schemas.openxmlformats.org/officeDocument/2006/relationships/queryTable" Target="../queryTables/queryTable40.xml"/><Relationship Id="rId136" Type="http://schemas.openxmlformats.org/officeDocument/2006/relationships/queryTable" Target="../queryTables/queryTable136.xml"/><Relationship Id="rId178" Type="http://schemas.openxmlformats.org/officeDocument/2006/relationships/queryTable" Target="../queryTables/queryTable178.xml"/><Relationship Id="rId301" Type="http://schemas.openxmlformats.org/officeDocument/2006/relationships/queryTable" Target="../queryTables/queryTable301.xml"/><Relationship Id="rId343" Type="http://schemas.openxmlformats.org/officeDocument/2006/relationships/queryTable" Target="../queryTables/queryTable343.xml"/><Relationship Id="rId550" Type="http://schemas.openxmlformats.org/officeDocument/2006/relationships/queryTable" Target="../queryTables/queryTable550.xml"/><Relationship Id="rId788" Type="http://schemas.openxmlformats.org/officeDocument/2006/relationships/queryTable" Target="../queryTables/queryTable788.xml"/><Relationship Id="rId82" Type="http://schemas.openxmlformats.org/officeDocument/2006/relationships/queryTable" Target="../queryTables/queryTable82.xml"/><Relationship Id="rId203" Type="http://schemas.openxmlformats.org/officeDocument/2006/relationships/queryTable" Target="../queryTables/queryTable203.xml"/><Relationship Id="rId385" Type="http://schemas.openxmlformats.org/officeDocument/2006/relationships/queryTable" Target="../queryTables/queryTable385.xml"/><Relationship Id="rId592" Type="http://schemas.openxmlformats.org/officeDocument/2006/relationships/queryTable" Target="../queryTables/queryTable592.xml"/><Relationship Id="rId606" Type="http://schemas.openxmlformats.org/officeDocument/2006/relationships/queryTable" Target="../queryTables/queryTable606.xml"/><Relationship Id="rId648" Type="http://schemas.openxmlformats.org/officeDocument/2006/relationships/queryTable" Target="../queryTables/queryTable648.xml"/><Relationship Id="rId245" Type="http://schemas.openxmlformats.org/officeDocument/2006/relationships/queryTable" Target="../queryTables/queryTable245.xml"/><Relationship Id="rId287" Type="http://schemas.openxmlformats.org/officeDocument/2006/relationships/queryTable" Target="../queryTables/queryTable287.xml"/><Relationship Id="rId410" Type="http://schemas.openxmlformats.org/officeDocument/2006/relationships/queryTable" Target="../queryTables/queryTable410.xml"/><Relationship Id="rId452" Type="http://schemas.openxmlformats.org/officeDocument/2006/relationships/queryTable" Target="../queryTables/queryTable452.xml"/><Relationship Id="rId494" Type="http://schemas.openxmlformats.org/officeDocument/2006/relationships/queryTable" Target="../queryTables/queryTable494.xml"/><Relationship Id="rId508" Type="http://schemas.openxmlformats.org/officeDocument/2006/relationships/queryTable" Target="../queryTables/queryTable508.xml"/><Relationship Id="rId715" Type="http://schemas.openxmlformats.org/officeDocument/2006/relationships/queryTable" Target="../queryTables/queryTable715.xml"/><Relationship Id="rId105" Type="http://schemas.openxmlformats.org/officeDocument/2006/relationships/queryTable" Target="../queryTables/queryTable105.xml"/><Relationship Id="rId147" Type="http://schemas.openxmlformats.org/officeDocument/2006/relationships/queryTable" Target="../queryTables/queryTable147.xml"/><Relationship Id="rId312" Type="http://schemas.openxmlformats.org/officeDocument/2006/relationships/queryTable" Target="../queryTables/queryTable312.xml"/><Relationship Id="rId354" Type="http://schemas.openxmlformats.org/officeDocument/2006/relationships/queryTable" Target="../queryTables/queryTable354.xml"/><Relationship Id="rId757" Type="http://schemas.openxmlformats.org/officeDocument/2006/relationships/queryTable" Target="../queryTables/queryTable757.xml"/><Relationship Id="rId51" Type="http://schemas.openxmlformats.org/officeDocument/2006/relationships/queryTable" Target="../queryTables/queryTable51.xml"/><Relationship Id="rId93" Type="http://schemas.openxmlformats.org/officeDocument/2006/relationships/queryTable" Target="../queryTables/queryTable93.xml"/><Relationship Id="rId189" Type="http://schemas.openxmlformats.org/officeDocument/2006/relationships/queryTable" Target="../queryTables/queryTable189.xml"/><Relationship Id="rId396" Type="http://schemas.openxmlformats.org/officeDocument/2006/relationships/queryTable" Target="../queryTables/queryTable396.xml"/><Relationship Id="rId561" Type="http://schemas.openxmlformats.org/officeDocument/2006/relationships/queryTable" Target="../queryTables/queryTable561.xml"/><Relationship Id="rId617" Type="http://schemas.openxmlformats.org/officeDocument/2006/relationships/queryTable" Target="../queryTables/queryTable617.xml"/><Relationship Id="rId659" Type="http://schemas.openxmlformats.org/officeDocument/2006/relationships/queryTable" Target="../queryTables/queryTable659.xml"/><Relationship Id="rId214" Type="http://schemas.openxmlformats.org/officeDocument/2006/relationships/queryTable" Target="../queryTables/queryTable214.xml"/><Relationship Id="rId256" Type="http://schemas.openxmlformats.org/officeDocument/2006/relationships/queryTable" Target="../queryTables/queryTable256.xml"/><Relationship Id="rId298" Type="http://schemas.openxmlformats.org/officeDocument/2006/relationships/queryTable" Target="../queryTables/queryTable298.xml"/><Relationship Id="rId421" Type="http://schemas.openxmlformats.org/officeDocument/2006/relationships/queryTable" Target="../queryTables/queryTable421.xml"/><Relationship Id="rId463" Type="http://schemas.openxmlformats.org/officeDocument/2006/relationships/queryTable" Target="../queryTables/queryTable463.xml"/><Relationship Id="rId519" Type="http://schemas.openxmlformats.org/officeDocument/2006/relationships/queryTable" Target="../queryTables/queryTable519.xml"/><Relationship Id="rId670" Type="http://schemas.openxmlformats.org/officeDocument/2006/relationships/queryTable" Target="../queryTables/queryTable670.xml"/><Relationship Id="rId116" Type="http://schemas.openxmlformats.org/officeDocument/2006/relationships/queryTable" Target="../queryTables/queryTable116.xml"/><Relationship Id="rId158" Type="http://schemas.openxmlformats.org/officeDocument/2006/relationships/queryTable" Target="../queryTables/queryTable158.xml"/><Relationship Id="rId323" Type="http://schemas.openxmlformats.org/officeDocument/2006/relationships/queryTable" Target="../queryTables/queryTable323.xml"/><Relationship Id="rId530" Type="http://schemas.openxmlformats.org/officeDocument/2006/relationships/queryTable" Target="../queryTables/queryTable530.xml"/><Relationship Id="rId726" Type="http://schemas.openxmlformats.org/officeDocument/2006/relationships/queryTable" Target="../queryTables/queryTable726.xml"/><Relationship Id="rId768" Type="http://schemas.openxmlformats.org/officeDocument/2006/relationships/queryTable" Target="../queryTables/queryTable768.xml"/><Relationship Id="rId20" Type="http://schemas.openxmlformats.org/officeDocument/2006/relationships/queryTable" Target="../queryTables/queryTable20.xml"/><Relationship Id="rId62" Type="http://schemas.openxmlformats.org/officeDocument/2006/relationships/queryTable" Target="../queryTables/queryTable62.xml"/><Relationship Id="rId365" Type="http://schemas.openxmlformats.org/officeDocument/2006/relationships/queryTable" Target="../queryTables/queryTable365.xml"/><Relationship Id="rId572" Type="http://schemas.openxmlformats.org/officeDocument/2006/relationships/queryTable" Target="../queryTables/queryTable572.xml"/><Relationship Id="rId628" Type="http://schemas.openxmlformats.org/officeDocument/2006/relationships/queryTable" Target="../queryTables/queryTable628.xml"/><Relationship Id="rId225" Type="http://schemas.openxmlformats.org/officeDocument/2006/relationships/queryTable" Target="../queryTables/queryTable225.xml"/><Relationship Id="rId267" Type="http://schemas.openxmlformats.org/officeDocument/2006/relationships/queryTable" Target="../queryTables/queryTable267.xml"/><Relationship Id="rId432" Type="http://schemas.openxmlformats.org/officeDocument/2006/relationships/queryTable" Target="../queryTables/queryTable432.xml"/><Relationship Id="rId474" Type="http://schemas.openxmlformats.org/officeDocument/2006/relationships/queryTable" Target="../queryTables/queryTable474.xml"/><Relationship Id="rId127" Type="http://schemas.openxmlformats.org/officeDocument/2006/relationships/queryTable" Target="../queryTables/queryTable127.xml"/><Relationship Id="rId681" Type="http://schemas.openxmlformats.org/officeDocument/2006/relationships/queryTable" Target="../queryTables/queryTable681.xml"/><Relationship Id="rId737" Type="http://schemas.openxmlformats.org/officeDocument/2006/relationships/queryTable" Target="../queryTables/queryTable737.xml"/><Relationship Id="rId779" Type="http://schemas.openxmlformats.org/officeDocument/2006/relationships/queryTable" Target="../queryTables/queryTable779.xml"/><Relationship Id="rId31" Type="http://schemas.openxmlformats.org/officeDocument/2006/relationships/queryTable" Target="../queryTables/queryTable31.xml"/><Relationship Id="rId73" Type="http://schemas.openxmlformats.org/officeDocument/2006/relationships/queryTable" Target="../queryTables/queryTable73.xml"/><Relationship Id="rId169" Type="http://schemas.openxmlformats.org/officeDocument/2006/relationships/queryTable" Target="../queryTables/queryTable169.xml"/><Relationship Id="rId334" Type="http://schemas.openxmlformats.org/officeDocument/2006/relationships/queryTable" Target="../queryTables/queryTable334.xml"/><Relationship Id="rId376" Type="http://schemas.openxmlformats.org/officeDocument/2006/relationships/queryTable" Target="../queryTables/queryTable376.xml"/><Relationship Id="rId541" Type="http://schemas.openxmlformats.org/officeDocument/2006/relationships/queryTable" Target="../queryTables/queryTable541.xml"/><Relationship Id="rId583" Type="http://schemas.openxmlformats.org/officeDocument/2006/relationships/queryTable" Target="../queryTables/queryTable583.xml"/><Relationship Id="rId639" Type="http://schemas.openxmlformats.org/officeDocument/2006/relationships/queryTable" Target="../queryTables/queryTable639.xml"/><Relationship Id="rId790" Type="http://schemas.openxmlformats.org/officeDocument/2006/relationships/queryTable" Target="../queryTables/queryTable790.xml"/><Relationship Id="rId4" Type="http://schemas.openxmlformats.org/officeDocument/2006/relationships/queryTable" Target="../queryTables/queryTable4.xml"/><Relationship Id="rId180" Type="http://schemas.openxmlformats.org/officeDocument/2006/relationships/queryTable" Target="../queryTables/queryTable180.xml"/><Relationship Id="rId236" Type="http://schemas.openxmlformats.org/officeDocument/2006/relationships/queryTable" Target="../queryTables/queryTable236.xml"/><Relationship Id="rId278" Type="http://schemas.openxmlformats.org/officeDocument/2006/relationships/queryTable" Target="../queryTables/queryTable278.xml"/><Relationship Id="rId401" Type="http://schemas.openxmlformats.org/officeDocument/2006/relationships/queryTable" Target="../queryTables/queryTable401.xml"/><Relationship Id="rId443" Type="http://schemas.openxmlformats.org/officeDocument/2006/relationships/queryTable" Target="../queryTables/queryTable443.xml"/><Relationship Id="rId650" Type="http://schemas.openxmlformats.org/officeDocument/2006/relationships/queryTable" Target="../queryTables/queryTable650.xml"/><Relationship Id="rId303" Type="http://schemas.openxmlformats.org/officeDocument/2006/relationships/queryTable" Target="../queryTables/queryTable303.xml"/><Relationship Id="rId485" Type="http://schemas.openxmlformats.org/officeDocument/2006/relationships/queryTable" Target="../queryTables/queryTable485.xml"/><Relationship Id="rId692" Type="http://schemas.openxmlformats.org/officeDocument/2006/relationships/queryTable" Target="../queryTables/queryTable692.xml"/><Relationship Id="rId706" Type="http://schemas.openxmlformats.org/officeDocument/2006/relationships/queryTable" Target="../queryTables/queryTable706.xml"/><Relationship Id="rId748" Type="http://schemas.openxmlformats.org/officeDocument/2006/relationships/queryTable" Target="../queryTables/queryTable748.xml"/><Relationship Id="rId42" Type="http://schemas.openxmlformats.org/officeDocument/2006/relationships/queryTable" Target="../queryTables/queryTable42.xml"/><Relationship Id="rId84" Type="http://schemas.openxmlformats.org/officeDocument/2006/relationships/queryTable" Target="../queryTables/queryTable84.xml"/><Relationship Id="rId138" Type="http://schemas.openxmlformats.org/officeDocument/2006/relationships/queryTable" Target="../queryTables/queryTable138.xml"/><Relationship Id="rId345" Type="http://schemas.openxmlformats.org/officeDocument/2006/relationships/queryTable" Target="../queryTables/queryTable345.xml"/><Relationship Id="rId387" Type="http://schemas.openxmlformats.org/officeDocument/2006/relationships/queryTable" Target="../queryTables/queryTable387.xml"/><Relationship Id="rId510" Type="http://schemas.openxmlformats.org/officeDocument/2006/relationships/queryTable" Target="../queryTables/queryTable510.xml"/><Relationship Id="rId552" Type="http://schemas.openxmlformats.org/officeDocument/2006/relationships/queryTable" Target="../queryTables/queryTable552.xml"/><Relationship Id="rId594" Type="http://schemas.openxmlformats.org/officeDocument/2006/relationships/queryTable" Target="../queryTables/queryTable594.xml"/><Relationship Id="rId608" Type="http://schemas.openxmlformats.org/officeDocument/2006/relationships/queryTable" Target="../queryTables/queryTable608.xml"/><Relationship Id="rId191" Type="http://schemas.openxmlformats.org/officeDocument/2006/relationships/queryTable" Target="../queryTables/queryTable191.xml"/><Relationship Id="rId205" Type="http://schemas.openxmlformats.org/officeDocument/2006/relationships/queryTable" Target="../queryTables/queryTable205.xml"/><Relationship Id="rId247" Type="http://schemas.openxmlformats.org/officeDocument/2006/relationships/queryTable" Target="../queryTables/queryTable247.xml"/><Relationship Id="rId412" Type="http://schemas.openxmlformats.org/officeDocument/2006/relationships/queryTable" Target="../queryTables/queryTable412.xml"/><Relationship Id="rId107" Type="http://schemas.openxmlformats.org/officeDocument/2006/relationships/queryTable" Target="../queryTables/queryTable107.xml"/><Relationship Id="rId289" Type="http://schemas.openxmlformats.org/officeDocument/2006/relationships/queryTable" Target="../queryTables/queryTable289.xml"/><Relationship Id="rId454" Type="http://schemas.openxmlformats.org/officeDocument/2006/relationships/queryTable" Target="../queryTables/queryTable454.xml"/><Relationship Id="rId496" Type="http://schemas.openxmlformats.org/officeDocument/2006/relationships/queryTable" Target="../queryTables/queryTable496.xml"/><Relationship Id="rId661" Type="http://schemas.openxmlformats.org/officeDocument/2006/relationships/queryTable" Target="../queryTables/queryTable661.xml"/><Relationship Id="rId717" Type="http://schemas.openxmlformats.org/officeDocument/2006/relationships/queryTable" Target="../queryTables/queryTable717.xml"/><Relationship Id="rId759" Type="http://schemas.openxmlformats.org/officeDocument/2006/relationships/queryTable" Target="../queryTables/queryTable759.xml"/><Relationship Id="rId11" Type="http://schemas.openxmlformats.org/officeDocument/2006/relationships/queryTable" Target="../queryTables/queryTable11.xml"/><Relationship Id="rId53" Type="http://schemas.openxmlformats.org/officeDocument/2006/relationships/queryTable" Target="../queryTables/queryTable53.xml"/><Relationship Id="rId149" Type="http://schemas.openxmlformats.org/officeDocument/2006/relationships/queryTable" Target="../queryTables/queryTable149.xml"/><Relationship Id="rId314" Type="http://schemas.openxmlformats.org/officeDocument/2006/relationships/queryTable" Target="../queryTables/queryTable314.xml"/><Relationship Id="rId356" Type="http://schemas.openxmlformats.org/officeDocument/2006/relationships/queryTable" Target="../queryTables/queryTable356.xml"/><Relationship Id="rId398" Type="http://schemas.openxmlformats.org/officeDocument/2006/relationships/queryTable" Target="../queryTables/queryTable398.xml"/><Relationship Id="rId521" Type="http://schemas.openxmlformats.org/officeDocument/2006/relationships/queryTable" Target="../queryTables/queryTable521.xml"/><Relationship Id="rId563" Type="http://schemas.openxmlformats.org/officeDocument/2006/relationships/queryTable" Target="../queryTables/queryTable563.xml"/><Relationship Id="rId619" Type="http://schemas.openxmlformats.org/officeDocument/2006/relationships/queryTable" Target="../queryTables/queryTable619.xml"/><Relationship Id="rId770" Type="http://schemas.openxmlformats.org/officeDocument/2006/relationships/queryTable" Target="../queryTables/queryTable770.xml"/><Relationship Id="rId95" Type="http://schemas.openxmlformats.org/officeDocument/2006/relationships/queryTable" Target="../queryTables/queryTable95.xml"/><Relationship Id="rId160" Type="http://schemas.openxmlformats.org/officeDocument/2006/relationships/queryTable" Target="../queryTables/queryTable160.xml"/><Relationship Id="rId216" Type="http://schemas.openxmlformats.org/officeDocument/2006/relationships/queryTable" Target="../queryTables/queryTable216.xml"/><Relationship Id="rId423" Type="http://schemas.openxmlformats.org/officeDocument/2006/relationships/queryTable" Target="../queryTables/queryTable423.xml"/><Relationship Id="rId258" Type="http://schemas.openxmlformats.org/officeDocument/2006/relationships/queryTable" Target="../queryTables/queryTable258.xml"/><Relationship Id="rId465" Type="http://schemas.openxmlformats.org/officeDocument/2006/relationships/queryTable" Target="../queryTables/queryTable465.xml"/><Relationship Id="rId630" Type="http://schemas.openxmlformats.org/officeDocument/2006/relationships/queryTable" Target="../queryTables/queryTable630.xml"/><Relationship Id="rId672" Type="http://schemas.openxmlformats.org/officeDocument/2006/relationships/queryTable" Target="../queryTables/queryTable672.xml"/><Relationship Id="rId728" Type="http://schemas.openxmlformats.org/officeDocument/2006/relationships/queryTable" Target="../queryTables/queryTable728.xml"/><Relationship Id="rId22" Type="http://schemas.openxmlformats.org/officeDocument/2006/relationships/queryTable" Target="../queryTables/queryTable22.xml"/><Relationship Id="rId64" Type="http://schemas.openxmlformats.org/officeDocument/2006/relationships/queryTable" Target="../queryTables/queryTable64.xml"/><Relationship Id="rId118" Type="http://schemas.openxmlformats.org/officeDocument/2006/relationships/queryTable" Target="../queryTables/queryTable118.xml"/><Relationship Id="rId325" Type="http://schemas.openxmlformats.org/officeDocument/2006/relationships/queryTable" Target="../queryTables/queryTable325.xml"/><Relationship Id="rId367" Type="http://schemas.openxmlformats.org/officeDocument/2006/relationships/queryTable" Target="../queryTables/queryTable367.xml"/><Relationship Id="rId532" Type="http://schemas.openxmlformats.org/officeDocument/2006/relationships/queryTable" Target="../queryTables/queryTable532.xml"/><Relationship Id="rId574" Type="http://schemas.openxmlformats.org/officeDocument/2006/relationships/queryTable" Target="../queryTables/queryTable574.xml"/><Relationship Id="rId171" Type="http://schemas.openxmlformats.org/officeDocument/2006/relationships/queryTable" Target="../queryTables/queryTable171.xml"/><Relationship Id="rId227" Type="http://schemas.openxmlformats.org/officeDocument/2006/relationships/queryTable" Target="../queryTables/queryTable227.xml"/><Relationship Id="rId781" Type="http://schemas.openxmlformats.org/officeDocument/2006/relationships/queryTable" Target="../queryTables/queryTable781.xml"/><Relationship Id="rId269" Type="http://schemas.openxmlformats.org/officeDocument/2006/relationships/queryTable" Target="../queryTables/queryTable269.xml"/><Relationship Id="rId434" Type="http://schemas.openxmlformats.org/officeDocument/2006/relationships/queryTable" Target="../queryTables/queryTable434.xml"/><Relationship Id="rId476" Type="http://schemas.openxmlformats.org/officeDocument/2006/relationships/queryTable" Target="../queryTables/queryTable476.xml"/><Relationship Id="rId641" Type="http://schemas.openxmlformats.org/officeDocument/2006/relationships/queryTable" Target="../queryTables/queryTable641.xml"/><Relationship Id="rId683" Type="http://schemas.openxmlformats.org/officeDocument/2006/relationships/queryTable" Target="../queryTables/queryTable683.xml"/><Relationship Id="rId739" Type="http://schemas.openxmlformats.org/officeDocument/2006/relationships/queryTable" Target="../queryTables/queryTable739.xml"/><Relationship Id="rId33" Type="http://schemas.openxmlformats.org/officeDocument/2006/relationships/queryTable" Target="../queryTables/queryTable33.xml"/><Relationship Id="rId129" Type="http://schemas.openxmlformats.org/officeDocument/2006/relationships/queryTable" Target="../queryTables/queryTable129.xml"/><Relationship Id="rId280" Type="http://schemas.openxmlformats.org/officeDocument/2006/relationships/queryTable" Target="../queryTables/queryTable280.xml"/><Relationship Id="rId336" Type="http://schemas.openxmlformats.org/officeDocument/2006/relationships/queryTable" Target="../queryTables/queryTable336.xml"/><Relationship Id="rId501" Type="http://schemas.openxmlformats.org/officeDocument/2006/relationships/queryTable" Target="../queryTables/queryTable501.xml"/><Relationship Id="rId543" Type="http://schemas.openxmlformats.org/officeDocument/2006/relationships/queryTable" Target="../queryTables/queryTable543.xml"/><Relationship Id="rId75" Type="http://schemas.openxmlformats.org/officeDocument/2006/relationships/queryTable" Target="../queryTables/queryTable75.xml"/><Relationship Id="rId140" Type="http://schemas.openxmlformats.org/officeDocument/2006/relationships/queryTable" Target="../queryTables/queryTable140.xml"/><Relationship Id="rId182" Type="http://schemas.openxmlformats.org/officeDocument/2006/relationships/queryTable" Target="../queryTables/queryTable182.xml"/><Relationship Id="rId378" Type="http://schemas.openxmlformats.org/officeDocument/2006/relationships/queryTable" Target="../queryTables/queryTable378.xml"/><Relationship Id="rId403" Type="http://schemas.openxmlformats.org/officeDocument/2006/relationships/queryTable" Target="../queryTables/queryTable403.xml"/><Relationship Id="rId585" Type="http://schemas.openxmlformats.org/officeDocument/2006/relationships/queryTable" Target="../queryTables/queryTable585.xml"/><Relationship Id="rId750" Type="http://schemas.openxmlformats.org/officeDocument/2006/relationships/queryTable" Target="../queryTables/queryTable750.xml"/><Relationship Id="rId792" Type="http://schemas.openxmlformats.org/officeDocument/2006/relationships/queryTable" Target="../queryTables/queryTable792.xml"/><Relationship Id="rId6" Type="http://schemas.openxmlformats.org/officeDocument/2006/relationships/queryTable" Target="../queryTables/queryTable6.xml"/><Relationship Id="rId238" Type="http://schemas.openxmlformats.org/officeDocument/2006/relationships/queryTable" Target="../queryTables/queryTable238.xml"/><Relationship Id="rId445" Type="http://schemas.openxmlformats.org/officeDocument/2006/relationships/queryTable" Target="../queryTables/queryTable445.xml"/><Relationship Id="rId487" Type="http://schemas.openxmlformats.org/officeDocument/2006/relationships/queryTable" Target="../queryTables/queryTable487.xml"/><Relationship Id="rId610" Type="http://schemas.openxmlformats.org/officeDocument/2006/relationships/queryTable" Target="../queryTables/queryTable610.xml"/><Relationship Id="rId652" Type="http://schemas.openxmlformats.org/officeDocument/2006/relationships/queryTable" Target="../queryTables/queryTable652.xml"/><Relationship Id="rId694" Type="http://schemas.openxmlformats.org/officeDocument/2006/relationships/queryTable" Target="../queryTables/queryTable694.xml"/><Relationship Id="rId708" Type="http://schemas.openxmlformats.org/officeDocument/2006/relationships/queryTable" Target="../queryTables/queryTable708.xml"/><Relationship Id="rId291" Type="http://schemas.openxmlformats.org/officeDocument/2006/relationships/queryTable" Target="../queryTables/queryTable291.xml"/><Relationship Id="rId305" Type="http://schemas.openxmlformats.org/officeDocument/2006/relationships/queryTable" Target="../queryTables/queryTable305.xml"/><Relationship Id="rId347" Type="http://schemas.openxmlformats.org/officeDocument/2006/relationships/queryTable" Target="../queryTables/queryTable347.xml"/><Relationship Id="rId512" Type="http://schemas.openxmlformats.org/officeDocument/2006/relationships/queryTable" Target="../queryTables/queryTable512.xml"/><Relationship Id="rId44" Type="http://schemas.openxmlformats.org/officeDocument/2006/relationships/queryTable" Target="../queryTables/queryTable44.xml"/><Relationship Id="rId86" Type="http://schemas.openxmlformats.org/officeDocument/2006/relationships/queryTable" Target="../queryTables/queryTable86.xml"/><Relationship Id="rId151" Type="http://schemas.openxmlformats.org/officeDocument/2006/relationships/queryTable" Target="../queryTables/queryTable151.xml"/><Relationship Id="rId389" Type="http://schemas.openxmlformats.org/officeDocument/2006/relationships/queryTable" Target="../queryTables/queryTable389.xml"/><Relationship Id="rId554" Type="http://schemas.openxmlformats.org/officeDocument/2006/relationships/queryTable" Target="../queryTables/queryTable554.xml"/><Relationship Id="rId596" Type="http://schemas.openxmlformats.org/officeDocument/2006/relationships/queryTable" Target="../queryTables/queryTable596.xml"/><Relationship Id="rId761" Type="http://schemas.openxmlformats.org/officeDocument/2006/relationships/queryTable" Target="../queryTables/queryTable761.xml"/><Relationship Id="rId193" Type="http://schemas.openxmlformats.org/officeDocument/2006/relationships/queryTable" Target="../queryTables/queryTable193.xml"/><Relationship Id="rId207" Type="http://schemas.openxmlformats.org/officeDocument/2006/relationships/queryTable" Target="../queryTables/queryTable207.xml"/><Relationship Id="rId249" Type="http://schemas.openxmlformats.org/officeDocument/2006/relationships/queryTable" Target="../queryTables/queryTable249.xml"/><Relationship Id="rId414" Type="http://schemas.openxmlformats.org/officeDocument/2006/relationships/queryTable" Target="../queryTables/queryTable414.xml"/><Relationship Id="rId456" Type="http://schemas.openxmlformats.org/officeDocument/2006/relationships/queryTable" Target="../queryTables/queryTable456.xml"/><Relationship Id="rId498" Type="http://schemas.openxmlformats.org/officeDocument/2006/relationships/queryTable" Target="../queryTables/queryTable498.xml"/><Relationship Id="rId621" Type="http://schemas.openxmlformats.org/officeDocument/2006/relationships/queryTable" Target="../queryTables/queryTable621.xml"/><Relationship Id="rId663" Type="http://schemas.openxmlformats.org/officeDocument/2006/relationships/queryTable" Target="../queryTables/queryTable663.xml"/><Relationship Id="rId13" Type="http://schemas.openxmlformats.org/officeDocument/2006/relationships/queryTable" Target="../queryTables/queryTable13.xml"/><Relationship Id="rId109" Type="http://schemas.openxmlformats.org/officeDocument/2006/relationships/queryTable" Target="../queryTables/queryTable109.xml"/><Relationship Id="rId260" Type="http://schemas.openxmlformats.org/officeDocument/2006/relationships/queryTable" Target="../queryTables/queryTable260.xml"/><Relationship Id="rId316" Type="http://schemas.openxmlformats.org/officeDocument/2006/relationships/queryTable" Target="../queryTables/queryTable316.xml"/><Relationship Id="rId523" Type="http://schemas.openxmlformats.org/officeDocument/2006/relationships/queryTable" Target="../queryTables/queryTable523.xml"/><Relationship Id="rId719" Type="http://schemas.openxmlformats.org/officeDocument/2006/relationships/queryTable" Target="../queryTables/queryTable719.xml"/><Relationship Id="rId55" Type="http://schemas.openxmlformats.org/officeDocument/2006/relationships/queryTable" Target="../queryTables/queryTable55.xml"/><Relationship Id="rId97" Type="http://schemas.openxmlformats.org/officeDocument/2006/relationships/queryTable" Target="../queryTables/queryTable97.xml"/><Relationship Id="rId120" Type="http://schemas.openxmlformats.org/officeDocument/2006/relationships/queryTable" Target="../queryTables/queryTable120.xml"/><Relationship Id="rId358" Type="http://schemas.openxmlformats.org/officeDocument/2006/relationships/queryTable" Target="../queryTables/queryTable358.xml"/><Relationship Id="rId565" Type="http://schemas.openxmlformats.org/officeDocument/2006/relationships/queryTable" Target="../queryTables/queryTable565.xml"/><Relationship Id="rId730" Type="http://schemas.openxmlformats.org/officeDocument/2006/relationships/queryTable" Target="../queryTables/queryTable730.xml"/><Relationship Id="rId772" Type="http://schemas.openxmlformats.org/officeDocument/2006/relationships/queryTable" Target="../queryTables/queryTable772.xml"/><Relationship Id="rId162" Type="http://schemas.openxmlformats.org/officeDocument/2006/relationships/queryTable" Target="../queryTables/queryTable162.xml"/><Relationship Id="rId218" Type="http://schemas.openxmlformats.org/officeDocument/2006/relationships/queryTable" Target="../queryTables/queryTable218.xml"/><Relationship Id="rId425" Type="http://schemas.openxmlformats.org/officeDocument/2006/relationships/queryTable" Target="../queryTables/queryTable425.xml"/><Relationship Id="rId467" Type="http://schemas.openxmlformats.org/officeDocument/2006/relationships/queryTable" Target="../queryTables/queryTable467.xml"/><Relationship Id="rId632" Type="http://schemas.openxmlformats.org/officeDocument/2006/relationships/queryTable" Target="../queryTables/queryTable632.xml"/><Relationship Id="rId271" Type="http://schemas.openxmlformats.org/officeDocument/2006/relationships/queryTable" Target="../queryTables/queryTable271.xml"/><Relationship Id="rId674" Type="http://schemas.openxmlformats.org/officeDocument/2006/relationships/queryTable" Target="../queryTables/queryTable674.xml"/><Relationship Id="rId24" Type="http://schemas.openxmlformats.org/officeDocument/2006/relationships/queryTable" Target="../queryTables/queryTable24.xml"/><Relationship Id="rId66" Type="http://schemas.openxmlformats.org/officeDocument/2006/relationships/queryTable" Target="../queryTables/queryTable66.xml"/><Relationship Id="rId131" Type="http://schemas.openxmlformats.org/officeDocument/2006/relationships/queryTable" Target="../queryTables/queryTable131.xml"/><Relationship Id="rId327" Type="http://schemas.openxmlformats.org/officeDocument/2006/relationships/queryTable" Target="../queryTables/queryTable327.xml"/><Relationship Id="rId369" Type="http://schemas.openxmlformats.org/officeDocument/2006/relationships/queryTable" Target="../queryTables/queryTable369.xml"/><Relationship Id="rId534" Type="http://schemas.openxmlformats.org/officeDocument/2006/relationships/queryTable" Target="../queryTables/queryTable534.xml"/><Relationship Id="rId576" Type="http://schemas.openxmlformats.org/officeDocument/2006/relationships/queryTable" Target="../queryTables/queryTable576.xml"/><Relationship Id="rId741" Type="http://schemas.openxmlformats.org/officeDocument/2006/relationships/queryTable" Target="../queryTables/queryTable741.xml"/><Relationship Id="rId783" Type="http://schemas.openxmlformats.org/officeDocument/2006/relationships/queryTable" Target="../queryTables/queryTable783.xml"/><Relationship Id="rId173" Type="http://schemas.openxmlformats.org/officeDocument/2006/relationships/queryTable" Target="../queryTables/queryTable173.xml"/><Relationship Id="rId229" Type="http://schemas.openxmlformats.org/officeDocument/2006/relationships/queryTable" Target="../queryTables/queryTable229.xml"/><Relationship Id="rId380" Type="http://schemas.openxmlformats.org/officeDocument/2006/relationships/queryTable" Target="../queryTables/queryTable380.xml"/><Relationship Id="rId436" Type="http://schemas.openxmlformats.org/officeDocument/2006/relationships/queryTable" Target="../queryTables/queryTable436.xml"/><Relationship Id="rId601" Type="http://schemas.openxmlformats.org/officeDocument/2006/relationships/queryTable" Target="../queryTables/queryTable601.xml"/><Relationship Id="rId643" Type="http://schemas.openxmlformats.org/officeDocument/2006/relationships/queryTable" Target="../queryTables/queryTable643.xml"/><Relationship Id="rId240" Type="http://schemas.openxmlformats.org/officeDocument/2006/relationships/queryTable" Target="../queryTables/queryTable240.xml"/><Relationship Id="rId478" Type="http://schemas.openxmlformats.org/officeDocument/2006/relationships/queryTable" Target="../queryTables/queryTable478.xml"/><Relationship Id="rId685" Type="http://schemas.openxmlformats.org/officeDocument/2006/relationships/queryTable" Target="../queryTables/queryTable685.xml"/><Relationship Id="rId35" Type="http://schemas.openxmlformats.org/officeDocument/2006/relationships/queryTable" Target="../queryTables/queryTable35.xml"/><Relationship Id="rId77" Type="http://schemas.openxmlformats.org/officeDocument/2006/relationships/queryTable" Target="../queryTables/queryTable77.xml"/><Relationship Id="rId100" Type="http://schemas.openxmlformats.org/officeDocument/2006/relationships/queryTable" Target="../queryTables/queryTable100.xml"/><Relationship Id="rId282" Type="http://schemas.openxmlformats.org/officeDocument/2006/relationships/queryTable" Target="../queryTables/queryTable282.xml"/><Relationship Id="rId338" Type="http://schemas.openxmlformats.org/officeDocument/2006/relationships/queryTable" Target="../queryTables/queryTable338.xml"/><Relationship Id="rId503" Type="http://schemas.openxmlformats.org/officeDocument/2006/relationships/queryTable" Target="../queryTables/queryTable503.xml"/><Relationship Id="rId545" Type="http://schemas.openxmlformats.org/officeDocument/2006/relationships/queryTable" Target="../queryTables/queryTable545.xml"/><Relationship Id="rId587" Type="http://schemas.openxmlformats.org/officeDocument/2006/relationships/queryTable" Target="../queryTables/queryTable587.xml"/><Relationship Id="rId710" Type="http://schemas.openxmlformats.org/officeDocument/2006/relationships/queryTable" Target="../queryTables/queryTable710.xml"/><Relationship Id="rId752" Type="http://schemas.openxmlformats.org/officeDocument/2006/relationships/queryTable" Target="../queryTables/queryTable752.xml"/><Relationship Id="rId8" Type="http://schemas.openxmlformats.org/officeDocument/2006/relationships/queryTable" Target="../queryTables/queryTable8.xml"/><Relationship Id="rId142" Type="http://schemas.openxmlformats.org/officeDocument/2006/relationships/queryTable" Target="../queryTables/queryTable142.xml"/><Relationship Id="rId184" Type="http://schemas.openxmlformats.org/officeDocument/2006/relationships/queryTable" Target="../queryTables/queryTable184.xml"/><Relationship Id="rId391" Type="http://schemas.openxmlformats.org/officeDocument/2006/relationships/queryTable" Target="../queryTables/queryTable391.xml"/><Relationship Id="rId405" Type="http://schemas.openxmlformats.org/officeDocument/2006/relationships/queryTable" Target="../queryTables/queryTable405.xml"/><Relationship Id="rId447" Type="http://schemas.openxmlformats.org/officeDocument/2006/relationships/queryTable" Target="../queryTables/queryTable447.xml"/><Relationship Id="rId612" Type="http://schemas.openxmlformats.org/officeDocument/2006/relationships/queryTable" Target="../queryTables/queryTable612.xml"/><Relationship Id="rId251" Type="http://schemas.openxmlformats.org/officeDocument/2006/relationships/queryTable" Target="../queryTables/queryTable251.xml"/><Relationship Id="rId489" Type="http://schemas.openxmlformats.org/officeDocument/2006/relationships/queryTable" Target="../queryTables/queryTable489.xml"/><Relationship Id="rId654" Type="http://schemas.openxmlformats.org/officeDocument/2006/relationships/queryTable" Target="../queryTables/queryTable654.xml"/><Relationship Id="rId696" Type="http://schemas.openxmlformats.org/officeDocument/2006/relationships/queryTable" Target="../queryTables/queryTable696.xml"/><Relationship Id="rId46" Type="http://schemas.openxmlformats.org/officeDocument/2006/relationships/queryTable" Target="../queryTables/queryTable46.xml"/><Relationship Id="rId293" Type="http://schemas.openxmlformats.org/officeDocument/2006/relationships/queryTable" Target="../queryTables/queryTable293.xml"/><Relationship Id="rId307" Type="http://schemas.openxmlformats.org/officeDocument/2006/relationships/queryTable" Target="../queryTables/queryTable307.xml"/><Relationship Id="rId349" Type="http://schemas.openxmlformats.org/officeDocument/2006/relationships/queryTable" Target="../queryTables/queryTable349.xml"/><Relationship Id="rId514" Type="http://schemas.openxmlformats.org/officeDocument/2006/relationships/queryTable" Target="../queryTables/queryTable514.xml"/><Relationship Id="rId556" Type="http://schemas.openxmlformats.org/officeDocument/2006/relationships/queryTable" Target="../queryTables/queryTable556.xml"/><Relationship Id="rId721" Type="http://schemas.openxmlformats.org/officeDocument/2006/relationships/queryTable" Target="../queryTables/queryTable721.xml"/><Relationship Id="rId763" Type="http://schemas.openxmlformats.org/officeDocument/2006/relationships/queryTable" Target="../queryTables/queryTable763.xml"/><Relationship Id="rId88" Type="http://schemas.openxmlformats.org/officeDocument/2006/relationships/queryTable" Target="../queryTables/queryTable88.xml"/><Relationship Id="rId111" Type="http://schemas.openxmlformats.org/officeDocument/2006/relationships/queryTable" Target="../queryTables/queryTable111.xml"/><Relationship Id="rId153" Type="http://schemas.openxmlformats.org/officeDocument/2006/relationships/queryTable" Target="../queryTables/queryTable153.xml"/><Relationship Id="rId195" Type="http://schemas.openxmlformats.org/officeDocument/2006/relationships/queryTable" Target="../queryTables/queryTable195.xml"/><Relationship Id="rId209" Type="http://schemas.openxmlformats.org/officeDocument/2006/relationships/queryTable" Target="../queryTables/queryTable209.xml"/><Relationship Id="rId360" Type="http://schemas.openxmlformats.org/officeDocument/2006/relationships/queryTable" Target="../queryTables/queryTable360.xml"/><Relationship Id="rId416" Type="http://schemas.openxmlformats.org/officeDocument/2006/relationships/queryTable" Target="../queryTables/queryTable416.xml"/><Relationship Id="rId598" Type="http://schemas.openxmlformats.org/officeDocument/2006/relationships/queryTable" Target="../queryTables/queryTable598.xml"/><Relationship Id="rId220" Type="http://schemas.openxmlformats.org/officeDocument/2006/relationships/queryTable" Target="../queryTables/queryTable220.xml"/><Relationship Id="rId458" Type="http://schemas.openxmlformats.org/officeDocument/2006/relationships/queryTable" Target="../queryTables/queryTable458.xml"/><Relationship Id="rId623" Type="http://schemas.openxmlformats.org/officeDocument/2006/relationships/queryTable" Target="../queryTables/queryTable623.xml"/><Relationship Id="rId665" Type="http://schemas.openxmlformats.org/officeDocument/2006/relationships/queryTable" Target="../queryTables/queryTable665.xml"/><Relationship Id="rId15" Type="http://schemas.openxmlformats.org/officeDocument/2006/relationships/queryTable" Target="../queryTables/queryTable15.xml"/><Relationship Id="rId57" Type="http://schemas.openxmlformats.org/officeDocument/2006/relationships/queryTable" Target="../queryTables/queryTable57.xml"/><Relationship Id="rId262" Type="http://schemas.openxmlformats.org/officeDocument/2006/relationships/queryTable" Target="../queryTables/queryTable262.xml"/><Relationship Id="rId318" Type="http://schemas.openxmlformats.org/officeDocument/2006/relationships/queryTable" Target="../queryTables/queryTable318.xml"/><Relationship Id="rId525" Type="http://schemas.openxmlformats.org/officeDocument/2006/relationships/queryTable" Target="../queryTables/queryTable525.xml"/><Relationship Id="rId567" Type="http://schemas.openxmlformats.org/officeDocument/2006/relationships/queryTable" Target="../queryTables/queryTable567.xml"/><Relationship Id="rId732" Type="http://schemas.openxmlformats.org/officeDocument/2006/relationships/queryTable" Target="../queryTables/queryTable732.xml"/><Relationship Id="rId99" Type="http://schemas.openxmlformats.org/officeDocument/2006/relationships/queryTable" Target="../queryTables/queryTable99.xml"/><Relationship Id="rId122" Type="http://schemas.openxmlformats.org/officeDocument/2006/relationships/queryTable" Target="../queryTables/queryTable122.xml"/><Relationship Id="rId164" Type="http://schemas.openxmlformats.org/officeDocument/2006/relationships/queryTable" Target="../queryTables/queryTable164.xml"/><Relationship Id="rId371" Type="http://schemas.openxmlformats.org/officeDocument/2006/relationships/queryTable" Target="../queryTables/queryTable371.xml"/><Relationship Id="rId774" Type="http://schemas.openxmlformats.org/officeDocument/2006/relationships/queryTable" Target="../queryTables/queryTable774.xml"/><Relationship Id="rId427" Type="http://schemas.openxmlformats.org/officeDocument/2006/relationships/queryTable" Target="../queryTables/queryTable427.xml"/><Relationship Id="rId469" Type="http://schemas.openxmlformats.org/officeDocument/2006/relationships/queryTable" Target="../queryTables/queryTable469.xml"/><Relationship Id="rId634" Type="http://schemas.openxmlformats.org/officeDocument/2006/relationships/queryTable" Target="../queryTables/queryTable634.xml"/><Relationship Id="rId676" Type="http://schemas.openxmlformats.org/officeDocument/2006/relationships/queryTable" Target="../queryTables/queryTable676.xml"/><Relationship Id="rId26" Type="http://schemas.openxmlformats.org/officeDocument/2006/relationships/queryTable" Target="../queryTables/queryTable26.xml"/><Relationship Id="rId231" Type="http://schemas.openxmlformats.org/officeDocument/2006/relationships/queryTable" Target="../queryTables/queryTable231.xml"/><Relationship Id="rId273" Type="http://schemas.openxmlformats.org/officeDocument/2006/relationships/queryTable" Target="../queryTables/queryTable273.xml"/><Relationship Id="rId329" Type="http://schemas.openxmlformats.org/officeDocument/2006/relationships/queryTable" Target="../queryTables/queryTable329.xml"/><Relationship Id="rId480" Type="http://schemas.openxmlformats.org/officeDocument/2006/relationships/queryTable" Target="../queryTables/queryTable480.xml"/><Relationship Id="rId536" Type="http://schemas.openxmlformats.org/officeDocument/2006/relationships/queryTable" Target="../queryTables/queryTable536.xml"/><Relationship Id="rId701" Type="http://schemas.openxmlformats.org/officeDocument/2006/relationships/queryTable" Target="../queryTables/queryTable701.xml"/><Relationship Id="rId68" Type="http://schemas.openxmlformats.org/officeDocument/2006/relationships/queryTable" Target="../queryTables/queryTable68.xml"/><Relationship Id="rId133" Type="http://schemas.openxmlformats.org/officeDocument/2006/relationships/queryTable" Target="../queryTables/queryTable133.xml"/><Relationship Id="rId175" Type="http://schemas.openxmlformats.org/officeDocument/2006/relationships/queryTable" Target="../queryTables/queryTable175.xml"/><Relationship Id="rId340" Type="http://schemas.openxmlformats.org/officeDocument/2006/relationships/queryTable" Target="../queryTables/queryTable340.xml"/><Relationship Id="rId578" Type="http://schemas.openxmlformats.org/officeDocument/2006/relationships/queryTable" Target="../queryTables/queryTable578.xml"/><Relationship Id="rId743" Type="http://schemas.openxmlformats.org/officeDocument/2006/relationships/queryTable" Target="../queryTables/queryTable743.xml"/><Relationship Id="rId785" Type="http://schemas.openxmlformats.org/officeDocument/2006/relationships/queryTable" Target="../queryTables/queryTable785.xml"/><Relationship Id="rId200" Type="http://schemas.openxmlformats.org/officeDocument/2006/relationships/queryTable" Target="../queryTables/queryTable200.xml"/><Relationship Id="rId382" Type="http://schemas.openxmlformats.org/officeDocument/2006/relationships/queryTable" Target="../queryTables/queryTable382.xml"/><Relationship Id="rId438" Type="http://schemas.openxmlformats.org/officeDocument/2006/relationships/queryTable" Target="../queryTables/queryTable438.xml"/><Relationship Id="rId603" Type="http://schemas.openxmlformats.org/officeDocument/2006/relationships/queryTable" Target="../queryTables/queryTable603.xml"/><Relationship Id="rId645" Type="http://schemas.openxmlformats.org/officeDocument/2006/relationships/queryTable" Target="../queryTables/queryTable645.xml"/><Relationship Id="rId687" Type="http://schemas.openxmlformats.org/officeDocument/2006/relationships/queryTable" Target="../queryTables/queryTable687.xml"/><Relationship Id="rId242" Type="http://schemas.openxmlformats.org/officeDocument/2006/relationships/queryTable" Target="../queryTables/queryTable242.xml"/><Relationship Id="rId284" Type="http://schemas.openxmlformats.org/officeDocument/2006/relationships/queryTable" Target="../queryTables/queryTable284.xml"/><Relationship Id="rId491" Type="http://schemas.openxmlformats.org/officeDocument/2006/relationships/queryTable" Target="../queryTables/queryTable491.xml"/><Relationship Id="rId505" Type="http://schemas.openxmlformats.org/officeDocument/2006/relationships/queryTable" Target="../queryTables/queryTable505.xml"/><Relationship Id="rId712" Type="http://schemas.openxmlformats.org/officeDocument/2006/relationships/queryTable" Target="../queryTables/queryTable712.xml"/><Relationship Id="rId37" Type="http://schemas.openxmlformats.org/officeDocument/2006/relationships/queryTable" Target="../queryTables/queryTable37.xml"/><Relationship Id="rId79" Type="http://schemas.openxmlformats.org/officeDocument/2006/relationships/queryTable" Target="../queryTables/queryTable79.xml"/><Relationship Id="rId102" Type="http://schemas.openxmlformats.org/officeDocument/2006/relationships/queryTable" Target="../queryTables/queryTable102.xml"/><Relationship Id="rId144" Type="http://schemas.openxmlformats.org/officeDocument/2006/relationships/queryTable" Target="../queryTables/queryTable144.xml"/><Relationship Id="rId547" Type="http://schemas.openxmlformats.org/officeDocument/2006/relationships/queryTable" Target="../queryTables/queryTable547.xml"/><Relationship Id="rId589" Type="http://schemas.openxmlformats.org/officeDocument/2006/relationships/queryTable" Target="../queryTables/queryTable589.xml"/><Relationship Id="rId754" Type="http://schemas.openxmlformats.org/officeDocument/2006/relationships/queryTable" Target="../queryTables/queryTable754.xml"/><Relationship Id="rId90" Type="http://schemas.openxmlformats.org/officeDocument/2006/relationships/queryTable" Target="../queryTables/queryTable90.xml"/><Relationship Id="rId186" Type="http://schemas.openxmlformats.org/officeDocument/2006/relationships/queryTable" Target="../queryTables/queryTable186.xml"/><Relationship Id="rId351" Type="http://schemas.openxmlformats.org/officeDocument/2006/relationships/queryTable" Target="../queryTables/queryTable351.xml"/><Relationship Id="rId393" Type="http://schemas.openxmlformats.org/officeDocument/2006/relationships/queryTable" Target="../queryTables/queryTable393.xml"/><Relationship Id="rId407" Type="http://schemas.openxmlformats.org/officeDocument/2006/relationships/queryTable" Target="../queryTables/queryTable407.xml"/><Relationship Id="rId449" Type="http://schemas.openxmlformats.org/officeDocument/2006/relationships/queryTable" Target="../queryTables/queryTable449.xml"/><Relationship Id="rId614" Type="http://schemas.openxmlformats.org/officeDocument/2006/relationships/queryTable" Target="../queryTables/queryTable614.xml"/><Relationship Id="rId656" Type="http://schemas.openxmlformats.org/officeDocument/2006/relationships/queryTable" Target="../queryTables/queryTable656.xml"/><Relationship Id="rId211" Type="http://schemas.openxmlformats.org/officeDocument/2006/relationships/queryTable" Target="../queryTables/queryTable211.xml"/><Relationship Id="rId253" Type="http://schemas.openxmlformats.org/officeDocument/2006/relationships/queryTable" Target="../queryTables/queryTable253.xml"/><Relationship Id="rId295" Type="http://schemas.openxmlformats.org/officeDocument/2006/relationships/queryTable" Target="../queryTables/queryTable295.xml"/><Relationship Id="rId309" Type="http://schemas.openxmlformats.org/officeDocument/2006/relationships/queryTable" Target="../queryTables/queryTable309.xml"/><Relationship Id="rId460" Type="http://schemas.openxmlformats.org/officeDocument/2006/relationships/queryTable" Target="../queryTables/queryTable460.xml"/><Relationship Id="rId516" Type="http://schemas.openxmlformats.org/officeDocument/2006/relationships/queryTable" Target="../queryTables/queryTable516.xml"/><Relationship Id="rId698" Type="http://schemas.openxmlformats.org/officeDocument/2006/relationships/queryTable" Target="../queryTables/queryTable698.xml"/><Relationship Id="rId48" Type="http://schemas.openxmlformats.org/officeDocument/2006/relationships/queryTable" Target="../queryTables/queryTable48.xml"/><Relationship Id="rId113" Type="http://schemas.openxmlformats.org/officeDocument/2006/relationships/queryTable" Target="../queryTables/queryTable113.xml"/><Relationship Id="rId320" Type="http://schemas.openxmlformats.org/officeDocument/2006/relationships/queryTable" Target="../queryTables/queryTable320.xml"/><Relationship Id="rId558" Type="http://schemas.openxmlformats.org/officeDocument/2006/relationships/queryTable" Target="../queryTables/queryTable558.xml"/><Relationship Id="rId723" Type="http://schemas.openxmlformats.org/officeDocument/2006/relationships/queryTable" Target="../queryTables/queryTable723.xml"/><Relationship Id="rId765" Type="http://schemas.openxmlformats.org/officeDocument/2006/relationships/queryTable" Target="../queryTables/queryTable765.xml"/><Relationship Id="rId155" Type="http://schemas.openxmlformats.org/officeDocument/2006/relationships/queryTable" Target="../queryTables/queryTable155.xml"/><Relationship Id="rId197" Type="http://schemas.openxmlformats.org/officeDocument/2006/relationships/queryTable" Target="../queryTables/queryTable197.xml"/><Relationship Id="rId362" Type="http://schemas.openxmlformats.org/officeDocument/2006/relationships/queryTable" Target="../queryTables/queryTable362.xml"/><Relationship Id="rId418" Type="http://schemas.openxmlformats.org/officeDocument/2006/relationships/queryTable" Target="../queryTables/queryTable418.xml"/><Relationship Id="rId625" Type="http://schemas.openxmlformats.org/officeDocument/2006/relationships/queryTable" Target="../queryTables/queryTable625.xml"/><Relationship Id="rId222" Type="http://schemas.openxmlformats.org/officeDocument/2006/relationships/queryTable" Target="../queryTables/queryTable222.xml"/><Relationship Id="rId264" Type="http://schemas.openxmlformats.org/officeDocument/2006/relationships/queryTable" Target="../queryTables/queryTable264.xml"/><Relationship Id="rId471" Type="http://schemas.openxmlformats.org/officeDocument/2006/relationships/queryTable" Target="../queryTables/queryTable471.xml"/><Relationship Id="rId667" Type="http://schemas.openxmlformats.org/officeDocument/2006/relationships/queryTable" Target="../queryTables/queryTable667.xml"/><Relationship Id="rId17" Type="http://schemas.openxmlformats.org/officeDocument/2006/relationships/queryTable" Target="../queryTables/queryTable17.xml"/><Relationship Id="rId59" Type="http://schemas.openxmlformats.org/officeDocument/2006/relationships/queryTable" Target="../queryTables/queryTable59.xml"/><Relationship Id="rId124" Type="http://schemas.openxmlformats.org/officeDocument/2006/relationships/queryTable" Target="../queryTables/queryTable124.xml"/><Relationship Id="rId527" Type="http://schemas.openxmlformats.org/officeDocument/2006/relationships/queryTable" Target="../queryTables/queryTable527.xml"/><Relationship Id="rId569" Type="http://schemas.openxmlformats.org/officeDocument/2006/relationships/queryTable" Target="../queryTables/queryTable569.xml"/><Relationship Id="rId734" Type="http://schemas.openxmlformats.org/officeDocument/2006/relationships/queryTable" Target="../queryTables/queryTable734.xml"/><Relationship Id="rId776" Type="http://schemas.openxmlformats.org/officeDocument/2006/relationships/queryTable" Target="../queryTables/queryTable776.xml"/><Relationship Id="rId70" Type="http://schemas.openxmlformats.org/officeDocument/2006/relationships/queryTable" Target="../queryTables/queryTable70.xml"/><Relationship Id="rId166" Type="http://schemas.openxmlformats.org/officeDocument/2006/relationships/queryTable" Target="../queryTables/queryTable166.xml"/><Relationship Id="rId331" Type="http://schemas.openxmlformats.org/officeDocument/2006/relationships/queryTable" Target="../queryTables/queryTable331.xml"/><Relationship Id="rId373" Type="http://schemas.openxmlformats.org/officeDocument/2006/relationships/queryTable" Target="../queryTables/queryTable373.xml"/><Relationship Id="rId429" Type="http://schemas.openxmlformats.org/officeDocument/2006/relationships/queryTable" Target="../queryTables/queryTable429.xml"/><Relationship Id="rId580" Type="http://schemas.openxmlformats.org/officeDocument/2006/relationships/queryTable" Target="../queryTables/queryTable580.xml"/><Relationship Id="rId636" Type="http://schemas.openxmlformats.org/officeDocument/2006/relationships/queryTable" Target="../queryTables/queryTable636.xml"/><Relationship Id="rId1" Type="http://schemas.openxmlformats.org/officeDocument/2006/relationships/queryTable" Target="../queryTables/queryTable1.xml"/><Relationship Id="rId233" Type="http://schemas.openxmlformats.org/officeDocument/2006/relationships/queryTable" Target="../queryTables/queryTable233.xml"/><Relationship Id="rId440" Type="http://schemas.openxmlformats.org/officeDocument/2006/relationships/queryTable" Target="../queryTables/queryTable440.xml"/><Relationship Id="rId678" Type="http://schemas.openxmlformats.org/officeDocument/2006/relationships/queryTable" Target="../queryTables/queryTable678.xml"/><Relationship Id="rId28" Type="http://schemas.openxmlformats.org/officeDocument/2006/relationships/queryTable" Target="../queryTables/queryTable28.xml"/><Relationship Id="rId275" Type="http://schemas.openxmlformats.org/officeDocument/2006/relationships/queryTable" Target="../queryTables/queryTable275.xml"/><Relationship Id="rId300" Type="http://schemas.openxmlformats.org/officeDocument/2006/relationships/queryTable" Target="../queryTables/queryTable300.xml"/><Relationship Id="rId482" Type="http://schemas.openxmlformats.org/officeDocument/2006/relationships/queryTable" Target="../queryTables/queryTable482.xml"/><Relationship Id="rId538" Type="http://schemas.openxmlformats.org/officeDocument/2006/relationships/queryTable" Target="../queryTables/queryTable538.xml"/><Relationship Id="rId703" Type="http://schemas.openxmlformats.org/officeDocument/2006/relationships/queryTable" Target="../queryTables/queryTable703.xml"/><Relationship Id="rId745" Type="http://schemas.openxmlformats.org/officeDocument/2006/relationships/queryTable" Target="../queryTables/queryTable745.xml"/><Relationship Id="rId81" Type="http://schemas.openxmlformats.org/officeDocument/2006/relationships/queryTable" Target="../queryTables/queryTable81.xml"/><Relationship Id="rId135" Type="http://schemas.openxmlformats.org/officeDocument/2006/relationships/queryTable" Target="../queryTables/queryTable135.xml"/><Relationship Id="rId177" Type="http://schemas.openxmlformats.org/officeDocument/2006/relationships/queryTable" Target="../queryTables/queryTable177.xml"/><Relationship Id="rId342" Type="http://schemas.openxmlformats.org/officeDocument/2006/relationships/queryTable" Target="../queryTables/queryTable342.xml"/><Relationship Id="rId384" Type="http://schemas.openxmlformats.org/officeDocument/2006/relationships/queryTable" Target="../queryTables/queryTable384.xml"/><Relationship Id="rId591" Type="http://schemas.openxmlformats.org/officeDocument/2006/relationships/queryTable" Target="../queryTables/queryTable591.xml"/><Relationship Id="rId605" Type="http://schemas.openxmlformats.org/officeDocument/2006/relationships/queryTable" Target="../queryTables/queryTable605.xml"/><Relationship Id="rId787" Type="http://schemas.openxmlformats.org/officeDocument/2006/relationships/queryTable" Target="../queryTables/queryTable787.xml"/><Relationship Id="rId202" Type="http://schemas.openxmlformats.org/officeDocument/2006/relationships/queryTable" Target="../queryTables/queryTable202.xml"/><Relationship Id="rId244" Type="http://schemas.openxmlformats.org/officeDocument/2006/relationships/queryTable" Target="../queryTables/queryTable244.xml"/><Relationship Id="rId647" Type="http://schemas.openxmlformats.org/officeDocument/2006/relationships/queryTable" Target="../queryTables/queryTable647.xml"/><Relationship Id="rId689" Type="http://schemas.openxmlformats.org/officeDocument/2006/relationships/queryTable" Target="../queryTables/queryTable689.xml"/><Relationship Id="rId39" Type="http://schemas.openxmlformats.org/officeDocument/2006/relationships/queryTable" Target="../queryTables/queryTable39.xml"/><Relationship Id="rId286" Type="http://schemas.openxmlformats.org/officeDocument/2006/relationships/queryTable" Target="../queryTables/queryTable286.xml"/><Relationship Id="rId451" Type="http://schemas.openxmlformats.org/officeDocument/2006/relationships/queryTable" Target="../queryTables/queryTable451.xml"/><Relationship Id="rId493" Type="http://schemas.openxmlformats.org/officeDocument/2006/relationships/queryTable" Target="../queryTables/queryTable493.xml"/><Relationship Id="rId507" Type="http://schemas.openxmlformats.org/officeDocument/2006/relationships/queryTable" Target="../queryTables/queryTable507.xml"/><Relationship Id="rId549" Type="http://schemas.openxmlformats.org/officeDocument/2006/relationships/queryTable" Target="../queryTables/queryTable549.xml"/><Relationship Id="rId714" Type="http://schemas.openxmlformats.org/officeDocument/2006/relationships/queryTable" Target="../queryTables/queryTable714.xml"/><Relationship Id="rId756" Type="http://schemas.openxmlformats.org/officeDocument/2006/relationships/queryTable" Target="../queryTables/queryTable756.xml"/><Relationship Id="rId50" Type="http://schemas.openxmlformats.org/officeDocument/2006/relationships/queryTable" Target="../queryTables/queryTable50.xml"/><Relationship Id="rId104" Type="http://schemas.openxmlformats.org/officeDocument/2006/relationships/queryTable" Target="../queryTables/queryTable104.xml"/><Relationship Id="rId146" Type="http://schemas.openxmlformats.org/officeDocument/2006/relationships/queryTable" Target="../queryTables/queryTable146.xml"/><Relationship Id="rId188" Type="http://schemas.openxmlformats.org/officeDocument/2006/relationships/queryTable" Target="../queryTables/queryTable188.xml"/><Relationship Id="rId311" Type="http://schemas.openxmlformats.org/officeDocument/2006/relationships/queryTable" Target="../queryTables/queryTable311.xml"/><Relationship Id="rId353" Type="http://schemas.openxmlformats.org/officeDocument/2006/relationships/queryTable" Target="../queryTables/queryTable353.xml"/><Relationship Id="rId395" Type="http://schemas.openxmlformats.org/officeDocument/2006/relationships/queryTable" Target="../queryTables/queryTable395.xml"/><Relationship Id="rId409" Type="http://schemas.openxmlformats.org/officeDocument/2006/relationships/queryTable" Target="../queryTables/queryTable409.xml"/><Relationship Id="rId560" Type="http://schemas.openxmlformats.org/officeDocument/2006/relationships/queryTable" Target="../queryTables/queryTable560.xml"/><Relationship Id="rId92" Type="http://schemas.openxmlformats.org/officeDocument/2006/relationships/queryTable" Target="../queryTables/queryTable92.xml"/><Relationship Id="rId213" Type="http://schemas.openxmlformats.org/officeDocument/2006/relationships/queryTable" Target="../queryTables/queryTable213.xml"/><Relationship Id="rId420" Type="http://schemas.openxmlformats.org/officeDocument/2006/relationships/queryTable" Target="../queryTables/queryTable420.xml"/><Relationship Id="rId616" Type="http://schemas.openxmlformats.org/officeDocument/2006/relationships/queryTable" Target="../queryTables/queryTable616.xml"/><Relationship Id="rId658" Type="http://schemas.openxmlformats.org/officeDocument/2006/relationships/queryTable" Target="../queryTables/queryTable658.xml"/><Relationship Id="rId255" Type="http://schemas.openxmlformats.org/officeDocument/2006/relationships/queryTable" Target="../queryTables/queryTable255.xml"/><Relationship Id="rId297" Type="http://schemas.openxmlformats.org/officeDocument/2006/relationships/queryTable" Target="../queryTables/queryTable297.xml"/><Relationship Id="rId462" Type="http://schemas.openxmlformats.org/officeDocument/2006/relationships/queryTable" Target="../queryTables/queryTable462.xml"/><Relationship Id="rId518" Type="http://schemas.openxmlformats.org/officeDocument/2006/relationships/queryTable" Target="../queryTables/queryTable518.xml"/><Relationship Id="rId725" Type="http://schemas.openxmlformats.org/officeDocument/2006/relationships/queryTable" Target="../queryTables/queryTable725.xml"/><Relationship Id="rId115" Type="http://schemas.openxmlformats.org/officeDocument/2006/relationships/queryTable" Target="../queryTables/queryTable115.xml"/><Relationship Id="rId157" Type="http://schemas.openxmlformats.org/officeDocument/2006/relationships/queryTable" Target="../queryTables/queryTable157.xml"/><Relationship Id="rId322" Type="http://schemas.openxmlformats.org/officeDocument/2006/relationships/queryTable" Target="../queryTables/queryTable322.xml"/><Relationship Id="rId364" Type="http://schemas.openxmlformats.org/officeDocument/2006/relationships/queryTable" Target="../queryTables/queryTable364.xml"/><Relationship Id="rId767" Type="http://schemas.openxmlformats.org/officeDocument/2006/relationships/queryTable" Target="../queryTables/queryTable767.xml"/><Relationship Id="rId61" Type="http://schemas.openxmlformats.org/officeDocument/2006/relationships/queryTable" Target="../queryTables/queryTable61.xml"/><Relationship Id="rId199" Type="http://schemas.openxmlformats.org/officeDocument/2006/relationships/queryTable" Target="../queryTables/queryTable199.xml"/><Relationship Id="rId571" Type="http://schemas.openxmlformats.org/officeDocument/2006/relationships/queryTable" Target="../queryTables/queryTable571.xml"/><Relationship Id="rId627" Type="http://schemas.openxmlformats.org/officeDocument/2006/relationships/queryTable" Target="../queryTables/queryTable627.xml"/><Relationship Id="rId669" Type="http://schemas.openxmlformats.org/officeDocument/2006/relationships/queryTable" Target="../queryTables/queryTable669.xml"/><Relationship Id="rId19" Type="http://schemas.openxmlformats.org/officeDocument/2006/relationships/queryTable" Target="../queryTables/queryTable19.xml"/><Relationship Id="rId224" Type="http://schemas.openxmlformats.org/officeDocument/2006/relationships/queryTable" Target="../queryTables/queryTable224.xml"/><Relationship Id="rId266" Type="http://schemas.openxmlformats.org/officeDocument/2006/relationships/queryTable" Target="../queryTables/queryTable266.xml"/><Relationship Id="rId431" Type="http://schemas.openxmlformats.org/officeDocument/2006/relationships/queryTable" Target="../queryTables/queryTable431.xml"/><Relationship Id="rId473" Type="http://schemas.openxmlformats.org/officeDocument/2006/relationships/queryTable" Target="../queryTables/queryTable473.xml"/><Relationship Id="rId529" Type="http://schemas.openxmlformats.org/officeDocument/2006/relationships/queryTable" Target="../queryTables/queryTable529.xml"/><Relationship Id="rId680" Type="http://schemas.openxmlformats.org/officeDocument/2006/relationships/queryTable" Target="../queryTables/queryTable680.xml"/><Relationship Id="rId736" Type="http://schemas.openxmlformats.org/officeDocument/2006/relationships/queryTable" Target="../queryTables/queryTable736.xml"/><Relationship Id="rId30" Type="http://schemas.openxmlformats.org/officeDocument/2006/relationships/queryTable" Target="../queryTables/queryTable30.xml"/><Relationship Id="rId126" Type="http://schemas.openxmlformats.org/officeDocument/2006/relationships/queryTable" Target="../queryTables/queryTable126.xml"/><Relationship Id="rId168" Type="http://schemas.openxmlformats.org/officeDocument/2006/relationships/queryTable" Target="../queryTables/queryTable168.xml"/><Relationship Id="rId333" Type="http://schemas.openxmlformats.org/officeDocument/2006/relationships/queryTable" Target="../queryTables/queryTable333.xml"/><Relationship Id="rId540" Type="http://schemas.openxmlformats.org/officeDocument/2006/relationships/queryTable" Target="../queryTables/queryTable540.xml"/><Relationship Id="rId778" Type="http://schemas.openxmlformats.org/officeDocument/2006/relationships/queryTable" Target="../queryTables/queryTable778.xml"/><Relationship Id="rId72" Type="http://schemas.openxmlformats.org/officeDocument/2006/relationships/queryTable" Target="../queryTables/queryTable72.xml"/><Relationship Id="rId375" Type="http://schemas.openxmlformats.org/officeDocument/2006/relationships/queryTable" Target="../queryTables/queryTable375.xml"/><Relationship Id="rId582" Type="http://schemas.openxmlformats.org/officeDocument/2006/relationships/queryTable" Target="../queryTables/queryTable582.xml"/><Relationship Id="rId638" Type="http://schemas.openxmlformats.org/officeDocument/2006/relationships/queryTable" Target="../queryTables/queryTable638.xml"/><Relationship Id="rId3" Type="http://schemas.openxmlformats.org/officeDocument/2006/relationships/queryTable" Target="../queryTables/queryTable3.xml"/><Relationship Id="rId235" Type="http://schemas.openxmlformats.org/officeDocument/2006/relationships/queryTable" Target="../queryTables/queryTable235.xml"/><Relationship Id="rId277" Type="http://schemas.openxmlformats.org/officeDocument/2006/relationships/queryTable" Target="../queryTables/queryTable277.xml"/><Relationship Id="rId400" Type="http://schemas.openxmlformats.org/officeDocument/2006/relationships/queryTable" Target="../queryTables/queryTable400.xml"/><Relationship Id="rId442" Type="http://schemas.openxmlformats.org/officeDocument/2006/relationships/queryTable" Target="../queryTables/queryTable442.xml"/><Relationship Id="rId484" Type="http://schemas.openxmlformats.org/officeDocument/2006/relationships/queryTable" Target="../queryTables/queryTable484.xml"/><Relationship Id="rId705" Type="http://schemas.openxmlformats.org/officeDocument/2006/relationships/queryTable" Target="../queryTables/queryTable705.xml"/><Relationship Id="rId137" Type="http://schemas.openxmlformats.org/officeDocument/2006/relationships/queryTable" Target="../queryTables/queryTable137.xml"/><Relationship Id="rId302" Type="http://schemas.openxmlformats.org/officeDocument/2006/relationships/queryTable" Target="../queryTables/queryTable302.xml"/><Relationship Id="rId344" Type="http://schemas.openxmlformats.org/officeDocument/2006/relationships/queryTable" Target="../queryTables/queryTable344.xml"/><Relationship Id="rId691" Type="http://schemas.openxmlformats.org/officeDocument/2006/relationships/queryTable" Target="../queryTables/queryTable691.xml"/><Relationship Id="rId747" Type="http://schemas.openxmlformats.org/officeDocument/2006/relationships/queryTable" Target="../queryTables/queryTable747.xml"/><Relationship Id="rId789" Type="http://schemas.openxmlformats.org/officeDocument/2006/relationships/queryTable" Target="../queryTables/queryTable789.xml"/><Relationship Id="rId41" Type="http://schemas.openxmlformats.org/officeDocument/2006/relationships/queryTable" Target="../queryTables/queryTable41.xml"/><Relationship Id="rId83" Type="http://schemas.openxmlformats.org/officeDocument/2006/relationships/queryTable" Target="../queryTables/queryTable83.xml"/><Relationship Id="rId179" Type="http://schemas.openxmlformats.org/officeDocument/2006/relationships/queryTable" Target="../queryTables/queryTable179.xml"/><Relationship Id="rId386" Type="http://schemas.openxmlformats.org/officeDocument/2006/relationships/queryTable" Target="../queryTables/queryTable386.xml"/><Relationship Id="rId551" Type="http://schemas.openxmlformats.org/officeDocument/2006/relationships/queryTable" Target="../queryTables/queryTable551.xml"/><Relationship Id="rId593" Type="http://schemas.openxmlformats.org/officeDocument/2006/relationships/queryTable" Target="../queryTables/queryTable593.xml"/><Relationship Id="rId607" Type="http://schemas.openxmlformats.org/officeDocument/2006/relationships/queryTable" Target="../queryTables/queryTable607.xml"/><Relationship Id="rId649" Type="http://schemas.openxmlformats.org/officeDocument/2006/relationships/queryTable" Target="../queryTables/queryTable649.xml"/><Relationship Id="rId190" Type="http://schemas.openxmlformats.org/officeDocument/2006/relationships/queryTable" Target="../queryTables/queryTable190.xml"/><Relationship Id="rId204" Type="http://schemas.openxmlformats.org/officeDocument/2006/relationships/queryTable" Target="../queryTables/queryTable204.xml"/><Relationship Id="rId246" Type="http://schemas.openxmlformats.org/officeDocument/2006/relationships/queryTable" Target="../queryTables/queryTable246.xml"/><Relationship Id="rId288" Type="http://schemas.openxmlformats.org/officeDocument/2006/relationships/queryTable" Target="../queryTables/queryTable288.xml"/><Relationship Id="rId411" Type="http://schemas.openxmlformats.org/officeDocument/2006/relationships/queryTable" Target="../queryTables/queryTable411.xml"/><Relationship Id="rId453" Type="http://schemas.openxmlformats.org/officeDocument/2006/relationships/queryTable" Target="../queryTables/queryTable453.xml"/><Relationship Id="rId509" Type="http://schemas.openxmlformats.org/officeDocument/2006/relationships/queryTable" Target="../queryTables/queryTable509.xml"/><Relationship Id="rId660" Type="http://schemas.openxmlformats.org/officeDocument/2006/relationships/queryTable" Target="../queryTables/queryTable660.xml"/><Relationship Id="rId106" Type="http://schemas.openxmlformats.org/officeDocument/2006/relationships/queryTable" Target="../queryTables/queryTable106.xml"/><Relationship Id="rId313" Type="http://schemas.openxmlformats.org/officeDocument/2006/relationships/queryTable" Target="../queryTables/queryTable313.xml"/><Relationship Id="rId495" Type="http://schemas.openxmlformats.org/officeDocument/2006/relationships/queryTable" Target="../queryTables/queryTable495.xml"/><Relationship Id="rId716" Type="http://schemas.openxmlformats.org/officeDocument/2006/relationships/queryTable" Target="../queryTables/queryTable716.xml"/><Relationship Id="rId758" Type="http://schemas.openxmlformats.org/officeDocument/2006/relationships/queryTable" Target="../queryTables/queryTable758.xml"/><Relationship Id="rId10" Type="http://schemas.openxmlformats.org/officeDocument/2006/relationships/queryTable" Target="../queryTables/queryTable10.xml"/><Relationship Id="rId52" Type="http://schemas.openxmlformats.org/officeDocument/2006/relationships/queryTable" Target="../queryTables/queryTable52.xml"/><Relationship Id="rId94" Type="http://schemas.openxmlformats.org/officeDocument/2006/relationships/queryTable" Target="../queryTables/queryTable94.xml"/><Relationship Id="rId148" Type="http://schemas.openxmlformats.org/officeDocument/2006/relationships/queryTable" Target="../queryTables/queryTable148.xml"/><Relationship Id="rId355" Type="http://schemas.openxmlformats.org/officeDocument/2006/relationships/queryTable" Target="../queryTables/queryTable355.xml"/><Relationship Id="rId397" Type="http://schemas.openxmlformats.org/officeDocument/2006/relationships/queryTable" Target="../queryTables/queryTable397.xml"/><Relationship Id="rId520" Type="http://schemas.openxmlformats.org/officeDocument/2006/relationships/queryTable" Target="../queryTables/queryTable520.xml"/><Relationship Id="rId562" Type="http://schemas.openxmlformats.org/officeDocument/2006/relationships/queryTable" Target="../queryTables/queryTable562.xml"/><Relationship Id="rId618" Type="http://schemas.openxmlformats.org/officeDocument/2006/relationships/queryTable" Target="../queryTables/queryTable618.xml"/><Relationship Id="rId215" Type="http://schemas.openxmlformats.org/officeDocument/2006/relationships/queryTable" Target="../queryTables/queryTable215.xml"/><Relationship Id="rId257" Type="http://schemas.openxmlformats.org/officeDocument/2006/relationships/queryTable" Target="../queryTables/queryTable257.xml"/><Relationship Id="rId422" Type="http://schemas.openxmlformats.org/officeDocument/2006/relationships/queryTable" Target="../queryTables/queryTable422.xml"/><Relationship Id="rId464" Type="http://schemas.openxmlformats.org/officeDocument/2006/relationships/queryTable" Target="../queryTables/queryTable464.xml"/><Relationship Id="rId299" Type="http://schemas.openxmlformats.org/officeDocument/2006/relationships/queryTable" Target="../queryTables/queryTable299.xml"/><Relationship Id="rId727" Type="http://schemas.openxmlformats.org/officeDocument/2006/relationships/queryTable" Target="../queryTables/queryTable727.xml"/><Relationship Id="rId63" Type="http://schemas.openxmlformats.org/officeDocument/2006/relationships/queryTable" Target="../queryTables/queryTable63.xml"/><Relationship Id="rId159" Type="http://schemas.openxmlformats.org/officeDocument/2006/relationships/queryTable" Target="../queryTables/queryTable159.xml"/><Relationship Id="rId366" Type="http://schemas.openxmlformats.org/officeDocument/2006/relationships/queryTable" Target="../queryTables/queryTable366.xml"/><Relationship Id="rId573" Type="http://schemas.openxmlformats.org/officeDocument/2006/relationships/queryTable" Target="../queryTables/queryTable573.xml"/><Relationship Id="rId780" Type="http://schemas.openxmlformats.org/officeDocument/2006/relationships/queryTable" Target="../queryTables/queryTable780.xml"/><Relationship Id="rId226" Type="http://schemas.openxmlformats.org/officeDocument/2006/relationships/queryTable" Target="../queryTables/queryTable226.xml"/><Relationship Id="rId433" Type="http://schemas.openxmlformats.org/officeDocument/2006/relationships/queryTable" Target="../queryTables/queryTable433.xml"/><Relationship Id="rId640" Type="http://schemas.openxmlformats.org/officeDocument/2006/relationships/queryTable" Target="../queryTables/queryTable640.xml"/><Relationship Id="rId738" Type="http://schemas.openxmlformats.org/officeDocument/2006/relationships/queryTable" Target="../queryTables/queryTable738.xml"/></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794.xml"/><Relationship Id="rId1" Type="http://schemas.openxmlformats.org/officeDocument/2006/relationships/queryTable" Target="../queryTables/queryTable793.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0"/>
    <pageSetUpPr fitToPage="1"/>
  </sheetPr>
  <dimension ref="A1:ED112"/>
  <sheetViews>
    <sheetView tabSelected="1" zoomScaleNormal="100" workbookViewId="0">
      <selection activeCell="I2" sqref="I2:P3"/>
    </sheetView>
  </sheetViews>
  <sheetFormatPr defaultColWidth="18.7109375" defaultRowHeight="12.75" customHeight="1" x14ac:dyDescent="0.25"/>
  <cols>
    <col min="1" max="1" width="2.7109375" style="208" customWidth="1"/>
    <col min="2" max="2" width="9.28515625" style="208" customWidth="1"/>
    <col min="3" max="3" width="9.28515625" style="234" customWidth="1"/>
    <col min="4" max="4" width="9.28515625" style="208" customWidth="1"/>
    <col min="5" max="5" width="8.85546875" style="208" customWidth="1"/>
    <col min="6" max="6" width="17" style="208" customWidth="1"/>
    <col min="7" max="7" width="8.85546875" style="208" customWidth="1"/>
    <col min="8" max="15" width="9.140625" style="208" customWidth="1"/>
    <col min="16" max="16" width="9.7109375" style="208" bestFit="1" customWidth="1"/>
    <col min="17" max="18" width="9.140625" style="208" customWidth="1"/>
    <col min="19" max="20" width="8.85546875" style="208" customWidth="1"/>
    <col min="21" max="21" width="22.140625" style="208" bestFit="1" customWidth="1"/>
    <col min="22" max="53" width="9.140625" style="208" customWidth="1"/>
    <col min="54" max="54" width="9.42578125" style="208" customWidth="1"/>
    <col min="55" max="134" width="9.140625" style="267" customWidth="1"/>
    <col min="135" max="16384" width="18.7109375" style="267"/>
  </cols>
  <sheetData>
    <row r="1" spans="1:134" ht="18.75" x14ac:dyDescent="0.3">
      <c r="A1" s="204"/>
      <c r="B1" s="205"/>
      <c r="C1" s="205"/>
      <c r="D1" s="205"/>
      <c r="E1" s="205"/>
      <c r="F1" s="205"/>
      <c r="G1" s="205"/>
      <c r="H1" s="205"/>
      <c r="I1" s="205"/>
      <c r="J1" s="205"/>
      <c r="K1" s="205"/>
      <c r="L1" s="205"/>
      <c r="M1" s="205"/>
      <c r="N1" s="205"/>
      <c r="O1" s="205"/>
      <c r="P1" s="205"/>
      <c r="Q1" s="205"/>
      <c r="R1" s="205"/>
      <c r="S1" s="205"/>
      <c r="T1" s="206"/>
      <c r="U1" s="207"/>
      <c r="V1" s="320" t="s">
        <v>48</v>
      </c>
      <c r="W1" s="321"/>
      <c r="X1" s="322"/>
      <c r="Y1" s="319" t="str">
        <f>LOOKUP($B$10,NodeID,SheetName)</f>
        <v>NavajoInflow.ModUnregulated</v>
      </c>
      <c r="Z1" s="319"/>
      <c r="AA1" s="319"/>
      <c r="AB1" s="319"/>
      <c r="AC1" s="319"/>
      <c r="AD1" s="319"/>
      <c r="AE1" s="319"/>
      <c r="AF1" s="319"/>
      <c r="AG1" s="319"/>
      <c r="AH1" s="319"/>
      <c r="AI1" s="319"/>
      <c r="AJ1" s="319"/>
      <c r="AK1" s="319"/>
      <c r="AL1" s="319"/>
      <c r="AM1" s="319"/>
      <c r="AN1" s="319"/>
      <c r="AO1" s="319"/>
      <c r="AP1" s="319"/>
      <c r="AQ1" s="319"/>
      <c r="AR1" s="319"/>
      <c r="AS1" s="319"/>
      <c r="AT1" s="319"/>
      <c r="AU1" s="319"/>
      <c r="AV1" s="319"/>
      <c r="AW1" s="319"/>
      <c r="AX1" s="319"/>
      <c r="AY1" s="319"/>
      <c r="AZ1" s="319"/>
      <c r="BA1" s="319"/>
      <c r="BB1" s="319"/>
    </row>
    <row r="2" spans="1:134" ht="15" x14ac:dyDescent="0.25">
      <c r="A2" s="209"/>
      <c r="B2" s="210"/>
      <c r="C2" s="210"/>
      <c r="D2" s="210"/>
      <c r="E2" s="210">
        <v>3</v>
      </c>
      <c r="F2" s="211"/>
      <c r="G2" s="211"/>
      <c r="H2" s="211"/>
      <c r="I2" s="317" t="str">
        <f>LOOKUP($B$10,NodeID,SheetName)</f>
        <v>NavajoInflow.ModUnregulated</v>
      </c>
      <c r="J2" s="318"/>
      <c r="K2" s="318"/>
      <c r="L2" s="318"/>
      <c r="M2" s="318"/>
      <c r="N2" s="318"/>
      <c r="O2" s="318"/>
      <c r="P2" s="318"/>
      <c r="Q2" s="211"/>
      <c r="R2" s="211"/>
      <c r="S2" s="211"/>
      <c r="T2" s="212"/>
      <c r="U2" s="207"/>
      <c r="V2" s="213" t="s">
        <v>45</v>
      </c>
      <c r="W2" s="214" t="s">
        <v>46</v>
      </c>
      <c r="X2" s="207" t="s">
        <v>47</v>
      </c>
      <c r="Y2" s="215">
        <f>RunInformation!$G$6</f>
        <v>1991</v>
      </c>
      <c r="Z2" s="215">
        <f>RunInformation!$G$7</f>
        <v>1992</v>
      </c>
      <c r="AA2" s="215">
        <f>RunInformation!$G$8</f>
        <v>1993</v>
      </c>
      <c r="AB2" s="215">
        <f>RunInformation!$G$9</f>
        <v>1994</v>
      </c>
      <c r="AC2" s="215">
        <f>RunInformation!$G$10</f>
        <v>1995</v>
      </c>
      <c r="AD2" s="215">
        <f>RunInformation!$G$11</f>
        <v>1996</v>
      </c>
      <c r="AE2" s="215">
        <f>RunInformation!$G$12</f>
        <v>1997</v>
      </c>
      <c r="AF2" s="215">
        <f>RunInformation!$G$13</f>
        <v>1998</v>
      </c>
      <c r="AG2" s="215">
        <f>RunInformation!$G$14</f>
        <v>1999</v>
      </c>
      <c r="AH2" s="215">
        <f>RunInformation!$G$15</f>
        <v>2000</v>
      </c>
      <c r="AI2" s="215">
        <f>RunInformation!$G$16</f>
        <v>2001</v>
      </c>
      <c r="AJ2" s="215">
        <f>RunInformation!$G$17</f>
        <v>2002</v>
      </c>
      <c r="AK2" s="215">
        <f>RunInformation!$G$18</f>
        <v>2003</v>
      </c>
      <c r="AL2" s="215">
        <f>RunInformation!$G$19</f>
        <v>2004</v>
      </c>
      <c r="AM2" s="215">
        <f>RunInformation!$G$20</f>
        <v>2005</v>
      </c>
      <c r="AN2" s="215">
        <f>RunInformation!$G$21</f>
        <v>2006</v>
      </c>
      <c r="AO2" s="215">
        <f>RunInformation!$G$22</f>
        <v>2007</v>
      </c>
      <c r="AP2" s="215">
        <f>RunInformation!$G$23</f>
        <v>2008</v>
      </c>
      <c r="AQ2" s="215">
        <f>RunInformation!$G$24</f>
        <v>2009</v>
      </c>
      <c r="AR2" s="260">
        <f>RunInformation!$G$25</f>
        <v>2010</v>
      </c>
      <c r="AS2" s="260">
        <f>RunInformation!$G$26</f>
        <v>2011</v>
      </c>
      <c r="AT2" s="260">
        <f>RunInformation!$G$27</f>
        <v>2012</v>
      </c>
      <c r="AU2" s="260">
        <f>RunInformation!$G$28</f>
        <v>2013</v>
      </c>
      <c r="AV2" s="260">
        <f>RunInformation!$G$29</f>
        <v>2014</v>
      </c>
      <c r="AW2" s="260">
        <f>RunInformation!$G$30</f>
        <v>2015</v>
      </c>
      <c r="AX2" s="260">
        <f>RunInformation!$G$31</f>
        <v>2016</v>
      </c>
      <c r="AY2" s="260">
        <f>RunInformation!$G$32</f>
        <v>2017</v>
      </c>
      <c r="AZ2" s="260">
        <f>RunInformation!$G$33</f>
        <v>2018</v>
      </c>
      <c r="BA2" s="260">
        <f>RunInformation!$G$34</f>
        <v>2019</v>
      </c>
      <c r="BB2" s="260">
        <f>RunInformation!$G$35</f>
        <v>2020</v>
      </c>
      <c r="BC2" s="268"/>
      <c r="BD2" s="268"/>
      <c r="BE2" s="268"/>
      <c r="BF2" s="268"/>
      <c r="BG2" s="268"/>
      <c r="BH2" s="268"/>
      <c r="BI2" s="268"/>
      <c r="BJ2" s="268"/>
      <c r="BK2" s="268"/>
      <c r="BL2" s="268"/>
      <c r="BM2" s="268"/>
      <c r="BN2" s="268"/>
      <c r="BO2" s="268"/>
      <c r="BP2" s="268"/>
      <c r="BQ2" s="268"/>
      <c r="BR2" s="268"/>
      <c r="BS2" s="268"/>
      <c r="BT2" s="268"/>
      <c r="BU2" s="268"/>
      <c r="BV2" s="268"/>
      <c r="BW2" s="268"/>
      <c r="BX2" s="268"/>
      <c r="BY2" s="268"/>
      <c r="BZ2" s="268"/>
      <c r="CA2" s="268"/>
      <c r="CB2" s="268"/>
      <c r="CC2" s="268"/>
      <c r="CD2" s="268"/>
      <c r="CE2" s="268"/>
      <c r="CF2" s="268"/>
      <c r="CG2" s="268"/>
      <c r="CH2" s="268"/>
      <c r="CI2" s="268"/>
      <c r="CJ2" s="268"/>
      <c r="CK2" s="268"/>
      <c r="CL2" s="268"/>
      <c r="CM2" s="268"/>
      <c r="CN2" s="268"/>
      <c r="CO2" s="268"/>
      <c r="CP2" s="268"/>
      <c r="CQ2" s="268"/>
      <c r="CR2" s="268"/>
      <c r="CS2" s="268"/>
      <c r="CT2" s="268"/>
      <c r="CU2" s="268"/>
      <c r="CV2" s="268"/>
      <c r="CW2" s="268"/>
      <c r="CX2" s="268"/>
      <c r="CY2" s="268"/>
      <c r="CZ2" s="268"/>
      <c r="DA2" s="268"/>
      <c r="DB2" s="268"/>
      <c r="DC2" s="268"/>
      <c r="DD2" s="268"/>
      <c r="DE2" s="268"/>
      <c r="DF2" s="268"/>
      <c r="DG2" s="268"/>
      <c r="DH2" s="268"/>
      <c r="DI2" s="268"/>
      <c r="DJ2" s="268"/>
      <c r="DK2" s="268"/>
      <c r="DL2" s="268"/>
      <c r="DM2" s="268"/>
      <c r="DN2" s="268"/>
      <c r="DO2" s="268"/>
      <c r="DP2" s="268"/>
      <c r="DQ2" s="268"/>
      <c r="DR2" s="268"/>
      <c r="DS2" s="268"/>
      <c r="DT2" s="268"/>
      <c r="DU2" s="268"/>
      <c r="DV2" s="268"/>
      <c r="DW2" s="268"/>
      <c r="DX2" s="268"/>
      <c r="DY2" s="268"/>
      <c r="DZ2" s="268"/>
      <c r="EA2" s="268"/>
      <c r="EB2" s="268"/>
      <c r="EC2" s="268"/>
      <c r="ED2" s="268"/>
    </row>
    <row r="3" spans="1:134" ht="15" x14ac:dyDescent="0.25">
      <c r="A3" s="209"/>
      <c r="B3" s="210">
        <v>5</v>
      </c>
      <c r="C3" s="210">
        <f>LOOKUP($B$3,RunInformation!$AX$6:$AX$17,RunInformation!$BC$6:$BC$17)</f>
        <v>65</v>
      </c>
      <c r="D3" s="210">
        <v>14</v>
      </c>
      <c r="E3" s="210"/>
      <c r="F3" s="211"/>
      <c r="G3" s="211"/>
      <c r="H3" s="211"/>
      <c r="I3" s="318"/>
      <c r="J3" s="318"/>
      <c r="K3" s="318"/>
      <c r="L3" s="318"/>
      <c r="M3" s="318"/>
      <c r="N3" s="318"/>
      <c r="O3" s="318"/>
      <c r="P3" s="318"/>
      <c r="Q3" s="211"/>
      <c r="R3" s="211"/>
      <c r="S3" s="211"/>
      <c r="T3" s="212"/>
      <c r="U3" s="216"/>
      <c r="V3" s="213" t="str">
        <f>BlueMesaInflow.Unregulated!B3</f>
        <v>Trace1</v>
      </c>
      <c r="W3" s="214" t="str">
        <f>BlueMesaInflow.Unregulated!C3</f>
        <v>Trace2</v>
      </c>
      <c r="X3" s="207" t="str">
        <f>BlueMesaInflow.Unregulated!D3</f>
        <v>Trace3</v>
      </c>
      <c r="Y3" s="258" t="str">
        <f>BlueMesaInflow.Unregulated!E3</f>
        <v>Trace4</v>
      </c>
      <c r="Z3" s="259" t="str">
        <f>BlueMesaInflow.Unregulated!F3</f>
        <v>Trace5</v>
      </c>
      <c r="AA3" s="259" t="str">
        <f>BlueMesaInflow.Unregulated!G3</f>
        <v>Trace6</v>
      </c>
      <c r="AB3" s="214" t="str">
        <f>BlueMesaInflow.Unregulated!H3</f>
        <v>Trace7</v>
      </c>
      <c r="AC3" s="214" t="str">
        <f>BlueMesaInflow.Unregulated!I3</f>
        <v>Trace8</v>
      </c>
      <c r="AD3" s="214" t="str">
        <f>BlueMesaInflow.Unregulated!J3</f>
        <v>Trace9</v>
      </c>
      <c r="AE3" s="214" t="str">
        <f>BlueMesaInflow.Unregulated!K3</f>
        <v>Trace10</v>
      </c>
      <c r="AF3" s="214" t="str">
        <f>BlueMesaInflow.Unregulated!L3</f>
        <v>Trace11</v>
      </c>
      <c r="AG3" s="214" t="str">
        <f>BlueMesaInflow.Unregulated!M3</f>
        <v>Trace12</v>
      </c>
      <c r="AH3" s="214" t="str">
        <f>BlueMesaInflow.Unregulated!N3</f>
        <v>Trace13</v>
      </c>
      <c r="AI3" s="214" t="str">
        <f>BlueMesaInflow.Unregulated!O3</f>
        <v>Trace14</v>
      </c>
      <c r="AJ3" s="214" t="str">
        <f>BlueMesaInflow.Unregulated!P3</f>
        <v>Trace15</v>
      </c>
      <c r="AK3" s="214" t="str">
        <f>BlueMesaInflow.Unregulated!Q3</f>
        <v>Trace16</v>
      </c>
      <c r="AL3" s="214" t="str">
        <f>BlueMesaInflow.Unregulated!R3</f>
        <v>Trace17</v>
      </c>
      <c r="AM3" s="214" t="str">
        <f>BlueMesaInflow.Unregulated!S3</f>
        <v>Trace18</v>
      </c>
      <c r="AN3" s="214" t="str">
        <f>BlueMesaInflow.Unregulated!T3</f>
        <v>Trace19</v>
      </c>
      <c r="AO3" s="214" t="str">
        <f>BlueMesaInflow.Unregulated!U3</f>
        <v>Trace20</v>
      </c>
      <c r="AP3" s="214" t="str">
        <f>BlueMesaInflow.Unregulated!V3</f>
        <v>Trace21</v>
      </c>
      <c r="AQ3" s="214" t="str">
        <f>BlueMesaInflow.Unregulated!W3</f>
        <v>Trace22</v>
      </c>
      <c r="AR3" s="259" t="str">
        <f>BlueMesaInflow.Unregulated!X3</f>
        <v>Trace23</v>
      </c>
      <c r="AS3" s="259" t="str">
        <f>BlueMesaInflow.Unregulated!Y3</f>
        <v>Trace24</v>
      </c>
      <c r="AT3" s="259" t="str">
        <f>BlueMesaInflow.Unregulated!Z3</f>
        <v>Trace25</v>
      </c>
      <c r="AU3" s="259" t="str">
        <f>BlueMesaInflow.Unregulated!AA3</f>
        <v>Trace26</v>
      </c>
      <c r="AV3" s="259" t="str">
        <f>BlueMesaInflow.Unregulated!AB3</f>
        <v>Trace27</v>
      </c>
      <c r="AW3" s="259" t="str">
        <f>BlueMesaInflow.Unregulated!AC3</f>
        <v>Trace28</v>
      </c>
      <c r="AX3" s="259" t="str">
        <f>BlueMesaInflow.Unregulated!AD3</f>
        <v>Trace29</v>
      </c>
      <c r="AY3" s="259" t="str">
        <f>BlueMesaInflow.Unregulated!AE3</f>
        <v>Trace30</v>
      </c>
      <c r="AZ3" s="259" t="str">
        <f>BlueMesaInflow.Unregulated!AF3</f>
        <v>Trace31</v>
      </c>
      <c r="BA3" s="259" t="str">
        <f>BlueMesaInflow.Unregulated!AG3</f>
        <v>Trace32</v>
      </c>
      <c r="BB3" s="259" t="str">
        <f>BlueMesaInflow.Unregulated!AH3</f>
        <v>Trace33</v>
      </c>
      <c r="BC3" s="268"/>
      <c r="BD3" s="268"/>
      <c r="BE3" s="268"/>
      <c r="BF3" s="268"/>
      <c r="BG3" s="268"/>
      <c r="BH3" s="268"/>
      <c r="BI3" s="268"/>
      <c r="BJ3" s="268"/>
      <c r="BK3" s="268"/>
      <c r="BL3" s="268"/>
      <c r="BM3" s="268"/>
      <c r="BN3" s="268"/>
      <c r="BO3" s="268"/>
      <c r="BP3" s="268"/>
      <c r="BQ3" s="268"/>
      <c r="BR3" s="268"/>
      <c r="BS3" s="268"/>
      <c r="BT3" s="268"/>
      <c r="BU3" s="268"/>
      <c r="BV3" s="268"/>
      <c r="BW3" s="268"/>
      <c r="BX3" s="268"/>
      <c r="BY3" s="268"/>
      <c r="BZ3" s="268"/>
      <c r="CA3" s="268"/>
      <c r="CB3" s="268"/>
      <c r="CC3" s="268"/>
      <c r="CD3" s="268"/>
      <c r="CE3" s="268"/>
      <c r="CF3" s="268"/>
      <c r="CG3" s="268"/>
      <c r="CH3" s="268"/>
      <c r="CI3" s="268"/>
      <c r="CJ3" s="268"/>
      <c r="CK3" s="268"/>
      <c r="CL3" s="268"/>
      <c r="CM3" s="268"/>
      <c r="CN3" s="268"/>
      <c r="CO3" s="268"/>
      <c r="CP3" s="268"/>
      <c r="CQ3" s="268"/>
      <c r="CR3" s="268"/>
      <c r="CS3" s="268"/>
      <c r="CT3" s="268"/>
      <c r="CU3" s="268"/>
      <c r="CV3" s="268"/>
      <c r="CW3" s="268"/>
      <c r="CX3" s="268"/>
      <c r="CY3" s="268"/>
      <c r="CZ3" s="268"/>
      <c r="DA3" s="268"/>
      <c r="DB3" s="268"/>
      <c r="DC3" s="268"/>
      <c r="DD3" s="268"/>
      <c r="DE3" s="268"/>
      <c r="DF3" s="268"/>
      <c r="DG3" s="268"/>
      <c r="DH3" s="268"/>
      <c r="DI3" s="268"/>
      <c r="DJ3" s="268"/>
      <c r="DK3" s="268"/>
      <c r="DL3" s="268"/>
      <c r="DM3" s="268"/>
      <c r="DN3" s="268"/>
      <c r="DO3" s="268"/>
      <c r="DP3" s="268"/>
      <c r="DQ3" s="268"/>
      <c r="DR3" s="268"/>
      <c r="DS3" s="268"/>
      <c r="DT3" s="268"/>
      <c r="DU3" s="268"/>
      <c r="DV3" s="268"/>
      <c r="DW3" s="268"/>
      <c r="DX3" s="268"/>
      <c r="DY3" s="268"/>
      <c r="DZ3" s="268"/>
      <c r="EA3" s="268"/>
      <c r="EB3" s="268"/>
      <c r="EC3" s="268"/>
      <c r="ED3" s="268"/>
    </row>
    <row r="4" spans="1:134" ht="15" x14ac:dyDescent="0.25">
      <c r="A4" s="209"/>
      <c r="B4" s="210"/>
      <c r="C4" s="210"/>
      <c r="D4" s="210"/>
      <c r="E4" s="210"/>
      <c r="F4" s="211"/>
      <c r="G4" s="211"/>
      <c r="H4" s="211"/>
      <c r="I4" s="211"/>
      <c r="J4" s="211"/>
      <c r="K4" s="211"/>
      <c r="L4" s="211"/>
      <c r="M4" s="211"/>
      <c r="N4" s="211"/>
      <c r="O4" s="211"/>
      <c r="P4" s="211"/>
      <c r="Q4" s="211"/>
      <c r="R4" s="211"/>
      <c r="S4" s="211"/>
      <c r="T4" s="217"/>
      <c r="U4" s="218">
        <f>DATE(LOOKUP($D$3,TimestepID,StartYear),$B$3,1)</f>
        <v>44682</v>
      </c>
      <c r="V4" s="219" t="str">
        <f ca="1">IF($U4="","",IF($B$34=TRUE,(LOOKUP($U4,INDIRECT($C$10&amp;"_TIME"),INDIRECT($C$10&amp;"_Min"))),""))</f>
        <v/>
      </c>
      <c r="W4" s="220" t="str">
        <f ca="1">IF($U4="","",IF($C$34=TRUE,(LOOKUP($U4,INDIRECT($C$10&amp;"_TIME"),INDIRECT($C$10&amp;"_Max"))),""))</f>
        <v/>
      </c>
      <c r="X4" s="221">
        <f ca="1">IF($U4="","",IF($D$34=TRUE,(LOOKUP($U4,INDIRECT($C$10&amp;"_TIME"),INDIRECT($C$10&amp;"_Most"))),""))</f>
        <v>190</v>
      </c>
      <c r="Y4" s="228">
        <f ca="1">IF($U4="","",IF($B$15=TRUE,(LOOKUP($U4,INDIRECT($C$10&amp;"_TIME"),INDIRECT($C$10&amp;"_"&amp;Y$2))),""))</f>
        <v>163.09800000000001</v>
      </c>
      <c r="Z4" s="228">
        <f ca="1">IF($U4="","",IF($B$16=TRUE,(LOOKUP($U4,INDIRECT($C$10&amp;"_TIME"),INDIRECT($C$10&amp;"_"&amp;Z$2))),""))</f>
        <v>231.83600000000001</v>
      </c>
      <c r="AA4" s="228">
        <f ca="1">IF($U4="","",IF($B$17=TRUE,(LOOKUP($U4,INDIRECT($C$10&amp;"_TIME"),INDIRECT($C$10&amp;"_"&amp;AA$2))),""))</f>
        <v>200.166</v>
      </c>
      <c r="AB4" s="222">
        <f ca="1">IF($U4="","",IF($B$18=TRUE,(LOOKUP($U4,INDIRECT($C$10&amp;"_TIME"),INDIRECT($C$10&amp;"_"&amp;AB$2))),""))</f>
        <v>189.60300000000001</v>
      </c>
      <c r="AC4" s="222">
        <f ca="1">IF($U4="","",IF($B$19=TRUE,(LOOKUP($U4,INDIRECT($C$10&amp;"_TIME"),INDIRECT($C$10&amp;"_"&amp;AC$2))),""))</f>
        <v>176.07900000000001</v>
      </c>
      <c r="AD4" s="222">
        <f ca="1">IF($U4="","",IF($B$20=TRUE,(LOOKUP($U4,INDIRECT($C$10&amp;"_TIME"),INDIRECT($C$10&amp;"_"&amp;AD$2))),""))</f>
        <v>193.352</v>
      </c>
      <c r="AE4" s="222">
        <f ca="1">IF($U4="","",IF($B$21=TRUE,(LOOKUP($U4,INDIRECT($C$10&amp;"_TIME"),INDIRECT($C$10&amp;"_"&amp;AE$2))),""))</f>
        <v>205.28</v>
      </c>
      <c r="AF4" s="222">
        <f ca="1">IF($U4="","",IF($B$22=TRUE,(LOOKUP($U4,INDIRECT($C$10&amp;"_TIME"),INDIRECT($C$10&amp;"_"&amp;AF$2))),""))</f>
        <v>148.70599999999999</v>
      </c>
      <c r="AG4" s="222">
        <f ca="1">IF($U4="","",IF($B$23=TRUE,(LOOKUP($U4,INDIRECT($C$10&amp;"_TIME"),INDIRECT($C$10&amp;"_"&amp;AG$2))),""))</f>
        <v>187.75700000000001</v>
      </c>
      <c r="AH4" s="222">
        <f ca="1">IF($U4="","",IF($B$24=TRUE,(LOOKUP($U4,INDIRECT($C$10&amp;"_TIME"),INDIRECT($C$10&amp;"_"&amp;AH$2))),""))</f>
        <v>187.327</v>
      </c>
      <c r="AI4" s="222">
        <f ca="1">IF($U4="","",IF($B$25=TRUE,(LOOKUP($U4,INDIRECT($C$10&amp;"_TIME"),INDIRECT($C$10&amp;"_"&amp;AI$2))),""))</f>
        <v>227.78899999999999</v>
      </c>
      <c r="AJ4" s="222">
        <f ca="1">IF($U4="","",IF($B$26=TRUE,(LOOKUP($U4,INDIRECT($C$10&amp;"_TIME"),INDIRECT($C$10&amp;"_"&amp;AJ$2))),""))</f>
        <v>158.011</v>
      </c>
      <c r="AK4" s="222">
        <f ca="1">IF($U4="","",IF($B$27=TRUE,(LOOKUP($U4,INDIRECT($C$10&amp;"_TIME"),INDIRECT($C$10&amp;"_"&amp;AK$2))),""))</f>
        <v>180.887</v>
      </c>
      <c r="AL4" s="222">
        <f ca="1">IF($U4="","",IF($B$28=TRUE,(LOOKUP($U4,INDIRECT($C$10&amp;"_TIME"),INDIRECT($C$10&amp;"_"&amp;AL$2))),""))</f>
        <v>192.94300000000001</v>
      </c>
      <c r="AM4" s="222">
        <f ca="1">IF($U4="","",IF($B$29=TRUE,(LOOKUP($U4,INDIRECT($C$10&amp;"_TIME"),INDIRECT($C$10&amp;"_"&amp;AM$2))),""))</f>
        <v>190.398</v>
      </c>
      <c r="AN4" s="222">
        <f ca="1">IF($U4="","",IF($C$15=TRUE,(LOOKUP($U4,INDIRECT($C$10&amp;"_TIME"),INDIRECT($C$10&amp;"_"&amp;AN$2))),""))</f>
        <v>196.262</v>
      </c>
      <c r="AO4" s="222">
        <f ca="1">IF($U4="","",IF($C$16=TRUE,(LOOKUP($U4,INDIRECT($C$10&amp;"_TIME"),INDIRECT($C$10&amp;"_"&amp;AO$2))),""))</f>
        <v>245.77600000000001</v>
      </c>
      <c r="AP4" s="222">
        <f ca="1">IF($U4="","",IF($C$17=TRUE,(LOOKUP($U4,INDIRECT($C$10&amp;"_TIME"),INDIRECT($C$10&amp;"_"&amp;AP$2))),""))</f>
        <v>169.05099999999999</v>
      </c>
      <c r="AQ4" s="222">
        <f ca="1">IF($U4="","",IF($C$18=TRUE,(LOOKUP($U4,INDIRECT($C$10&amp;"_TIME"),INDIRECT($C$10&amp;"_"&amp;AQ$2))),""))</f>
        <v>223.06700000000001</v>
      </c>
      <c r="AR4" s="228">
        <f ca="1">IF($U4="","",IF($C$19=TRUE,(LOOKUP($U4,INDIRECT($C$10&amp;"_TIME"),INDIRECT($C$10&amp;"_"&amp;AR$2))),""))</f>
        <v>142.26599999999999</v>
      </c>
      <c r="AS4" s="228">
        <f ca="1">IF($U4="","",IF($C$20=TRUE,(LOOKUP($U4,INDIRECT($C$10&amp;"_TIME"),INDIRECT($C$10&amp;"_"&amp;AS$2))),""))</f>
        <v>161.822</v>
      </c>
      <c r="AT4" s="228">
        <f ca="1">IF($U4="","",IF($C$21=TRUE,(LOOKUP($U4,INDIRECT($C$10&amp;"_TIME"),INDIRECT($C$10&amp;"_"&amp;AT$2))),""))</f>
        <v>196.70599999999999</v>
      </c>
      <c r="AU4" s="228">
        <f ca="1">IF($U4="","",IF($C$22=TRUE,(LOOKUP($U4,INDIRECT($C$10&amp;"_TIME"),INDIRECT($C$10&amp;"_"&amp;AU$2))),""))</f>
        <v>175.375</v>
      </c>
      <c r="AV4" s="228">
        <f ca="1">IF($U4="","",IF($C$23=TRUE,(LOOKUP($U4,INDIRECT($C$10&amp;"_TIME"),INDIRECT($C$10&amp;"_"&amp;AV$2))),""))</f>
        <v>178.53899999999999</v>
      </c>
      <c r="AW4" s="228">
        <f ca="1">IF($U4="","",IF($C$24=TRUE,(LOOKUP($U4,INDIRECT($C$10&amp;"_TIME"),INDIRECT($C$10&amp;"_"&amp;AW$2))),""))</f>
        <v>252.32599999999999</v>
      </c>
      <c r="AX4" s="228">
        <f ca="1">IF($U4="","",IF($C$25=TRUE,(LOOKUP($U4,INDIRECT($C$10&amp;"_TIME"),INDIRECT($C$10&amp;"_"&amp;AX$2))),""))</f>
        <v>192.167</v>
      </c>
      <c r="AY4" s="228">
        <f ca="1">IF($U4="","",IF($C$26=TRUE,(LOOKUP($U4,INDIRECT($C$10&amp;"_TIME"),INDIRECT($C$10&amp;"_"&amp;AY$2))),""))</f>
        <v>191.10900000000001</v>
      </c>
      <c r="AZ4" s="228">
        <f ca="1">IF($U4="","",IF($C$27=TRUE,(LOOKUP($U4,INDIRECT($C$10&amp;"_TIME"),INDIRECT($C$10&amp;"_"&amp;AZ$2))),""))</f>
        <v>210.19800000000001</v>
      </c>
      <c r="BA4" s="228">
        <f ca="1">IF($U4="","",IF($C$28=TRUE,(LOOKUP($U4,INDIRECT($C$10&amp;"_TIME"),INDIRECT($C$10&amp;"_"&amp;BA$2))),""))</f>
        <v>179.245</v>
      </c>
      <c r="BB4" s="228">
        <f ca="1">IF($U4="","",IF($C$29=TRUE,(LOOKUP($U4,INDIRECT($C$10&amp;"_TIME"),INDIRECT($C$10&amp;"_"&amp;BB$2))),""))</f>
        <v>182.45500000000001</v>
      </c>
      <c r="BC4" s="265"/>
      <c r="BD4" s="265"/>
      <c r="BE4" s="265"/>
      <c r="BF4" s="265"/>
      <c r="BG4" s="265"/>
      <c r="BH4" s="265"/>
      <c r="BI4" s="265"/>
      <c r="BJ4" s="265"/>
      <c r="BK4" s="265"/>
      <c r="BL4" s="265"/>
      <c r="BM4" s="265"/>
      <c r="BN4" s="265"/>
      <c r="BO4" s="265"/>
      <c r="BP4" s="265"/>
      <c r="BQ4" s="265"/>
      <c r="BR4" s="265"/>
      <c r="BS4" s="265"/>
      <c r="BT4" s="265"/>
      <c r="BU4" s="265"/>
      <c r="BV4" s="265"/>
      <c r="BW4" s="265"/>
      <c r="BX4" s="265"/>
      <c r="BY4" s="265"/>
      <c r="BZ4" s="265"/>
      <c r="CA4" s="265"/>
      <c r="CB4" s="265"/>
      <c r="CC4" s="265"/>
      <c r="CD4" s="265"/>
      <c r="CE4" s="265"/>
      <c r="CF4" s="265"/>
      <c r="CG4" s="265"/>
      <c r="CH4" s="265"/>
      <c r="CI4" s="265"/>
      <c r="CJ4" s="265"/>
      <c r="CK4" s="265"/>
      <c r="CL4" s="265"/>
      <c r="CM4" s="265"/>
      <c r="CN4" s="265"/>
      <c r="CO4" s="265"/>
      <c r="CP4" s="265"/>
      <c r="CQ4" s="265"/>
      <c r="CR4" s="265"/>
      <c r="CS4" s="265"/>
      <c r="CT4" s="265"/>
      <c r="CU4" s="265"/>
      <c r="CV4" s="265"/>
      <c r="CW4" s="265"/>
      <c r="CX4" s="265"/>
      <c r="CY4" s="265"/>
      <c r="CZ4" s="265"/>
      <c r="DA4" s="265"/>
      <c r="DB4" s="265"/>
      <c r="DC4" s="265"/>
      <c r="DD4" s="265"/>
      <c r="DE4" s="265"/>
      <c r="DF4" s="265"/>
      <c r="DG4" s="265"/>
      <c r="DH4" s="265"/>
      <c r="DI4" s="265"/>
      <c r="DJ4" s="265"/>
      <c r="DK4" s="265"/>
      <c r="DL4" s="265"/>
      <c r="DM4" s="265"/>
      <c r="DN4" s="265"/>
      <c r="DO4" s="265"/>
      <c r="DP4" s="265"/>
      <c r="DQ4" s="265"/>
      <c r="DR4" s="265"/>
      <c r="DS4" s="265"/>
      <c r="DT4" s="265"/>
      <c r="DU4" s="265"/>
      <c r="DV4" s="265"/>
      <c r="DW4" s="265"/>
      <c r="DX4" s="265"/>
      <c r="DY4" s="265"/>
      <c r="DZ4" s="265"/>
      <c r="EA4" s="265"/>
      <c r="EB4" s="265"/>
      <c r="EC4" s="265"/>
      <c r="ED4" s="265"/>
    </row>
    <row r="5" spans="1:134" ht="13.5" customHeight="1" x14ac:dyDescent="0.25">
      <c r="A5" s="209"/>
      <c r="B5" s="210"/>
      <c r="C5" s="210"/>
      <c r="D5" s="223"/>
      <c r="E5" s="210"/>
      <c r="F5" s="211"/>
      <c r="G5" s="211"/>
      <c r="H5" s="211"/>
      <c r="I5" s="211"/>
      <c r="J5" s="211"/>
      <c r="K5" s="211"/>
      <c r="L5" s="211"/>
      <c r="M5" s="211"/>
      <c r="N5" s="211"/>
      <c r="O5" s="211"/>
      <c r="P5" s="211"/>
      <c r="Q5" s="211"/>
      <c r="R5" s="211"/>
      <c r="S5" s="211"/>
      <c r="T5" s="212"/>
      <c r="U5" s="224">
        <f t="shared" ref="U5:U36" si="0">IF((ROW()-3)&lt;=LOOKUP($B$6,TimestepID,Duration),EDATE(U4,1),"")</f>
        <v>44713</v>
      </c>
      <c r="V5" s="225" t="s">
        <v>181</v>
      </c>
      <c r="W5" s="226" t="s">
        <v>181</v>
      </c>
      <c r="X5" s="227">
        <v>64</v>
      </c>
      <c r="Y5" s="228">
        <v>91.870999999999995</v>
      </c>
      <c r="Z5" s="228">
        <v>74.623999999999995</v>
      </c>
      <c r="AA5" s="228">
        <v>76.879000000000005</v>
      </c>
      <c r="AB5" s="228">
        <v>70.694000000000003</v>
      </c>
      <c r="AC5" s="228">
        <v>130.273</v>
      </c>
      <c r="AD5" s="228">
        <v>32.402999999999999</v>
      </c>
      <c r="AE5" s="228">
        <v>87.266999999999996</v>
      </c>
      <c r="AF5" s="228">
        <v>40.409999999999997</v>
      </c>
      <c r="AG5" s="228">
        <v>105.261</v>
      </c>
      <c r="AH5" s="228">
        <v>33.622999999999998</v>
      </c>
      <c r="AI5" s="228">
        <v>36.999000000000002</v>
      </c>
      <c r="AJ5" s="228">
        <v>44.048000000000002</v>
      </c>
      <c r="AK5" s="228">
        <v>62.723999999999997</v>
      </c>
      <c r="AL5" s="228">
        <v>26.466999999999999</v>
      </c>
      <c r="AM5" s="228">
        <v>48.752000000000002</v>
      </c>
      <c r="AN5" s="228">
        <v>35.561999999999998</v>
      </c>
      <c r="AO5" s="228">
        <v>66.399000000000001</v>
      </c>
      <c r="AP5" s="228">
        <v>69.358999999999995</v>
      </c>
      <c r="AQ5" s="228">
        <v>48.902999999999999</v>
      </c>
      <c r="AR5" s="228">
        <v>65.275999999999996</v>
      </c>
      <c r="AS5" s="228">
        <v>88.081000000000003</v>
      </c>
      <c r="AT5" s="228">
        <v>26.106999999999999</v>
      </c>
      <c r="AU5" s="228">
        <v>50.527999999999999</v>
      </c>
      <c r="AV5" s="228">
        <v>76.099000000000004</v>
      </c>
      <c r="AW5" s="228">
        <v>208.83500000000001</v>
      </c>
      <c r="AX5" s="228">
        <v>86.808000000000007</v>
      </c>
      <c r="AY5" s="228">
        <v>60.521000000000001</v>
      </c>
      <c r="AZ5" s="228">
        <v>32.103000000000002</v>
      </c>
      <c r="BA5" s="228">
        <v>129.679</v>
      </c>
      <c r="BB5" s="228">
        <v>37.531999999999996</v>
      </c>
      <c r="BC5" s="265"/>
      <c r="BD5" s="265"/>
      <c r="BE5" s="265"/>
      <c r="BF5" s="265"/>
      <c r="BG5" s="265"/>
      <c r="BH5" s="265"/>
      <c r="BI5" s="265"/>
      <c r="BJ5" s="265"/>
      <c r="BK5" s="265"/>
      <c r="BL5" s="265"/>
      <c r="BM5" s="265"/>
      <c r="BN5" s="265"/>
      <c r="BO5" s="265"/>
      <c r="BP5" s="265"/>
      <c r="BQ5" s="265"/>
      <c r="BR5" s="265"/>
      <c r="BS5" s="265"/>
      <c r="BT5" s="265"/>
      <c r="BU5" s="265"/>
      <c r="BV5" s="265"/>
      <c r="BW5" s="265"/>
      <c r="BX5" s="265"/>
      <c r="BY5" s="265"/>
      <c r="BZ5" s="265"/>
      <c r="CA5" s="265"/>
      <c r="CB5" s="265"/>
      <c r="CC5" s="265"/>
      <c r="CD5" s="265"/>
      <c r="CE5" s="265"/>
      <c r="CF5" s="265"/>
      <c r="CG5" s="265"/>
      <c r="CH5" s="265"/>
      <c r="CI5" s="265"/>
      <c r="CJ5" s="265"/>
      <c r="CK5" s="265"/>
      <c r="CL5" s="265"/>
      <c r="CM5" s="265"/>
      <c r="CN5" s="265"/>
      <c r="CO5" s="265"/>
      <c r="CP5" s="265"/>
      <c r="CQ5" s="265"/>
      <c r="CR5" s="265"/>
      <c r="CS5" s="265"/>
      <c r="CT5" s="265"/>
      <c r="CU5" s="265"/>
      <c r="CV5" s="265"/>
      <c r="CW5" s="265"/>
      <c r="CX5" s="265"/>
      <c r="CY5" s="265"/>
      <c r="CZ5" s="265"/>
      <c r="DA5" s="265"/>
      <c r="DB5" s="265"/>
      <c r="DC5" s="265"/>
      <c r="DD5" s="265"/>
      <c r="DE5" s="265"/>
      <c r="DF5" s="265"/>
      <c r="DG5" s="265"/>
      <c r="DH5" s="265"/>
      <c r="DI5" s="265"/>
      <c r="DJ5" s="265"/>
      <c r="DK5" s="265"/>
      <c r="DL5" s="265"/>
      <c r="DM5" s="265"/>
      <c r="DN5" s="265"/>
      <c r="DO5" s="265"/>
      <c r="DP5" s="265"/>
      <c r="DQ5" s="265"/>
      <c r="DR5" s="265"/>
      <c r="DS5" s="265"/>
      <c r="DT5" s="265"/>
      <c r="DU5" s="265"/>
      <c r="DV5" s="265"/>
      <c r="DW5" s="265"/>
      <c r="DX5" s="265"/>
      <c r="DY5" s="265"/>
      <c r="DZ5" s="265"/>
      <c r="EA5" s="265"/>
      <c r="EB5" s="265"/>
      <c r="EC5" s="265"/>
      <c r="ED5" s="265"/>
    </row>
    <row r="6" spans="1:134" ht="15" x14ac:dyDescent="0.25">
      <c r="A6" s="209"/>
      <c r="B6" s="210">
        <v>7</v>
      </c>
      <c r="C6" s="210">
        <f>MATCH(INDEX(RunInformation!$AZ$6:$AZ$17,MATCH(B3,RunInformation!$AX$6:$AX$17,0)),RunInformation!$L$3:$L$24,0)</f>
        <v>7</v>
      </c>
      <c r="D6" s="223"/>
      <c r="E6" s="210"/>
      <c r="F6" s="211"/>
      <c r="G6" s="211"/>
      <c r="H6" s="211"/>
      <c r="I6" s="211"/>
      <c r="J6" s="211"/>
      <c r="K6" s="211"/>
      <c r="L6" s="211"/>
      <c r="M6" s="211"/>
      <c r="N6" s="211"/>
      <c r="O6" s="211"/>
      <c r="P6" s="211"/>
      <c r="Q6" s="211"/>
      <c r="R6" s="211"/>
      <c r="S6" s="211"/>
      <c r="T6" s="212"/>
      <c r="U6" s="224">
        <f t="shared" si="0"/>
        <v>44743</v>
      </c>
      <c r="V6" s="225" t="s">
        <v>181</v>
      </c>
      <c r="W6" s="226" t="s">
        <v>181</v>
      </c>
      <c r="X6" s="227">
        <v>3</v>
      </c>
      <c r="Y6" s="228">
        <v>19.158999999999999</v>
      </c>
      <c r="Z6" s="228">
        <v>17.117999999999999</v>
      </c>
      <c r="AA6" s="228">
        <v>-2.0110000000000001</v>
      </c>
      <c r="AB6" s="228">
        <v>-2.6739999999999999</v>
      </c>
      <c r="AC6" s="228">
        <v>54.732999999999997</v>
      </c>
      <c r="AD6" s="228">
        <v>1.0509999999999999</v>
      </c>
      <c r="AE6" s="228">
        <v>7.1020000000000003</v>
      </c>
      <c r="AF6" s="228">
        <v>11.151</v>
      </c>
      <c r="AG6" s="228">
        <v>46.03</v>
      </c>
      <c r="AH6" s="228">
        <v>-10.747999999999999</v>
      </c>
      <c r="AI6" s="228">
        <v>-5.6050000000000004</v>
      </c>
      <c r="AJ6" s="228">
        <v>-4.6269999999999998</v>
      </c>
      <c r="AK6" s="228">
        <v>-9.3320000000000007</v>
      </c>
      <c r="AL6" s="228">
        <v>-5.5519999999999996</v>
      </c>
      <c r="AM6" s="228">
        <v>-8.5120000000000005</v>
      </c>
      <c r="AN6" s="228">
        <v>13.593</v>
      </c>
      <c r="AO6" s="228">
        <v>0.19600000000000001</v>
      </c>
      <c r="AP6" s="228">
        <v>3.4910000000000001</v>
      </c>
      <c r="AQ6" s="228">
        <v>-4.3600000000000003</v>
      </c>
      <c r="AR6" s="228">
        <v>0.66300000000000003</v>
      </c>
      <c r="AS6" s="228">
        <v>2.74</v>
      </c>
      <c r="AT6" s="228">
        <v>-1.3049999999999999</v>
      </c>
      <c r="AU6" s="228">
        <v>1.61</v>
      </c>
      <c r="AV6" s="228">
        <v>-2.4900000000000002</v>
      </c>
      <c r="AW6" s="228">
        <v>37.091000000000001</v>
      </c>
      <c r="AX6" s="228">
        <v>-2.2080000000000002</v>
      </c>
      <c r="AY6" s="228">
        <v>-3.0070000000000001</v>
      </c>
      <c r="AZ6" s="228">
        <v>-10.276</v>
      </c>
      <c r="BA6" s="228">
        <v>11.347</v>
      </c>
      <c r="BB6" s="228">
        <v>-4.2080000000000002</v>
      </c>
      <c r="BC6" s="265"/>
      <c r="BD6" s="265"/>
      <c r="BE6" s="265"/>
      <c r="BF6" s="265"/>
      <c r="BG6" s="265"/>
      <c r="BH6" s="265"/>
      <c r="BI6" s="265"/>
      <c r="BJ6" s="265"/>
      <c r="BK6" s="265"/>
      <c r="BL6" s="265"/>
      <c r="BM6" s="265"/>
      <c r="BN6" s="265"/>
      <c r="BO6" s="265"/>
      <c r="BP6" s="265"/>
      <c r="BQ6" s="265"/>
      <c r="BR6" s="265"/>
      <c r="BS6" s="265"/>
      <c r="BT6" s="265"/>
      <c r="BU6" s="265"/>
      <c r="BV6" s="265"/>
      <c r="BW6" s="265"/>
      <c r="BX6" s="265"/>
      <c r="BY6" s="265"/>
      <c r="BZ6" s="265"/>
      <c r="CA6" s="265"/>
      <c r="CB6" s="265"/>
      <c r="CC6" s="265"/>
      <c r="CD6" s="265"/>
      <c r="CE6" s="265"/>
      <c r="CF6" s="265"/>
      <c r="CG6" s="265"/>
      <c r="CH6" s="265"/>
      <c r="CI6" s="265"/>
      <c r="CJ6" s="265"/>
      <c r="CK6" s="265"/>
      <c r="CL6" s="265"/>
      <c r="CM6" s="265"/>
      <c r="CN6" s="265"/>
      <c r="CO6" s="265"/>
      <c r="CP6" s="265"/>
      <c r="CQ6" s="265"/>
      <c r="CR6" s="265"/>
      <c r="CS6" s="265"/>
      <c r="CT6" s="265"/>
      <c r="CU6" s="265"/>
      <c r="CV6" s="265"/>
      <c r="CW6" s="265"/>
      <c r="CX6" s="265"/>
      <c r="CY6" s="265"/>
      <c r="CZ6" s="265"/>
      <c r="DA6" s="265"/>
      <c r="DB6" s="265"/>
      <c r="DC6" s="265"/>
      <c r="DD6" s="265"/>
      <c r="DE6" s="265"/>
      <c r="DF6" s="265"/>
      <c r="DG6" s="265"/>
      <c r="DH6" s="265"/>
      <c r="DI6" s="265"/>
      <c r="DJ6" s="265"/>
      <c r="DK6" s="265"/>
      <c r="DL6" s="265"/>
      <c r="DM6" s="265"/>
      <c r="DN6" s="265"/>
      <c r="DO6" s="265"/>
      <c r="DP6" s="265"/>
      <c r="DQ6" s="265"/>
      <c r="DR6" s="265"/>
      <c r="DS6" s="265"/>
      <c r="DT6" s="265"/>
      <c r="DU6" s="265"/>
      <c r="DV6" s="265"/>
      <c r="DW6" s="265"/>
      <c r="DX6" s="265"/>
      <c r="DY6" s="265"/>
      <c r="DZ6" s="265"/>
      <c r="EA6" s="265"/>
      <c r="EB6" s="265"/>
      <c r="EC6" s="265"/>
      <c r="ED6" s="265"/>
    </row>
    <row r="7" spans="1:134" ht="15" x14ac:dyDescent="0.25">
      <c r="A7" s="209"/>
      <c r="B7" s="210"/>
      <c r="C7" s="210"/>
      <c r="D7" s="223"/>
      <c r="E7" s="210"/>
      <c r="F7" s="211"/>
      <c r="G7" s="211"/>
      <c r="H7" s="211"/>
      <c r="I7" s="211"/>
      <c r="J7" s="211"/>
      <c r="K7" s="211"/>
      <c r="L7" s="211"/>
      <c r="M7" s="211"/>
      <c r="N7" s="211"/>
      <c r="O7" s="211"/>
      <c r="P7" s="211"/>
      <c r="Q7" s="211"/>
      <c r="R7" s="211"/>
      <c r="S7" s="211"/>
      <c r="T7" s="212"/>
      <c r="U7" s="224">
        <f t="shared" si="0"/>
        <v>44774</v>
      </c>
      <c r="V7" s="225" t="s">
        <v>181</v>
      </c>
      <c r="W7" s="226" t="s">
        <v>181</v>
      </c>
      <c r="X7" s="227">
        <v>20</v>
      </c>
      <c r="Y7" s="228">
        <v>26.699000000000002</v>
      </c>
      <c r="Z7" s="228">
        <v>39.128999999999998</v>
      </c>
      <c r="AA7" s="228">
        <v>51.298999999999999</v>
      </c>
      <c r="AB7" s="228">
        <v>16.827999999999999</v>
      </c>
      <c r="AC7" s="228">
        <v>19.672000000000001</v>
      </c>
      <c r="AD7" s="228">
        <v>17.606000000000002</v>
      </c>
      <c r="AE7" s="228">
        <v>26.744</v>
      </c>
      <c r="AF7" s="228">
        <v>30.074000000000002</v>
      </c>
      <c r="AG7" s="228">
        <v>85.567999999999998</v>
      </c>
      <c r="AH7" s="228">
        <v>19.45</v>
      </c>
      <c r="AI7" s="228">
        <v>26.614999999999998</v>
      </c>
      <c r="AJ7" s="228">
        <v>18.228000000000002</v>
      </c>
      <c r="AK7" s="228">
        <v>14.579000000000001</v>
      </c>
      <c r="AL7" s="228">
        <v>18.414000000000001</v>
      </c>
      <c r="AM7" s="228">
        <v>20.832000000000001</v>
      </c>
      <c r="AN7" s="228">
        <v>47.034999999999997</v>
      </c>
      <c r="AO7" s="228">
        <v>27.779</v>
      </c>
      <c r="AP7" s="228">
        <v>22.106000000000002</v>
      </c>
      <c r="AQ7" s="228">
        <v>5.6520000000000001</v>
      </c>
      <c r="AR7" s="228">
        <v>32.069000000000003</v>
      </c>
      <c r="AS7" s="228">
        <v>5.827</v>
      </c>
      <c r="AT7" s="228">
        <v>17.52</v>
      </c>
      <c r="AU7" s="228">
        <v>35.850999999999999</v>
      </c>
      <c r="AV7" s="228">
        <v>13.619</v>
      </c>
      <c r="AW7" s="228">
        <v>3.8679999999999999</v>
      </c>
      <c r="AX7" s="228">
        <v>21.416</v>
      </c>
      <c r="AY7" s="228">
        <v>20.327999999999999</v>
      </c>
      <c r="AZ7" s="228">
        <v>12.209</v>
      </c>
      <c r="BA7" s="228">
        <v>11.113</v>
      </c>
      <c r="BB7" s="228">
        <v>15.638999999999999</v>
      </c>
      <c r="BC7" s="265"/>
      <c r="BD7" s="265"/>
      <c r="BE7" s="265"/>
      <c r="BF7" s="265"/>
      <c r="BG7" s="265"/>
      <c r="BH7" s="265"/>
      <c r="BI7" s="265"/>
      <c r="BJ7" s="265"/>
      <c r="BK7" s="265"/>
      <c r="BL7" s="265"/>
      <c r="BM7" s="265"/>
      <c r="BN7" s="265"/>
      <c r="BO7" s="265"/>
      <c r="BP7" s="265"/>
      <c r="BQ7" s="265"/>
      <c r="BR7" s="265"/>
      <c r="BS7" s="265"/>
      <c r="BT7" s="265"/>
      <c r="BU7" s="265"/>
      <c r="BV7" s="265"/>
      <c r="BW7" s="265"/>
      <c r="BX7" s="265"/>
      <c r="BY7" s="265"/>
      <c r="BZ7" s="265"/>
      <c r="CA7" s="265"/>
      <c r="CB7" s="265"/>
      <c r="CC7" s="265"/>
      <c r="CD7" s="265"/>
      <c r="CE7" s="265"/>
      <c r="CF7" s="265"/>
      <c r="CG7" s="265"/>
      <c r="CH7" s="265"/>
      <c r="CI7" s="265"/>
      <c r="CJ7" s="265"/>
      <c r="CK7" s="265"/>
      <c r="CL7" s="265"/>
      <c r="CM7" s="265"/>
      <c r="CN7" s="265"/>
      <c r="CO7" s="265"/>
      <c r="CP7" s="265"/>
      <c r="CQ7" s="265"/>
      <c r="CR7" s="265"/>
      <c r="CS7" s="265"/>
      <c r="CT7" s="265"/>
      <c r="CU7" s="265"/>
      <c r="CV7" s="265"/>
      <c r="CW7" s="265"/>
      <c r="CX7" s="265"/>
      <c r="CY7" s="265"/>
      <c r="CZ7" s="265"/>
      <c r="DA7" s="265"/>
      <c r="DB7" s="265"/>
      <c r="DC7" s="265"/>
      <c r="DD7" s="265"/>
      <c r="DE7" s="265"/>
      <c r="DF7" s="265"/>
      <c r="DG7" s="265"/>
      <c r="DH7" s="265"/>
      <c r="DI7" s="265"/>
      <c r="DJ7" s="265"/>
      <c r="DK7" s="265"/>
      <c r="DL7" s="265"/>
      <c r="DM7" s="265"/>
      <c r="DN7" s="265"/>
      <c r="DO7" s="265"/>
      <c r="DP7" s="265"/>
      <c r="DQ7" s="265"/>
      <c r="DR7" s="265"/>
      <c r="DS7" s="265"/>
      <c r="DT7" s="265"/>
      <c r="DU7" s="265"/>
      <c r="DV7" s="265"/>
      <c r="DW7" s="265"/>
      <c r="DX7" s="265"/>
      <c r="DY7" s="265"/>
      <c r="DZ7" s="265"/>
      <c r="EA7" s="265"/>
      <c r="EB7" s="265"/>
      <c r="EC7" s="265"/>
      <c r="ED7" s="265"/>
    </row>
    <row r="8" spans="1:134" ht="15" x14ac:dyDescent="0.25">
      <c r="A8" s="209"/>
      <c r="B8" s="210"/>
      <c r="C8" s="210"/>
      <c r="D8" s="223"/>
      <c r="E8" s="210"/>
      <c r="F8" s="211"/>
      <c r="G8" s="211"/>
      <c r="H8" s="211"/>
      <c r="I8" s="211"/>
      <c r="J8" s="211"/>
      <c r="K8" s="211"/>
      <c r="L8" s="211"/>
      <c r="M8" s="211"/>
      <c r="N8" s="211"/>
      <c r="O8" s="211"/>
      <c r="P8" s="211"/>
      <c r="Q8" s="211"/>
      <c r="R8" s="211"/>
      <c r="S8" s="211"/>
      <c r="T8" s="212"/>
      <c r="U8" s="224">
        <f t="shared" si="0"/>
        <v>44805</v>
      </c>
      <c r="V8" s="225" t="s">
        <v>181</v>
      </c>
      <c r="W8" s="226" t="s">
        <v>181</v>
      </c>
      <c r="X8" s="227">
        <v>26</v>
      </c>
      <c r="Y8" s="228">
        <v>54.384999999999998</v>
      </c>
      <c r="Z8" s="228">
        <v>36.953000000000003</v>
      </c>
      <c r="AA8" s="228">
        <v>61.478999999999999</v>
      </c>
      <c r="AB8" s="228">
        <v>47.384999999999998</v>
      </c>
      <c r="AC8" s="228">
        <v>26.744</v>
      </c>
      <c r="AD8" s="228">
        <v>27.294</v>
      </c>
      <c r="AE8" s="228">
        <v>64.646000000000001</v>
      </c>
      <c r="AF8" s="228">
        <v>20.867000000000001</v>
      </c>
      <c r="AG8" s="228">
        <v>62.045999999999999</v>
      </c>
      <c r="AH8" s="228">
        <v>17.725000000000001</v>
      </c>
      <c r="AI8" s="228">
        <v>17.658999999999999</v>
      </c>
      <c r="AJ8" s="228">
        <v>27.562000000000001</v>
      </c>
      <c r="AK8" s="228">
        <v>46.173000000000002</v>
      </c>
      <c r="AL8" s="228">
        <v>50.661000000000001</v>
      </c>
      <c r="AM8" s="228">
        <v>20.376999999999999</v>
      </c>
      <c r="AN8" s="228">
        <v>41.978999999999999</v>
      </c>
      <c r="AO8" s="228">
        <v>25.221</v>
      </c>
      <c r="AP8" s="228">
        <v>31.558</v>
      </c>
      <c r="AQ8" s="228">
        <v>17.896000000000001</v>
      </c>
      <c r="AR8" s="228">
        <v>35.482999999999997</v>
      </c>
      <c r="AS8" s="228">
        <v>22.484000000000002</v>
      </c>
      <c r="AT8" s="228">
        <v>17.632000000000001</v>
      </c>
      <c r="AU8" s="228">
        <v>88.215000000000003</v>
      </c>
      <c r="AV8" s="228">
        <v>25.256</v>
      </c>
      <c r="AW8" s="228">
        <v>6.1520000000000001</v>
      </c>
      <c r="AX8" s="228">
        <v>20.792000000000002</v>
      </c>
      <c r="AY8" s="228">
        <v>22.931000000000001</v>
      </c>
      <c r="AZ8" s="228">
        <v>14.688000000000001</v>
      </c>
      <c r="BA8" s="228">
        <v>18.513999999999999</v>
      </c>
      <c r="BB8" s="228">
        <v>18.584</v>
      </c>
      <c r="BC8" s="265"/>
      <c r="BD8" s="265"/>
      <c r="BE8" s="265"/>
      <c r="BF8" s="265"/>
      <c r="BG8" s="265"/>
      <c r="BH8" s="265"/>
      <c r="BI8" s="265"/>
      <c r="BJ8" s="265"/>
      <c r="BK8" s="265"/>
      <c r="BL8" s="265"/>
      <c r="BM8" s="265"/>
      <c r="BN8" s="265"/>
      <c r="BO8" s="265"/>
      <c r="BP8" s="265"/>
      <c r="BQ8" s="265"/>
      <c r="BR8" s="265"/>
      <c r="BS8" s="265"/>
      <c r="BT8" s="265"/>
      <c r="BU8" s="265"/>
      <c r="BV8" s="265"/>
      <c r="BW8" s="265"/>
      <c r="BX8" s="265"/>
      <c r="BY8" s="265"/>
      <c r="BZ8" s="265"/>
      <c r="CA8" s="265"/>
      <c r="CB8" s="265"/>
      <c r="CC8" s="265"/>
      <c r="CD8" s="265"/>
      <c r="CE8" s="265"/>
      <c r="CF8" s="265"/>
      <c r="CG8" s="265"/>
      <c r="CH8" s="265"/>
      <c r="CI8" s="265"/>
      <c r="CJ8" s="265"/>
      <c r="CK8" s="265"/>
      <c r="CL8" s="265"/>
      <c r="CM8" s="265"/>
      <c r="CN8" s="265"/>
      <c r="CO8" s="265"/>
      <c r="CP8" s="265"/>
      <c r="CQ8" s="265"/>
      <c r="CR8" s="265"/>
      <c r="CS8" s="265"/>
      <c r="CT8" s="265"/>
      <c r="CU8" s="265"/>
      <c r="CV8" s="265"/>
      <c r="CW8" s="265"/>
      <c r="CX8" s="265"/>
      <c r="CY8" s="265"/>
      <c r="CZ8" s="265"/>
      <c r="DA8" s="265"/>
      <c r="DB8" s="265"/>
      <c r="DC8" s="265"/>
      <c r="DD8" s="265"/>
      <c r="DE8" s="265"/>
      <c r="DF8" s="265"/>
      <c r="DG8" s="265"/>
      <c r="DH8" s="265"/>
      <c r="DI8" s="265"/>
      <c r="DJ8" s="265"/>
      <c r="DK8" s="265"/>
      <c r="DL8" s="265"/>
      <c r="DM8" s="265"/>
      <c r="DN8" s="265"/>
      <c r="DO8" s="265"/>
      <c r="DP8" s="265"/>
      <c r="DQ8" s="265"/>
      <c r="DR8" s="265"/>
      <c r="DS8" s="265"/>
      <c r="DT8" s="265"/>
      <c r="DU8" s="265"/>
      <c r="DV8" s="265"/>
      <c r="DW8" s="265"/>
      <c r="DX8" s="265"/>
      <c r="DY8" s="265"/>
      <c r="DZ8" s="265"/>
      <c r="EA8" s="265"/>
      <c r="EB8" s="265"/>
      <c r="EC8" s="265"/>
      <c r="ED8" s="265"/>
    </row>
    <row r="9" spans="1:134" ht="15" x14ac:dyDescent="0.25">
      <c r="A9" s="229"/>
      <c r="B9" s="211"/>
      <c r="C9" s="211"/>
      <c r="D9" s="211"/>
      <c r="E9" s="211"/>
      <c r="F9" s="211"/>
      <c r="G9" s="211"/>
      <c r="H9" s="211"/>
      <c r="I9" s="211"/>
      <c r="J9" s="211"/>
      <c r="K9" s="211"/>
      <c r="L9" s="211"/>
      <c r="M9" s="211"/>
      <c r="N9" s="211"/>
      <c r="O9" s="211"/>
      <c r="P9" s="211"/>
      <c r="Q9" s="211"/>
      <c r="R9" s="211"/>
      <c r="S9" s="211"/>
      <c r="T9" s="212"/>
      <c r="U9" s="224">
        <f t="shared" si="0"/>
        <v>44835</v>
      </c>
      <c r="V9" s="225" t="s">
        <v>181</v>
      </c>
      <c r="W9" s="226" t="s">
        <v>181</v>
      </c>
      <c r="X9" s="227">
        <v>31.26</v>
      </c>
      <c r="Y9" s="228">
        <v>22.126999999999999</v>
      </c>
      <c r="Z9" s="228">
        <v>21.428000000000001</v>
      </c>
      <c r="AA9" s="228">
        <v>29.053999999999998</v>
      </c>
      <c r="AB9" s="228">
        <v>41.994</v>
      </c>
      <c r="AC9" s="228">
        <v>28.564</v>
      </c>
      <c r="AD9" s="228">
        <v>31.347999999999999</v>
      </c>
      <c r="AE9" s="228">
        <v>87.783000000000001</v>
      </c>
      <c r="AF9" s="228">
        <v>39.450000000000003</v>
      </c>
      <c r="AG9" s="228">
        <v>23.428999999999998</v>
      </c>
      <c r="AH9" s="228">
        <v>32.911000000000001</v>
      </c>
      <c r="AI9" s="228">
        <v>15.634</v>
      </c>
      <c r="AJ9" s="228">
        <v>32.573</v>
      </c>
      <c r="AK9" s="228">
        <v>22.602</v>
      </c>
      <c r="AL9" s="228">
        <v>57.781999999999996</v>
      </c>
      <c r="AM9" s="228">
        <v>59.404000000000003</v>
      </c>
      <c r="AN9" s="228">
        <v>120.396</v>
      </c>
      <c r="AO9" s="228">
        <v>46.838000000000001</v>
      </c>
      <c r="AP9" s="228">
        <v>25.318999999999999</v>
      </c>
      <c r="AQ9" s="228">
        <v>20.669</v>
      </c>
      <c r="AR9" s="228">
        <v>29.285</v>
      </c>
      <c r="AS9" s="228">
        <v>56.414000000000001</v>
      </c>
      <c r="AT9" s="228">
        <v>14.743</v>
      </c>
      <c r="AU9" s="228">
        <v>54.557000000000002</v>
      </c>
      <c r="AV9" s="228">
        <v>50.552999999999997</v>
      </c>
      <c r="AW9" s="228">
        <v>27.585000000000001</v>
      </c>
      <c r="AX9" s="228">
        <v>18.998000000000001</v>
      </c>
      <c r="AY9" s="228">
        <v>38.03</v>
      </c>
      <c r="AZ9" s="228">
        <v>23.751000000000001</v>
      </c>
      <c r="BA9" s="228">
        <v>15.175000000000001</v>
      </c>
      <c r="BB9" s="228">
        <v>20.25</v>
      </c>
      <c r="BC9" s="265"/>
      <c r="BD9" s="265"/>
      <c r="BE9" s="265"/>
      <c r="BF9" s="265"/>
      <c r="BG9" s="265"/>
      <c r="BH9" s="265"/>
      <c r="BI9" s="265"/>
      <c r="BJ9" s="265"/>
      <c r="BK9" s="265"/>
      <c r="BL9" s="265"/>
      <c r="BM9" s="265"/>
      <c r="BN9" s="265"/>
      <c r="BO9" s="265"/>
      <c r="BP9" s="265"/>
      <c r="BQ9" s="265"/>
      <c r="BR9" s="265"/>
      <c r="BS9" s="265"/>
      <c r="BT9" s="265"/>
      <c r="BU9" s="265"/>
      <c r="BV9" s="265"/>
      <c r="BW9" s="265"/>
      <c r="BX9" s="265"/>
      <c r="BY9" s="265"/>
      <c r="BZ9" s="265"/>
      <c r="CA9" s="265"/>
      <c r="CB9" s="265"/>
      <c r="CC9" s="265"/>
      <c r="CD9" s="265"/>
      <c r="CE9" s="265"/>
      <c r="CF9" s="265"/>
      <c r="CG9" s="265"/>
      <c r="CH9" s="265"/>
      <c r="CI9" s="265"/>
      <c r="CJ9" s="265"/>
      <c r="CK9" s="265"/>
      <c r="CL9" s="265"/>
      <c r="CM9" s="265"/>
      <c r="CN9" s="265"/>
      <c r="CO9" s="265"/>
      <c r="CP9" s="265"/>
      <c r="CQ9" s="265"/>
      <c r="CR9" s="265"/>
      <c r="CS9" s="265"/>
      <c r="CT9" s="265"/>
      <c r="CU9" s="265"/>
      <c r="CV9" s="265"/>
      <c r="CW9" s="265"/>
      <c r="CX9" s="265"/>
      <c r="CY9" s="265"/>
      <c r="CZ9" s="265"/>
      <c r="DA9" s="265"/>
      <c r="DB9" s="265"/>
      <c r="DC9" s="265"/>
      <c r="DD9" s="265"/>
      <c r="DE9" s="265"/>
      <c r="DF9" s="265"/>
      <c r="DG9" s="265"/>
      <c r="DH9" s="265"/>
      <c r="DI9" s="265"/>
      <c r="DJ9" s="265"/>
      <c r="DK9" s="265"/>
      <c r="DL9" s="265"/>
      <c r="DM9" s="265"/>
      <c r="DN9" s="265"/>
      <c r="DO9" s="265"/>
      <c r="DP9" s="265"/>
      <c r="DQ9" s="265"/>
      <c r="DR9" s="265"/>
      <c r="DS9" s="265"/>
      <c r="DT9" s="265"/>
      <c r="DU9" s="265"/>
      <c r="DV9" s="265"/>
      <c r="DW9" s="265"/>
      <c r="DX9" s="265"/>
      <c r="DY9" s="265"/>
      <c r="DZ9" s="265"/>
      <c r="EA9" s="265"/>
      <c r="EB9" s="265"/>
      <c r="EC9" s="265"/>
      <c r="ED9" s="265"/>
    </row>
    <row r="10" spans="1:134" ht="15" x14ac:dyDescent="0.25">
      <c r="A10" s="229"/>
      <c r="B10" s="211">
        <v>7</v>
      </c>
      <c r="C10" s="211" t="str">
        <f>LOOKUP($B$10,NodeID,RangeName)</f>
        <v>NAVAJ_IN</v>
      </c>
      <c r="D10" s="211"/>
      <c r="E10" s="211"/>
      <c r="F10" s="211"/>
      <c r="G10" s="211"/>
      <c r="H10" s="211"/>
      <c r="I10" s="211"/>
      <c r="J10" s="211"/>
      <c r="K10" s="211"/>
      <c r="L10" s="211"/>
      <c r="M10" s="211"/>
      <c r="N10" s="211"/>
      <c r="O10" s="211"/>
      <c r="P10" s="211"/>
      <c r="Q10" s="211"/>
      <c r="R10" s="211"/>
      <c r="S10" s="211"/>
      <c r="T10" s="212"/>
      <c r="U10" s="224">
        <f t="shared" si="0"/>
        <v>44866</v>
      </c>
      <c r="V10" s="225" t="s">
        <v>181</v>
      </c>
      <c r="W10" s="226" t="s">
        <v>181</v>
      </c>
      <c r="X10" s="227">
        <v>28.74</v>
      </c>
      <c r="Y10" s="228">
        <v>25.548999999999999</v>
      </c>
      <c r="Z10" s="228">
        <v>20.952000000000002</v>
      </c>
      <c r="AA10" s="228">
        <v>24.044</v>
      </c>
      <c r="AB10" s="228">
        <v>38.338999999999999</v>
      </c>
      <c r="AC10" s="228">
        <v>23.481000000000002</v>
      </c>
      <c r="AD10" s="228">
        <v>35.514000000000003</v>
      </c>
      <c r="AE10" s="228">
        <v>39.5</v>
      </c>
      <c r="AF10" s="228">
        <v>54.701000000000001</v>
      </c>
      <c r="AG10" s="228">
        <v>19.565000000000001</v>
      </c>
      <c r="AH10" s="228">
        <v>25.805</v>
      </c>
      <c r="AI10" s="228">
        <v>15.813000000000001</v>
      </c>
      <c r="AJ10" s="228">
        <v>31.289000000000001</v>
      </c>
      <c r="AK10" s="228">
        <v>25.36</v>
      </c>
      <c r="AL10" s="228">
        <v>40.774999999999999</v>
      </c>
      <c r="AM10" s="228">
        <v>35.286000000000001</v>
      </c>
      <c r="AN10" s="228">
        <v>48.188000000000002</v>
      </c>
      <c r="AO10" s="228">
        <v>23.85</v>
      </c>
      <c r="AP10" s="228">
        <v>28.474</v>
      </c>
      <c r="AQ10" s="228">
        <v>22.960999999999999</v>
      </c>
      <c r="AR10" s="228">
        <v>25.998999999999999</v>
      </c>
      <c r="AS10" s="228">
        <v>32.168999999999997</v>
      </c>
      <c r="AT10" s="228">
        <v>15.185</v>
      </c>
      <c r="AU10" s="228">
        <v>32.911999999999999</v>
      </c>
      <c r="AV10" s="228">
        <v>29.071999999999999</v>
      </c>
      <c r="AW10" s="228">
        <v>31.012</v>
      </c>
      <c r="AX10" s="228">
        <v>21.193999999999999</v>
      </c>
      <c r="AY10" s="228">
        <v>23.006</v>
      </c>
      <c r="AZ10" s="228">
        <v>19.719000000000001</v>
      </c>
      <c r="BA10" s="228">
        <v>16.318999999999999</v>
      </c>
      <c r="BB10" s="228">
        <v>25.56</v>
      </c>
      <c r="BC10" s="265"/>
      <c r="BD10" s="265"/>
      <c r="BE10" s="265"/>
      <c r="BF10" s="265"/>
      <c r="BG10" s="265"/>
      <c r="BH10" s="265"/>
      <c r="BI10" s="265"/>
      <c r="BJ10" s="265"/>
      <c r="BK10" s="265"/>
      <c r="BL10" s="265"/>
      <c r="BM10" s="265"/>
      <c r="BN10" s="265"/>
      <c r="BO10" s="265"/>
      <c r="BP10" s="265"/>
      <c r="BQ10" s="265"/>
      <c r="BR10" s="265"/>
      <c r="BS10" s="265"/>
      <c r="BT10" s="265"/>
      <c r="BU10" s="265"/>
      <c r="BV10" s="265"/>
      <c r="BW10" s="265"/>
      <c r="BX10" s="265"/>
      <c r="BY10" s="265"/>
      <c r="BZ10" s="265"/>
      <c r="CA10" s="265"/>
      <c r="CB10" s="265"/>
      <c r="CC10" s="265"/>
      <c r="CD10" s="265"/>
      <c r="CE10" s="265"/>
      <c r="CF10" s="265"/>
      <c r="CG10" s="265"/>
      <c r="CH10" s="265"/>
      <c r="CI10" s="265"/>
      <c r="CJ10" s="265"/>
      <c r="CK10" s="265"/>
      <c r="CL10" s="265"/>
      <c r="CM10" s="265"/>
      <c r="CN10" s="265"/>
      <c r="CO10" s="265"/>
      <c r="CP10" s="265"/>
      <c r="CQ10" s="265"/>
      <c r="CR10" s="265"/>
      <c r="CS10" s="265"/>
      <c r="CT10" s="265"/>
      <c r="CU10" s="265"/>
      <c r="CV10" s="265"/>
      <c r="CW10" s="265"/>
      <c r="CX10" s="265"/>
      <c r="CY10" s="265"/>
      <c r="CZ10" s="265"/>
      <c r="DA10" s="265"/>
      <c r="DB10" s="265"/>
      <c r="DC10" s="265"/>
      <c r="DD10" s="265"/>
      <c r="DE10" s="265"/>
      <c r="DF10" s="265"/>
      <c r="DG10" s="265"/>
      <c r="DH10" s="265"/>
      <c r="DI10" s="265"/>
      <c r="DJ10" s="265"/>
      <c r="DK10" s="265"/>
      <c r="DL10" s="265"/>
      <c r="DM10" s="265"/>
      <c r="DN10" s="265"/>
      <c r="DO10" s="265"/>
      <c r="DP10" s="265"/>
      <c r="DQ10" s="265"/>
      <c r="DR10" s="265"/>
      <c r="DS10" s="265"/>
      <c r="DT10" s="265"/>
      <c r="DU10" s="265"/>
      <c r="DV10" s="265"/>
      <c r="DW10" s="265"/>
      <c r="DX10" s="265"/>
      <c r="DY10" s="265"/>
      <c r="DZ10" s="265"/>
      <c r="EA10" s="265"/>
      <c r="EB10" s="265"/>
      <c r="EC10" s="265"/>
      <c r="ED10" s="265"/>
    </row>
    <row r="11" spans="1:134" ht="15" x14ac:dyDescent="0.25">
      <c r="A11" s="229"/>
      <c r="B11" s="211"/>
      <c r="C11" s="211"/>
      <c r="D11" s="211"/>
      <c r="E11" s="211"/>
      <c r="F11" s="211"/>
      <c r="G11" s="211"/>
      <c r="H11" s="211"/>
      <c r="I11" s="211"/>
      <c r="J11" s="211"/>
      <c r="K11" s="211"/>
      <c r="L11" s="211"/>
      <c r="M11" s="211"/>
      <c r="N11" s="211"/>
      <c r="O11" s="211"/>
      <c r="P11" s="211"/>
      <c r="Q11" s="211"/>
      <c r="R11" s="211"/>
      <c r="S11" s="211"/>
      <c r="T11" s="212"/>
      <c r="U11" s="224">
        <f t="shared" si="0"/>
        <v>44896</v>
      </c>
      <c r="V11" s="225" t="s">
        <v>181</v>
      </c>
      <c r="W11" s="226" t="s">
        <v>181</v>
      </c>
      <c r="X11" s="227">
        <v>23.65</v>
      </c>
      <c r="Y11" s="228">
        <v>22.253</v>
      </c>
      <c r="Z11" s="228">
        <v>17.821999999999999</v>
      </c>
      <c r="AA11" s="228">
        <v>19.61</v>
      </c>
      <c r="AB11" s="228">
        <v>24.695</v>
      </c>
      <c r="AC11" s="228">
        <v>19.824000000000002</v>
      </c>
      <c r="AD11" s="228">
        <v>27.823</v>
      </c>
      <c r="AE11" s="228">
        <v>26.349</v>
      </c>
      <c r="AF11" s="228">
        <v>31.556000000000001</v>
      </c>
      <c r="AG11" s="228">
        <v>16.867000000000001</v>
      </c>
      <c r="AH11" s="228">
        <v>19.478999999999999</v>
      </c>
      <c r="AI11" s="228">
        <v>15.276</v>
      </c>
      <c r="AJ11" s="228">
        <v>20.376999999999999</v>
      </c>
      <c r="AK11" s="228">
        <v>23.634</v>
      </c>
      <c r="AL11" s="228">
        <v>28.027000000000001</v>
      </c>
      <c r="AM11" s="228">
        <v>21.306000000000001</v>
      </c>
      <c r="AN11" s="228">
        <v>27.427</v>
      </c>
      <c r="AO11" s="228">
        <v>40.456000000000003</v>
      </c>
      <c r="AP11" s="228">
        <v>20.795999999999999</v>
      </c>
      <c r="AQ11" s="228">
        <v>16.529</v>
      </c>
      <c r="AR11" s="228">
        <v>22.327999999999999</v>
      </c>
      <c r="AS11" s="228">
        <v>22.013999999999999</v>
      </c>
      <c r="AT11" s="228">
        <v>14.667</v>
      </c>
      <c r="AU11" s="228">
        <v>25.199000000000002</v>
      </c>
      <c r="AV11" s="228">
        <v>21.603000000000002</v>
      </c>
      <c r="AW11" s="228">
        <v>23.224</v>
      </c>
      <c r="AX11" s="228">
        <v>24.172999999999998</v>
      </c>
      <c r="AY11" s="228">
        <v>20.184000000000001</v>
      </c>
      <c r="AZ11" s="228">
        <v>15.617000000000001</v>
      </c>
      <c r="BA11" s="228">
        <v>18.516999999999999</v>
      </c>
      <c r="BB11" s="228">
        <v>19.437000000000001</v>
      </c>
      <c r="BC11" s="265"/>
      <c r="BD11" s="265"/>
      <c r="BE11" s="265"/>
      <c r="BF11" s="265"/>
      <c r="BG11" s="265"/>
      <c r="BH11" s="265"/>
      <c r="BI11" s="265"/>
      <c r="BJ11" s="265"/>
      <c r="BK11" s="265"/>
      <c r="BL11" s="265"/>
      <c r="BM11" s="265"/>
      <c r="BN11" s="265"/>
      <c r="BO11" s="265"/>
      <c r="BP11" s="265"/>
      <c r="BQ11" s="265"/>
      <c r="BR11" s="265"/>
      <c r="BS11" s="265"/>
      <c r="BT11" s="265"/>
      <c r="BU11" s="265"/>
      <c r="BV11" s="265"/>
      <c r="BW11" s="265"/>
      <c r="BX11" s="265"/>
      <c r="BY11" s="265"/>
      <c r="BZ11" s="265"/>
      <c r="CA11" s="265"/>
      <c r="CB11" s="265"/>
      <c r="CC11" s="265"/>
      <c r="CD11" s="265"/>
      <c r="CE11" s="265"/>
      <c r="CF11" s="265"/>
      <c r="CG11" s="265"/>
      <c r="CH11" s="265"/>
      <c r="CI11" s="265"/>
      <c r="CJ11" s="265"/>
      <c r="CK11" s="265"/>
      <c r="CL11" s="265"/>
      <c r="CM11" s="265"/>
      <c r="CN11" s="265"/>
      <c r="CO11" s="265"/>
      <c r="CP11" s="265"/>
      <c r="CQ11" s="265"/>
      <c r="CR11" s="265"/>
      <c r="CS11" s="265"/>
      <c r="CT11" s="265"/>
      <c r="CU11" s="265"/>
      <c r="CV11" s="265"/>
      <c r="CW11" s="265"/>
      <c r="CX11" s="265"/>
      <c r="CY11" s="265"/>
      <c r="CZ11" s="265"/>
      <c r="DA11" s="265"/>
      <c r="DB11" s="265"/>
      <c r="DC11" s="265"/>
      <c r="DD11" s="265"/>
      <c r="DE11" s="265"/>
      <c r="DF11" s="265"/>
      <c r="DG11" s="265"/>
      <c r="DH11" s="265"/>
      <c r="DI11" s="265"/>
      <c r="DJ11" s="265"/>
      <c r="DK11" s="265"/>
      <c r="DL11" s="265"/>
      <c r="DM11" s="265"/>
      <c r="DN11" s="265"/>
      <c r="DO11" s="265"/>
      <c r="DP11" s="265"/>
      <c r="DQ11" s="265"/>
      <c r="DR11" s="265"/>
      <c r="DS11" s="265"/>
      <c r="DT11" s="265"/>
      <c r="DU11" s="265"/>
      <c r="DV11" s="265"/>
      <c r="DW11" s="265"/>
      <c r="DX11" s="265"/>
      <c r="DY11" s="265"/>
      <c r="DZ11" s="265"/>
      <c r="EA11" s="265"/>
      <c r="EB11" s="265"/>
      <c r="EC11" s="265"/>
      <c r="ED11" s="265"/>
    </row>
    <row r="12" spans="1:134" ht="15" x14ac:dyDescent="0.25">
      <c r="A12" s="229"/>
      <c r="B12" s="211"/>
      <c r="C12" s="211"/>
      <c r="D12" s="211"/>
      <c r="E12" s="211"/>
      <c r="F12" s="211"/>
      <c r="G12" s="211"/>
      <c r="H12" s="211"/>
      <c r="I12" s="211"/>
      <c r="J12" s="211"/>
      <c r="K12" s="211"/>
      <c r="L12" s="211"/>
      <c r="M12" s="211"/>
      <c r="N12" s="211"/>
      <c r="O12" s="211"/>
      <c r="P12" s="211"/>
      <c r="Q12" s="211"/>
      <c r="R12" s="211"/>
      <c r="S12" s="211"/>
      <c r="T12" s="212"/>
      <c r="U12" s="224">
        <f t="shared" si="0"/>
        <v>44927</v>
      </c>
      <c r="V12" s="225" t="s">
        <v>181</v>
      </c>
      <c r="W12" s="226" t="s">
        <v>181</v>
      </c>
      <c r="X12" s="227">
        <v>21.52</v>
      </c>
      <c r="Y12" s="228">
        <v>17.783999999999999</v>
      </c>
      <c r="Z12" s="228">
        <v>20.85</v>
      </c>
      <c r="AA12" s="228">
        <v>19.175999999999998</v>
      </c>
      <c r="AB12" s="228">
        <v>20.667000000000002</v>
      </c>
      <c r="AC12" s="228">
        <v>17.495999999999999</v>
      </c>
      <c r="AD12" s="228">
        <v>22.068999999999999</v>
      </c>
      <c r="AE12" s="228">
        <v>23.658999999999999</v>
      </c>
      <c r="AF12" s="228">
        <v>23.103999999999999</v>
      </c>
      <c r="AG12" s="228">
        <v>19.161000000000001</v>
      </c>
      <c r="AH12" s="228">
        <v>18.803999999999998</v>
      </c>
      <c r="AI12" s="228">
        <v>14.565</v>
      </c>
      <c r="AJ12" s="228">
        <v>20.212</v>
      </c>
      <c r="AK12" s="228">
        <v>19.486000000000001</v>
      </c>
      <c r="AL12" s="228">
        <v>35.33</v>
      </c>
      <c r="AM12" s="228">
        <v>18.201000000000001</v>
      </c>
      <c r="AN12" s="228">
        <v>23.140999999999998</v>
      </c>
      <c r="AO12" s="228">
        <v>23.994</v>
      </c>
      <c r="AP12" s="228">
        <v>18.600000000000001</v>
      </c>
      <c r="AQ12" s="228">
        <v>14.603999999999999</v>
      </c>
      <c r="AR12" s="228">
        <v>18.495999999999999</v>
      </c>
      <c r="AS12" s="228">
        <v>23.521000000000001</v>
      </c>
      <c r="AT12" s="228">
        <v>17.327999999999999</v>
      </c>
      <c r="AU12" s="228">
        <v>22.192</v>
      </c>
      <c r="AV12" s="228">
        <v>21.783999999999999</v>
      </c>
      <c r="AW12" s="228">
        <v>18.356000000000002</v>
      </c>
      <c r="AX12" s="228">
        <v>27.93</v>
      </c>
      <c r="AY12" s="228">
        <v>16.824000000000002</v>
      </c>
      <c r="AZ12" s="228">
        <v>14.664</v>
      </c>
      <c r="BA12" s="228">
        <v>17.491</v>
      </c>
      <c r="BB12" s="228">
        <v>14.925000000000001</v>
      </c>
      <c r="BC12" s="265"/>
      <c r="BD12" s="265"/>
      <c r="BE12" s="265"/>
      <c r="BF12" s="265"/>
      <c r="BG12" s="265"/>
      <c r="BH12" s="265"/>
      <c r="BI12" s="265"/>
      <c r="BJ12" s="265"/>
      <c r="BK12" s="265"/>
      <c r="BL12" s="265"/>
      <c r="BM12" s="265"/>
      <c r="BN12" s="265"/>
      <c r="BO12" s="265"/>
      <c r="BP12" s="265"/>
      <c r="BQ12" s="265"/>
      <c r="BR12" s="265"/>
      <c r="BS12" s="265"/>
      <c r="BT12" s="265"/>
      <c r="BU12" s="265"/>
      <c r="BV12" s="265"/>
      <c r="BW12" s="265"/>
      <c r="BX12" s="265"/>
      <c r="BY12" s="265"/>
      <c r="BZ12" s="265"/>
      <c r="CA12" s="265"/>
      <c r="CB12" s="265"/>
      <c r="CC12" s="265"/>
      <c r="CD12" s="265"/>
      <c r="CE12" s="265"/>
      <c r="CF12" s="265"/>
      <c r="CG12" s="265"/>
      <c r="CH12" s="265"/>
      <c r="CI12" s="265"/>
      <c r="CJ12" s="265"/>
      <c r="CK12" s="265"/>
      <c r="CL12" s="265"/>
      <c r="CM12" s="265"/>
      <c r="CN12" s="265"/>
      <c r="CO12" s="265"/>
      <c r="CP12" s="265"/>
      <c r="CQ12" s="265"/>
      <c r="CR12" s="265"/>
      <c r="CS12" s="265"/>
      <c r="CT12" s="265"/>
      <c r="CU12" s="265"/>
      <c r="CV12" s="265"/>
      <c r="CW12" s="265"/>
      <c r="CX12" s="265"/>
      <c r="CY12" s="265"/>
      <c r="CZ12" s="265"/>
      <c r="DA12" s="265"/>
      <c r="DB12" s="265"/>
      <c r="DC12" s="265"/>
      <c r="DD12" s="265"/>
      <c r="DE12" s="265"/>
      <c r="DF12" s="265"/>
      <c r="DG12" s="265"/>
      <c r="DH12" s="265"/>
      <c r="DI12" s="265"/>
      <c r="DJ12" s="265"/>
      <c r="DK12" s="265"/>
      <c r="DL12" s="265"/>
      <c r="DM12" s="265"/>
      <c r="DN12" s="265"/>
      <c r="DO12" s="265"/>
      <c r="DP12" s="265"/>
      <c r="DQ12" s="265"/>
      <c r="DR12" s="265"/>
      <c r="DS12" s="265"/>
      <c r="DT12" s="265"/>
      <c r="DU12" s="265"/>
      <c r="DV12" s="265"/>
      <c r="DW12" s="265"/>
      <c r="DX12" s="265"/>
      <c r="DY12" s="265"/>
      <c r="DZ12" s="265"/>
      <c r="EA12" s="265"/>
      <c r="EB12" s="265"/>
      <c r="EC12" s="265"/>
      <c r="ED12" s="265"/>
    </row>
    <row r="13" spans="1:134" ht="15" x14ac:dyDescent="0.25">
      <c r="A13" s="229"/>
      <c r="B13" s="211"/>
      <c r="C13" s="211"/>
      <c r="D13" s="211"/>
      <c r="E13" s="211"/>
      <c r="F13" s="211"/>
      <c r="G13" s="211"/>
      <c r="H13" s="211"/>
      <c r="I13" s="211"/>
      <c r="J13" s="211"/>
      <c r="K13" s="211"/>
      <c r="L13" s="211"/>
      <c r="M13" s="211"/>
      <c r="N13" s="211"/>
      <c r="O13" s="211"/>
      <c r="P13" s="211"/>
      <c r="Q13" s="211"/>
      <c r="R13" s="211"/>
      <c r="S13" s="211"/>
      <c r="T13" s="212"/>
      <c r="U13" s="224">
        <f t="shared" si="0"/>
        <v>44958</v>
      </c>
      <c r="V13" s="225" t="s">
        <v>181</v>
      </c>
      <c r="W13" s="226" t="s">
        <v>181</v>
      </c>
      <c r="X13" s="227">
        <v>28.85</v>
      </c>
      <c r="Y13" s="228">
        <v>22.998999999999999</v>
      </c>
      <c r="Z13" s="228">
        <v>21.247</v>
      </c>
      <c r="AA13" s="228">
        <v>18.864000000000001</v>
      </c>
      <c r="AB13" s="228">
        <v>39.39</v>
      </c>
      <c r="AC13" s="228">
        <v>26.866</v>
      </c>
      <c r="AD13" s="228">
        <v>22.972999999999999</v>
      </c>
      <c r="AE13" s="228">
        <v>21.672999999999998</v>
      </c>
      <c r="AF13" s="228">
        <v>25.010999999999999</v>
      </c>
      <c r="AG13" s="228">
        <v>21.841999999999999</v>
      </c>
      <c r="AH13" s="228">
        <v>21.038</v>
      </c>
      <c r="AI13" s="228">
        <v>14.182</v>
      </c>
      <c r="AJ13" s="228">
        <v>25.082999999999998</v>
      </c>
      <c r="AK13" s="228">
        <v>20.7</v>
      </c>
      <c r="AL13" s="228">
        <v>43.889000000000003</v>
      </c>
      <c r="AM13" s="228">
        <v>15.718</v>
      </c>
      <c r="AN13" s="228">
        <v>34.488999999999997</v>
      </c>
      <c r="AO13" s="228">
        <v>19.475000000000001</v>
      </c>
      <c r="AP13" s="228">
        <v>25.582000000000001</v>
      </c>
      <c r="AQ13" s="228">
        <v>15.244999999999999</v>
      </c>
      <c r="AR13" s="228">
        <v>20.253</v>
      </c>
      <c r="AS13" s="228">
        <v>22.116</v>
      </c>
      <c r="AT13" s="228">
        <v>20.132000000000001</v>
      </c>
      <c r="AU13" s="228">
        <v>27.693999999999999</v>
      </c>
      <c r="AV13" s="228">
        <v>33.460999999999999</v>
      </c>
      <c r="AW13" s="228">
        <v>34.334000000000003</v>
      </c>
      <c r="AX13" s="228">
        <v>66.902000000000001</v>
      </c>
      <c r="AY13" s="228">
        <v>17.32</v>
      </c>
      <c r="AZ13" s="228">
        <v>17.98</v>
      </c>
      <c r="BA13" s="228">
        <v>18.498999999999999</v>
      </c>
      <c r="BB13" s="228">
        <v>22.126000000000001</v>
      </c>
      <c r="BC13" s="265"/>
      <c r="BD13" s="265"/>
      <c r="BE13" s="265"/>
      <c r="BF13" s="265"/>
      <c r="BG13" s="265"/>
      <c r="BH13" s="265"/>
      <c r="BI13" s="265"/>
      <c r="BJ13" s="265"/>
      <c r="BK13" s="265"/>
      <c r="BL13" s="265"/>
      <c r="BM13" s="265"/>
      <c r="BN13" s="265"/>
      <c r="BO13" s="265"/>
      <c r="BP13" s="265"/>
      <c r="BQ13" s="265"/>
      <c r="BR13" s="265"/>
      <c r="BS13" s="265"/>
      <c r="BT13" s="265"/>
      <c r="BU13" s="265"/>
      <c r="BV13" s="265"/>
      <c r="BW13" s="265"/>
      <c r="BX13" s="265"/>
      <c r="BY13" s="265"/>
      <c r="BZ13" s="265"/>
      <c r="CA13" s="265"/>
      <c r="CB13" s="265"/>
      <c r="CC13" s="265"/>
      <c r="CD13" s="265"/>
      <c r="CE13" s="265"/>
      <c r="CF13" s="265"/>
      <c r="CG13" s="265"/>
      <c r="CH13" s="265"/>
      <c r="CI13" s="265"/>
      <c r="CJ13" s="265"/>
      <c r="CK13" s="265"/>
      <c r="CL13" s="265"/>
      <c r="CM13" s="265"/>
      <c r="CN13" s="265"/>
      <c r="CO13" s="265"/>
      <c r="CP13" s="265"/>
      <c r="CQ13" s="265"/>
      <c r="CR13" s="265"/>
      <c r="CS13" s="265"/>
      <c r="CT13" s="265"/>
      <c r="CU13" s="265"/>
      <c r="CV13" s="265"/>
      <c r="CW13" s="265"/>
      <c r="CX13" s="265"/>
      <c r="CY13" s="265"/>
      <c r="CZ13" s="265"/>
      <c r="DA13" s="265"/>
      <c r="DB13" s="265"/>
      <c r="DC13" s="265"/>
      <c r="DD13" s="265"/>
      <c r="DE13" s="265"/>
      <c r="DF13" s="265"/>
      <c r="DG13" s="265"/>
      <c r="DH13" s="265"/>
      <c r="DI13" s="265"/>
      <c r="DJ13" s="265"/>
      <c r="DK13" s="265"/>
      <c r="DL13" s="265"/>
      <c r="DM13" s="265"/>
      <c r="DN13" s="265"/>
      <c r="DO13" s="265"/>
      <c r="DP13" s="265"/>
      <c r="DQ13" s="265"/>
      <c r="DR13" s="265"/>
      <c r="DS13" s="265"/>
      <c r="DT13" s="265"/>
      <c r="DU13" s="265"/>
      <c r="DV13" s="265"/>
      <c r="DW13" s="265"/>
      <c r="DX13" s="265"/>
      <c r="DY13" s="265"/>
      <c r="DZ13" s="265"/>
      <c r="EA13" s="265"/>
      <c r="EB13" s="265"/>
      <c r="EC13" s="265"/>
      <c r="ED13" s="265"/>
    </row>
    <row r="14" spans="1:134" ht="15" x14ac:dyDescent="0.25">
      <c r="A14" s="229"/>
      <c r="B14" s="211"/>
      <c r="C14" s="211"/>
      <c r="D14" s="211"/>
      <c r="E14" s="211"/>
      <c r="F14" s="211"/>
      <c r="G14" s="211"/>
      <c r="H14" s="211"/>
      <c r="I14" s="211"/>
      <c r="J14" s="211"/>
      <c r="K14" s="211"/>
      <c r="L14" s="211"/>
      <c r="M14" s="211"/>
      <c r="N14" s="211"/>
      <c r="O14" s="211"/>
      <c r="P14" s="211"/>
      <c r="Q14" s="211"/>
      <c r="R14" s="211"/>
      <c r="S14" s="211"/>
      <c r="T14" s="212"/>
      <c r="U14" s="224">
        <f t="shared" si="0"/>
        <v>44986</v>
      </c>
      <c r="V14" s="225" t="s">
        <v>181</v>
      </c>
      <c r="W14" s="226" t="s">
        <v>181</v>
      </c>
      <c r="X14" s="227">
        <v>92.46</v>
      </c>
      <c r="Y14" s="228">
        <v>52.037999999999997</v>
      </c>
      <c r="Z14" s="228">
        <v>87.995000000000005</v>
      </c>
      <c r="AA14" s="228">
        <v>58.362000000000002</v>
      </c>
      <c r="AB14" s="228">
        <v>163.24100000000001</v>
      </c>
      <c r="AC14" s="228">
        <v>34.979999999999997</v>
      </c>
      <c r="AD14" s="228">
        <v>132.334</v>
      </c>
      <c r="AE14" s="228">
        <v>59.216999999999999</v>
      </c>
      <c r="AF14" s="228">
        <v>45.851999999999997</v>
      </c>
      <c r="AG14" s="228">
        <v>40.698</v>
      </c>
      <c r="AH14" s="228">
        <v>64.268000000000001</v>
      </c>
      <c r="AI14" s="228">
        <v>22.827999999999999</v>
      </c>
      <c r="AJ14" s="228">
        <v>49.511000000000003</v>
      </c>
      <c r="AK14" s="228">
        <v>93.558000000000007</v>
      </c>
      <c r="AL14" s="228">
        <v>100.163</v>
      </c>
      <c r="AM14" s="228">
        <v>33.136000000000003</v>
      </c>
      <c r="AN14" s="228">
        <v>122.45399999999999</v>
      </c>
      <c r="AO14" s="228">
        <v>71.33</v>
      </c>
      <c r="AP14" s="228">
        <v>57.692999999999998</v>
      </c>
      <c r="AQ14" s="228">
        <v>41.97</v>
      </c>
      <c r="AR14" s="228">
        <v>48.676000000000002</v>
      </c>
      <c r="AS14" s="228">
        <v>56.505000000000003</v>
      </c>
      <c r="AT14" s="228">
        <v>39.228999999999999</v>
      </c>
      <c r="AU14" s="228">
        <v>54.530999999999999</v>
      </c>
      <c r="AV14" s="228">
        <v>65.783000000000001</v>
      </c>
      <c r="AW14" s="228">
        <v>56.738999999999997</v>
      </c>
      <c r="AX14" s="228">
        <v>169.505</v>
      </c>
      <c r="AY14" s="228">
        <v>28.350999999999999</v>
      </c>
      <c r="AZ14" s="228">
        <v>93.302999999999997</v>
      </c>
      <c r="BA14" s="228">
        <v>38.658999999999999</v>
      </c>
      <c r="BB14" s="228">
        <v>34.091999999999999</v>
      </c>
      <c r="BC14" s="265"/>
      <c r="BD14" s="265"/>
      <c r="BE14" s="265"/>
      <c r="BF14" s="265"/>
      <c r="BG14" s="265"/>
      <c r="BH14" s="265"/>
      <c r="BI14" s="265"/>
      <c r="BJ14" s="265"/>
      <c r="BK14" s="265"/>
      <c r="BL14" s="265"/>
      <c r="BM14" s="265"/>
      <c r="BN14" s="265"/>
      <c r="BO14" s="265"/>
      <c r="BP14" s="265"/>
      <c r="BQ14" s="265"/>
      <c r="BR14" s="265"/>
      <c r="BS14" s="265"/>
      <c r="BT14" s="265"/>
      <c r="BU14" s="265"/>
      <c r="BV14" s="265"/>
      <c r="BW14" s="265"/>
      <c r="BX14" s="265"/>
      <c r="BY14" s="265"/>
      <c r="BZ14" s="265"/>
      <c r="CA14" s="265"/>
      <c r="CB14" s="265"/>
      <c r="CC14" s="265"/>
      <c r="CD14" s="265"/>
      <c r="CE14" s="265"/>
      <c r="CF14" s="265"/>
      <c r="CG14" s="265"/>
      <c r="CH14" s="265"/>
      <c r="CI14" s="265"/>
      <c r="CJ14" s="265"/>
      <c r="CK14" s="265"/>
      <c r="CL14" s="265"/>
      <c r="CM14" s="265"/>
      <c r="CN14" s="265"/>
      <c r="CO14" s="265"/>
      <c r="CP14" s="265"/>
      <c r="CQ14" s="265"/>
      <c r="CR14" s="265"/>
      <c r="CS14" s="265"/>
      <c r="CT14" s="265"/>
      <c r="CU14" s="265"/>
      <c r="CV14" s="265"/>
      <c r="CW14" s="265"/>
      <c r="CX14" s="265"/>
      <c r="CY14" s="265"/>
      <c r="CZ14" s="265"/>
      <c r="DA14" s="265"/>
      <c r="DB14" s="265"/>
      <c r="DC14" s="265"/>
      <c r="DD14" s="265"/>
      <c r="DE14" s="265"/>
      <c r="DF14" s="265"/>
      <c r="DG14" s="265"/>
      <c r="DH14" s="265"/>
      <c r="DI14" s="265"/>
      <c r="DJ14" s="265"/>
      <c r="DK14" s="265"/>
      <c r="DL14" s="265"/>
      <c r="DM14" s="265"/>
      <c r="DN14" s="265"/>
      <c r="DO14" s="265"/>
      <c r="DP14" s="265"/>
      <c r="DQ14" s="265"/>
      <c r="DR14" s="265"/>
      <c r="DS14" s="265"/>
      <c r="DT14" s="265"/>
      <c r="DU14" s="265"/>
      <c r="DV14" s="265"/>
      <c r="DW14" s="265"/>
      <c r="DX14" s="265"/>
      <c r="DY14" s="265"/>
      <c r="DZ14" s="265"/>
      <c r="EA14" s="265"/>
      <c r="EB14" s="265"/>
      <c r="EC14" s="265"/>
      <c r="ED14" s="265"/>
    </row>
    <row r="15" spans="1:134" ht="15" x14ac:dyDescent="0.25">
      <c r="A15" s="229"/>
      <c r="B15" s="210" t="b">
        <v>1</v>
      </c>
      <c r="C15" s="210" t="b">
        <v>1</v>
      </c>
      <c r="D15" s="210" t="b">
        <v>1</v>
      </c>
      <c r="E15" s="211"/>
      <c r="F15" s="211"/>
      <c r="G15" s="211"/>
      <c r="H15" s="211"/>
      <c r="I15" s="211"/>
      <c r="J15" s="211"/>
      <c r="K15" s="211"/>
      <c r="L15" s="211"/>
      <c r="M15" s="211"/>
      <c r="N15" s="211"/>
      <c r="O15" s="211"/>
      <c r="P15" s="211"/>
      <c r="Q15" s="211"/>
      <c r="R15" s="211"/>
      <c r="S15" s="211"/>
      <c r="T15" s="212"/>
      <c r="U15" s="224">
        <f t="shared" si="0"/>
        <v>45017</v>
      </c>
      <c r="V15" s="225" t="s">
        <v>181</v>
      </c>
      <c r="W15" s="226" t="s">
        <v>181</v>
      </c>
      <c r="X15" s="227">
        <v>147.16999999999999</v>
      </c>
      <c r="Y15" s="228">
        <v>204.46600000000001</v>
      </c>
      <c r="Z15" s="228">
        <v>238.06</v>
      </c>
      <c r="AA15" s="228">
        <v>147.52799999999999</v>
      </c>
      <c r="AB15" s="228">
        <v>190.928</v>
      </c>
      <c r="AC15" s="228">
        <v>71.953999999999994</v>
      </c>
      <c r="AD15" s="228">
        <v>215.78800000000001</v>
      </c>
      <c r="AE15" s="228">
        <v>124.54900000000001</v>
      </c>
      <c r="AF15" s="228">
        <v>98.959000000000003</v>
      </c>
      <c r="AG15" s="228">
        <v>107.05</v>
      </c>
      <c r="AH15" s="228">
        <v>194.453</v>
      </c>
      <c r="AI15" s="228">
        <v>53.195999999999998</v>
      </c>
      <c r="AJ15" s="228">
        <v>69.831999999999994</v>
      </c>
      <c r="AK15" s="228">
        <v>196.488</v>
      </c>
      <c r="AL15" s="228">
        <v>288.06799999999998</v>
      </c>
      <c r="AM15" s="228">
        <v>117.336</v>
      </c>
      <c r="AN15" s="228">
        <v>141.19900000000001</v>
      </c>
      <c r="AO15" s="228">
        <v>250.15299999999999</v>
      </c>
      <c r="AP15" s="228">
        <v>103.98099999999999</v>
      </c>
      <c r="AQ15" s="228">
        <v>139.38399999999999</v>
      </c>
      <c r="AR15" s="228">
        <v>99.18</v>
      </c>
      <c r="AS15" s="228">
        <v>148.26300000000001</v>
      </c>
      <c r="AT15" s="228">
        <v>50.323</v>
      </c>
      <c r="AU15" s="228">
        <v>93.435000000000002</v>
      </c>
      <c r="AV15" s="228">
        <v>63.448</v>
      </c>
      <c r="AW15" s="228">
        <v>95.424000000000007</v>
      </c>
      <c r="AX15" s="228">
        <v>188.816</v>
      </c>
      <c r="AY15" s="228">
        <v>57.604999999999997</v>
      </c>
      <c r="AZ15" s="228">
        <v>190.684</v>
      </c>
      <c r="BA15" s="228">
        <v>53.762999999999998</v>
      </c>
      <c r="BB15" s="228">
        <v>64.227000000000004</v>
      </c>
      <c r="BC15" s="265"/>
      <c r="BD15" s="265"/>
      <c r="BE15" s="265"/>
      <c r="BF15" s="265"/>
      <c r="BG15" s="265"/>
      <c r="BH15" s="265"/>
      <c r="BI15" s="265"/>
      <c r="BJ15" s="265"/>
      <c r="BK15" s="265"/>
      <c r="BL15" s="265"/>
      <c r="BM15" s="265"/>
      <c r="BN15" s="265"/>
      <c r="BO15" s="265"/>
      <c r="BP15" s="265"/>
      <c r="BQ15" s="265"/>
      <c r="BR15" s="265"/>
      <c r="BS15" s="265"/>
      <c r="BT15" s="265"/>
      <c r="BU15" s="265"/>
      <c r="BV15" s="265"/>
      <c r="BW15" s="265"/>
      <c r="BX15" s="265"/>
      <c r="BY15" s="265"/>
      <c r="BZ15" s="265"/>
      <c r="CA15" s="265"/>
      <c r="CB15" s="265"/>
      <c r="CC15" s="265"/>
      <c r="CD15" s="265"/>
      <c r="CE15" s="265"/>
      <c r="CF15" s="265"/>
      <c r="CG15" s="265"/>
      <c r="CH15" s="265"/>
      <c r="CI15" s="265"/>
      <c r="CJ15" s="265"/>
      <c r="CK15" s="265"/>
      <c r="CL15" s="265"/>
      <c r="CM15" s="265"/>
      <c r="CN15" s="265"/>
      <c r="CO15" s="265"/>
      <c r="CP15" s="265"/>
      <c r="CQ15" s="265"/>
      <c r="CR15" s="265"/>
      <c r="CS15" s="265"/>
      <c r="CT15" s="265"/>
      <c r="CU15" s="265"/>
      <c r="CV15" s="265"/>
      <c r="CW15" s="265"/>
      <c r="CX15" s="265"/>
      <c r="CY15" s="265"/>
      <c r="CZ15" s="265"/>
      <c r="DA15" s="265"/>
      <c r="DB15" s="265"/>
      <c r="DC15" s="265"/>
      <c r="DD15" s="265"/>
      <c r="DE15" s="265"/>
      <c r="DF15" s="265"/>
      <c r="DG15" s="265"/>
      <c r="DH15" s="265"/>
      <c r="DI15" s="265"/>
      <c r="DJ15" s="265"/>
      <c r="DK15" s="265"/>
      <c r="DL15" s="265"/>
      <c r="DM15" s="265"/>
      <c r="DN15" s="265"/>
      <c r="DO15" s="265"/>
      <c r="DP15" s="265"/>
      <c r="DQ15" s="265"/>
      <c r="DR15" s="265"/>
      <c r="DS15" s="265"/>
      <c r="DT15" s="265"/>
      <c r="DU15" s="265"/>
      <c r="DV15" s="265"/>
      <c r="DW15" s="265"/>
      <c r="DX15" s="265"/>
      <c r="DY15" s="265"/>
      <c r="DZ15" s="265"/>
      <c r="EA15" s="265"/>
      <c r="EB15" s="265"/>
      <c r="EC15" s="265"/>
      <c r="ED15" s="265"/>
    </row>
    <row r="16" spans="1:134" ht="15" x14ac:dyDescent="0.25">
      <c r="A16" s="229"/>
      <c r="B16" s="210" t="b">
        <v>1</v>
      </c>
      <c r="C16" s="210" t="b">
        <v>1</v>
      </c>
      <c r="D16" s="210" t="b">
        <v>1</v>
      </c>
      <c r="E16" s="211"/>
      <c r="F16" s="211"/>
      <c r="G16" s="211"/>
      <c r="H16" s="211"/>
      <c r="I16" s="211"/>
      <c r="J16" s="211"/>
      <c r="K16" s="211"/>
      <c r="L16" s="211"/>
      <c r="M16" s="211"/>
      <c r="N16" s="211"/>
      <c r="O16" s="211"/>
      <c r="P16" s="211"/>
      <c r="Q16" s="211"/>
      <c r="R16" s="211"/>
      <c r="S16" s="211"/>
      <c r="T16" s="212"/>
      <c r="U16" s="224">
        <f t="shared" si="0"/>
        <v>45047</v>
      </c>
      <c r="V16" s="225" t="s">
        <v>181</v>
      </c>
      <c r="W16" s="226" t="s">
        <v>181</v>
      </c>
      <c r="X16" s="227">
        <v>251.55</v>
      </c>
      <c r="Y16" s="228">
        <v>311.59699999999998</v>
      </c>
      <c r="Z16" s="228">
        <v>436.43599999999998</v>
      </c>
      <c r="AA16" s="228">
        <v>285.529</v>
      </c>
      <c r="AB16" s="228">
        <v>328.95400000000001</v>
      </c>
      <c r="AC16" s="228">
        <v>196.08500000000001</v>
      </c>
      <c r="AD16" s="228">
        <v>385.47699999999998</v>
      </c>
      <c r="AE16" s="228">
        <v>247.67400000000001</v>
      </c>
      <c r="AF16" s="228">
        <v>278.80099999999999</v>
      </c>
      <c r="AG16" s="228">
        <v>183.73500000000001</v>
      </c>
      <c r="AH16" s="228">
        <v>432.58699999999999</v>
      </c>
      <c r="AI16" s="228">
        <v>61.084000000000003</v>
      </c>
      <c r="AJ16" s="228">
        <v>190.15199999999999</v>
      </c>
      <c r="AK16" s="228">
        <v>292.70800000000003</v>
      </c>
      <c r="AL16" s="228">
        <v>525.52</v>
      </c>
      <c r="AM16" s="228">
        <v>220.36199999999999</v>
      </c>
      <c r="AN16" s="228">
        <v>282.351</v>
      </c>
      <c r="AO16" s="228">
        <v>358.70499999999998</v>
      </c>
      <c r="AP16" s="228">
        <v>365.69099999999997</v>
      </c>
      <c r="AQ16" s="228">
        <v>205.13399999999999</v>
      </c>
      <c r="AR16" s="228">
        <v>180.17</v>
      </c>
      <c r="AS16" s="228">
        <v>205.02600000000001</v>
      </c>
      <c r="AT16" s="228">
        <v>136.80600000000001</v>
      </c>
      <c r="AU16" s="228">
        <v>193.83699999999999</v>
      </c>
      <c r="AV16" s="228">
        <v>170.71</v>
      </c>
      <c r="AW16" s="228">
        <v>194.316</v>
      </c>
      <c r="AX16" s="228">
        <v>233.143</v>
      </c>
      <c r="AY16" s="228">
        <v>127.877</v>
      </c>
      <c r="AZ16" s="228">
        <v>339.45100000000002</v>
      </c>
      <c r="BA16" s="228">
        <v>163.946</v>
      </c>
      <c r="BB16" s="228">
        <v>186.071</v>
      </c>
      <c r="BC16" s="265"/>
      <c r="BD16" s="265"/>
      <c r="BE16" s="265"/>
      <c r="BF16" s="265"/>
      <c r="BG16" s="265"/>
      <c r="BH16" s="265"/>
      <c r="BI16" s="265"/>
      <c r="BJ16" s="265"/>
      <c r="BK16" s="265"/>
      <c r="BL16" s="265"/>
      <c r="BM16" s="265"/>
      <c r="BN16" s="265"/>
      <c r="BO16" s="265"/>
      <c r="BP16" s="265"/>
      <c r="BQ16" s="265"/>
      <c r="BR16" s="265"/>
      <c r="BS16" s="265"/>
      <c r="BT16" s="265"/>
      <c r="BU16" s="265"/>
      <c r="BV16" s="265"/>
      <c r="BW16" s="265"/>
      <c r="BX16" s="265"/>
      <c r="BY16" s="265"/>
      <c r="BZ16" s="265"/>
      <c r="CA16" s="265"/>
      <c r="CB16" s="265"/>
      <c r="CC16" s="265"/>
      <c r="CD16" s="265"/>
      <c r="CE16" s="265"/>
      <c r="CF16" s="265"/>
      <c r="CG16" s="265"/>
      <c r="CH16" s="265"/>
      <c r="CI16" s="265"/>
      <c r="CJ16" s="265"/>
      <c r="CK16" s="265"/>
      <c r="CL16" s="265"/>
      <c r="CM16" s="265"/>
      <c r="CN16" s="265"/>
      <c r="CO16" s="265"/>
      <c r="CP16" s="265"/>
      <c r="CQ16" s="265"/>
      <c r="CR16" s="265"/>
      <c r="CS16" s="265"/>
      <c r="CT16" s="265"/>
      <c r="CU16" s="265"/>
      <c r="CV16" s="265"/>
      <c r="CW16" s="265"/>
      <c r="CX16" s="265"/>
      <c r="CY16" s="265"/>
      <c r="CZ16" s="265"/>
      <c r="DA16" s="265"/>
      <c r="DB16" s="265"/>
      <c r="DC16" s="265"/>
      <c r="DD16" s="265"/>
      <c r="DE16" s="265"/>
      <c r="DF16" s="265"/>
      <c r="DG16" s="265"/>
      <c r="DH16" s="265"/>
      <c r="DI16" s="265"/>
      <c r="DJ16" s="265"/>
      <c r="DK16" s="265"/>
      <c r="DL16" s="265"/>
      <c r="DM16" s="265"/>
      <c r="DN16" s="265"/>
      <c r="DO16" s="265"/>
      <c r="DP16" s="265"/>
      <c r="DQ16" s="265"/>
      <c r="DR16" s="265"/>
      <c r="DS16" s="265"/>
      <c r="DT16" s="265"/>
      <c r="DU16" s="265"/>
      <c r="DV16" s="265"/>
      <c r="DW16" s="265"/>
      <c r="DX16" s="265"/>
      <c r="DY16" s="265"/>
      <c r="DZ16" s="265"/>
      <c r="EA16" s="265"/>
      <c r="EB16" s="265"/>
      <c r="EC16" s="265"/>
      <c r="ED16" s="265"/>
    </row>
    <row r="17" spans="1:134" ht="15" x14ac:dyDescent="0.25">
      <c r="A17" s="229"/>
      <c r="B17" s="210" t="b">
        <v>1</v>
      </c>
      <c r="C17" s="210" t="b">
        <v>1</v>
      </c>
      <c r="D17" s="210" t="b">
        <v>1</v>
      </c>
      <c r="E17" s="211"/>
      <c r="F17" s="211"/>
      <c r="G17" s="211"/>
      <c r="H17" s="211"/>
      <c r="I17" s="211"/>
      <c r="J17" s="211"/>
      <c r="K17" s="211"/>
      <c r="L17" s="211"/>
      <c r="M17" s="211"/>
      <c r="N17" s="211"/>
      <c r="O17" s="211"/>
      <c r="P17" s="211"/>
      <c r="Q17" s="211"/>
      <c r="R17" s="211"/>
      <c r="S17" s="211"/>
      <c r="T17" s="212"/>
      <c r="U17" s="224">
        <f t="shared" si="0"/>
        <v>45078</v>
      </c>
      <c r="V17" s="225" t="s">
        <v>181</v>
      </c>
      <c r="W17" s="226" t="s">
        <v>181</v>
      </c>
      <c r="X17" s="227">
        <v>187.12</v>
      </c>
      <c r="Y17" s="228">
        <v>149.34299999999999</v>
      </c>
      <c r="Z17" s="228">
        <v>348.84300000000002</v>
      </c>
      <c r="AA17" s="228">
        <v>210.65799999999999</v>
      </c>
      <c r="AB17" s="228">
        <v>428.65300000000002</v>
      </c>
      <c r="AC17" s="228">
        <v>64.837000000000003</v>
      </c>
      <c r="AD17" s="228">
        <v>372.51299999999998</v>
      </c>
      <c r="AE17" s="228">
        <v>169.63900000000001</v>
      </c>
      <c r="AF17" s="228">
        <v>303.30200000000002</v>
      </c>
      <c r="AG17" s="228">
        <v>53.003999999999998</v>
      </c>
      <c r="AH17" s="228">
        <v>198.57400000000001</v>
      </c>
      <c r="AI17" s="228">
        <v>23.734000000000002</v>
      </c>
      <c r="AJ17" s="228">
        <v>115.616</v>
      </c>
      <c r="AK17" s="228">
        <v>134.77600000000001</v>
      </c>
      <c r="AL17" s="228">
        <v>361.51600000000002</v>
      </c>
      <c r="AM17" s="228">
        <v>73.816999999999993</v>
      </c>
      <c r="AN17" s="228">
        <v>165.33099999999999</v>
      </c>
      <c r="AO17" s="228">
        <v>343.40800000000002</v>
      </c>
      <c r="AP17" s="228">
        <v>157.35400000000001</v>
      </c>
      <c r="AQ17" s="228">
        <v>219.14400000000001</v>
      </c>
      <c r="AR17" s="228">
        <v>242.16300000000001</v>
      </c>
      <c r="AS17" s="228">
        <v>67.134</v>
      </c>
      <c r="AT17" s="228">
        <v>80.494</v>
      </c>
      <c r="AU17" s="228">
        <v>176.364</v>
      </c>
      <c r="AV17" s="228">
        <v>227.74600000000001</v>
      </c>
      <c r="AW17" s="228">
        <v>226.255</v>
      </c>
      <c r="AX17" s="228">
        <v>222.202</v>
      </c>
      <c r="AY17" s="228">
        <v>31.689</v>
      </c>
      <c r="AZ17" s="228">
        <v>374.28199999999998</v>
      </c>
      <c r="BA17" s="228">
        <v>65.980999999999995</v>
      </c>
      <c r="BB17" s="228">
        <v>260.82900000000001</v>
      </c>
      <c r="BC17" s="265"/>
      <c r="BD17" s="265"/>
      <c r="BE17" s="265"/>
      <c r="BF17" s="265"/>
      <c r="BG17" s="265"/>
      <c r="BH17" s="265"/>
      <c r="BI17" s="265"/>
      <c r="BJ17" s="265"/>
      <c r="BK17" s="265"/>
      <c r="BL17" s="265"/>
      <c r="BM17" s="265"/>
      <c r="BN17" s="265"/>
      <c r="BO17" s="265"/>
      <c r="BP17" s="265"/>
      <c r="BQ17" s="265"/>
      <c r="BR17" s="265"/>
      <c r="BS17" s="265"/>
      <c r="BT17" s="265"/>
      <c r="BU17" s="265"/>
      <c r="BV17" s="265"/>
      <c r="BW17" s="265"/>
      <c r="BX17" s="265"/>
      <c r="BY17" s="265"/>
      <c r="BZ17" s="265"/>
      <c r="CA17" s="265"/>
      <c r="CB17" s="265"/>
      <c r="CC17" s="265"/>
      <c r="CD17" s="265"/>
      <c r="CE17" s="265"/>
      <c r="CF17" s="265"/>
      <c r="CG17" s="265"/>
      <c r="CH17" s="265"/>
      <c r="CI17" s="265"/>
      <c r="CJ17" s="265"/>
      <c r="CK17" s="265"/>
      <c r="CL17" s="265"/>
      <c r="CM17" s="265"/>
      <c r="CN17" s="265"/>
      <c r="CO17" s="265"/>
      <c r="CP17" s="265"/>
      <c r="CQ17" s="265"/>
      <c r="CR17" s="265"/>
      <c r="CS17" s="265"/>
      <c r="CT17" s="265"/>
      <c r="CU17" s="265"/>
      <c r="CV17" s="265"/>
      <c r="CW17" s="265"/>
      <c r="CX17" s="265"/>
      <c r="CY17" s="265"/>
      <c r="CZ17" s="265"/>
      <c r="DA17" s="265"/>
      <c r="DB17" s="265"/>
      <c r="DC17" s="265"/>
      <c r="DD17" s="265"/>
      <c r="DE17" s="265"/>
      <c r="DF17" s="265"/>
      <c r="DG17" s="265"/>
      <c r="DH17" s="265"/>
      <c r="DI17" s="265"/>
      <c r="DJ17" s="265"/>
      <c r="DK17" s="265"/>
      <c r="DL17" s="265"/>
      <c r="DM17" s="265"/>
      <c r="DN17" s="265"/>
      <c r="DO17" s="265"/>
      <c r="DP17" s="265"/>
      <c r="DQ17" s="265"/>
      <c r="DR17" s="265"/>
      <c r="DS17" s="265"/>
      <c r="DT17" s="265"/>
      <c r="DU17" s="265"/>
      <c r="DV17" s="265"/>
      <c r="DW17" s="265"/>
      <c r="DX17" s="265"/>
      <c r="DY17" s="265"/>
      <c r="DZ17" s="265"/>
      <c r="EA17" s="265"/>
      <c r="EB17" s="265"/>
      <c r="EC17" s="265"/>
      <c r="ED17" s="265"/>
    </row>
    <row r="18" spans="1:134" ht="15" x14ac:dyDescent="0.25">
      <c r="A18" s="229"/>
      <c r="B18" s="210" t="b">
        <v>1</v>
      </c>
      <c r="C18" s="210" t="b">
        <v>1</v>
      </c>
      <c r="D18" s="210" t="b">
        <v>1</v>
      </c>
      <c r="E18" s="211"/>
      <c r="F18" s="211"/>
      <c r="G18" s="211"/>
      <c r="H18" s="211"/>
      <c r="I18" s="211"/>
      <c r="J18" s="211"/>
      <c r="K18" s="211"/>
      <c r="L18" s="211"/>
      <c r="M18" s="211"/>
      <c r="N18" s="211"/>
      <c r="O18" s="211"/>
      <c r="P18" s="211"/>
      <c r="Q18" s="211"/>
      <c r="R18" s="211"/>
      <c r="S18" s="211"/>
      <c r="T18" s="212"/>
      <c r="U18" s="224">
        <f t="shared" si="0"/>
        <v>45108</v>
      </c>
      <c r="V18" s="225" t="s">
        <v>181</v>
      </c>
      <c r="W18" s="226" t="s">
        <v>181</v>
      </c>
      <c r="X18" s="227">
        <v>32.06</v>
      </c>
      <c r="Y18" s="228">
        <v>51.204000000000001</v>
      </c>
      <c r="Z18" s="228">
        <v>95.055999999999997</v>
      </c>
      <c r="AA18" s="228">
        <v>18.068999999999999</v>
      </c>
      <c r="AB18" s="228">
        <v>260.30700000000002</v>
      </c>
      <c r="AC18" s="228">
        <v>10.071999999999999</v>
      </c>
      <c r="AD18" s="228">
        <v>90.998000000000005</v>
      </c>
      <c r="AE18" s="228">
        <v>71.210999999999999</v>
      </c>
      <c r="AF18" s="228">
        <v>175.19200000000001</v>
      </c>
      <c r="AG18" s="228">
        <v>-8.3870000000000005</v>
      </c>
      <c r="AH18" s="228">
        <v>29.420999999999999</v>
      </c>
      <c r="AI18" s="228">
        <v>17.076000000000001</v>
      </c>
      <c r="AJ18" s="228">
        <v>-3.2080000000000002</v>
      </c>
      <c r="AK18" s="228">
        <v>27.414999999999999</v>
      </c>
      <c r="AL18" s="228">
        <v>101.053</v>
      </c>
      <c r="AM18" s="228">
        <v>21.791</v>
      </c>
      <c r="AN18" s="228">
        <v>23.718</v>
      </c>
      <c r="AO18" s="228">
        <v>90.641999999999996</v>
      </c>
      <c r="AP18" s="228">
        <v>29.713999999999999</v>
      </c>
      <c r="AQ18" s="228">
        <v>30.675000000000001</v>
      </c>
      <c r="AR18" s="228">
        <v>52.850999999999999</v>
      </c>
      <c r="AS18" s="228">
        <v>6.2279999999999998</v>
      </c>
      <c r="AT18" s="228">
        <v>24.152000000000001</v>
      </c>
      <c r="AU18" s="228">
        <v>14.651999999999999</v>
      </c>
      <c r="AV18" s="228">
        <v>33.542000000000002</v>
      </c>
      <c r="AW18" s="228">
        <v>25.295999999999999</v>
      </c>
      <c r="AX18" s="228">
        <v>33.746000000000002</v>
      </c>
      <c r="AY18" s="228">
        <v>17.803000000000001</v>
      </c>
      <c r="AZ18" s="228">
        <v>137.69200000000001</v>
      </c>
      <c r="BA18" s="228">
        <v>-0.27400000000000002</v>
      </c>
      <c r="BB18" s="228">
        <v>96.83</v>
      </c>
      <c r="BC18" s="265"/>
      <c r="BD18" s="265"/>
      <c r="BE18" s="265"/>
      <c r="BF18" s="265"/>
      <c r="BG18" s="265"/>
      <c r="BH18" s="265"/>
      <c r="BI18" s="265"/>
      <c r="BJ18" s="265"/>
      <c r="BK18" s="265"/>
      <c r="BL18" s="265"/>
      <c r="BM18" s="265"/>
      <c r="BN18" s="265"/>
      <c r="BO18" s="265"/>
      <c r="BP18" s="265"/>
      <c r="BQ18" s="265"/>
      <c r="BR18" s="265"/>
      <c r="BS18" s="265"/>
      <c r="BT18" s="265"/>
      <c r="BU18" s="265"/>
      <c r="BV18" s="265"/>
      <c r="BW18" s="265"/>
      <c r="BX18" s="265"/>
      <c r="BY18" s="265"/>
      <c r="BZ18" s="265"/>
      <c r="CA18" s="265"/>
      <c r="CB18" s="265"/>
      <c r="CC18" s="265"/>
      <c r="CD18" s="265"/>
      <c r="CE18" s="265"/>
      <c r="CF18" s="265"/>
      <c r="CG18" s="265"/>
      <c r="CH18" s="265"/>
      <c r="CI18" s="265"/>
      <c r="CJ18" s="265"/>
      <c r="CK18" s="265"/>
      <c r="CL18" s="265"/>
      <c r="CM18" s="265"/>
      <c r="CN18" s="265"/>
      <c r="CO18" s="265"/>
      <c r="CP18" s="265"/>
      <c r="CQ18" s="265"/>
      <c r="CR18" s="265"/>
      <c r="CS18" s="265"/>
      <c r="CT18" s="265"/>
      <c r="CU18" s="265"/>
      <c r="CV18" s="265"/>
      <c r="CW18" s="265"/>
      <c r="CX18" s="265"/>
      <c r="CY18" s="265"/>
      <c r="CZ18" s="265"/>
      <c r="DA18" s="265"/>
      <c r="DB18" s="265"/>
      <c r="DC18" s="265"/>
      <c r="DD18" s="265"/>
      <c r="DE18" s="265"/>
      <c r="DF18" s="265"/>
      <c r="DG18" s="265"/>
      <c r="DH18" s="265"/>
      <c r="DI18" s="265"/>
      <c r="DJ18" s="265"/>
      <c r="DK18" s="265"/>
      <c r="DL18" s="265"/>
      <c r="DM18" s="265"/>
      <c r="DN18" s="265"/>
      <c r="DO18" s="265"/>
      <c r="DP18" s="265"/>
      <c r="DQ18" s="265"/>
      <c r="DR18" s="265"/>
      <c r="DS18" s="265"/>
      <c r="DT18" s="265"/>
      <c r="DU18" s="265"/>
      <c r="DV18" s="265"/>
      <c r="DW18" s="265"/>
      <c r="DX18" s="265"/>
      <c r="DY18" s="265"/>
      <c r="DZ18" s="265"/>
      <c r="EA18" s="265"/>
      <c r="EB18" s="265"/>
      <c r="EC18" s="265"/>
      <c r="ED18" s="265"/>
    </row>
    <row r="19" spans="1:134" ht="15" x14ac:dyDescent="0.25">
      <c r="A19" s="229"/>
      <c r="B19" s="210" t="b">
        <v>1</v>
      </c>
      <c r="C19" s="210" t="b">
        <v>1</v>
      </c>
      <c r="D19" s="210" t="b">
        <v>1</v>
      </c>
      <c r="E19" s="211"/>
      <c r="F19" s="211"/>
      <c r="G19" s="211"/>
      <c r="H19" s="211"/>
      <c r="I19" s="211"/>
      <c r="J19" s="211"/>
      <c r="K19" s="211"/>
      <c r="L19" s="211"/>
      <c r="M19" s="211"/>
      <c r="N19" s="211"/>
      <c r="O19" s="211"/>
      <c r="P19" s="211"/>
      <c r="Q19" s="211"/>
      <c r="R19" s="211"/>
      <c r="S19" s="211"/>
      <c r="T19" s="212"/>
      <c r="U19" s="224">
        <f t="shared" si="0"/>
        <v>45139</v>
      </c>
      <c r="V19" s="225" t="s">
        <v>181</v>
      </c>
      <c r="W19" s="226" t="s">
        <v>181</v>
      </c>
      <c r="X19" s="227">
        <v>23.31</v>
      </c>
      <c r="Y19" s="228">
        <v>58.375</v>
      </c>
      <c r="Z19" s="228">
        <v>82.984999999999999</v>
      </c>
      <c r="AA19" s="228">
        <v>5.3860000000000001</v>
      </c>
      <c r="AB19" s="228">
        <v>75.893000000000001</v>
      </c>
      <c r="AC19" s="228">
        <v>11.189</v>
      </c>
      <c r="AD19" s="228">
        <v>70.281999999999996</v>
      </c>
      <c r="AE19" s="228">
        <v>21.975000000000001</v>
      </c>
      <c r="AF19" s="228">
        <v>121.643</v>
      </c>
      <c r="AG19" s="228">
        <v>-6.9219999999999997</v>
      </c>
      <c r="AH19" s="228">
        <v>39.792000000000002</v>
      </c>
      <c r="AI19" s="228">
        <v>16.684999999999999</v>
      </c>
      <c r="AJ19" s="228">
        <v>5.859</v>
      </c>
      <c r="AK19" s="228">
        <v>-0.53700000000000003</v>
      </c>
      <c r="AL19" s="228">
        <v>34.143000000000001</v>
      </c>
      <c r="AM19" s="228">
        <v>31.271999999999998</v>
      </c>
      <c r="AN19" s="228">
        <v>41.981000000000002</v>
      </c>
      <c r="AO19" s="228">
        <v>37.859000000000002</v>
      </c>
      <c r="AP19" s="228">
        <v>-3.9079999999999999</v>
      </c>
      <c r="AQ19" s="228">
        <v>33.886000000000003</v>
      </c>
      <c r="AR19" s="228">
        <v>8.8000000000000007</v>
      </c>
      <c r="AS19" s="228">
        <v>0.24</v>
      </c>
      <c r="AT19" s="228">
        <v>38.889000000000003</v>
      </c>
      <c r="AU19" s="228">
        <v>9.2409999999999997</v>
      </c>
      <c r="AV19" s="228">
        <v>4.3860000000000001</v>
      </c>
      <c r="AW19" s="228">
        <v>26.931999999999999</v>
      </c>
      <c r="AX19" s="228">
        <v>22.44</v>
      </c>
      <c r="AY19" s="228">
        <v>15.34</v>
      </c>
      <c r="AZ19" s="228">
        <v>36.229999999999997</v>
      </c>
      <c r="BA19" s="228">
        <v>18.344999999999999</v>
      </c>
      <c r="BB19" s="228">
        <v>36.134</v>
      </c>
      <c r="BC19" s="265"/>
      <c r="BD19" s="265"/>
      <c r="BE19" s="265"/>
      <c r="BF19" s="265"/>
      <c r="BG19" s="265"/>
      <c r="BH19" s="265"/>
      <c r="BI19" s="265"/>
      <c r="BJ19" s="265"/>
      <c r="BK19" s="265"/>
      <c r="BL19" s="265"/>
      <c r="BM19" s="265"/>
      <c r="BN19" s="265"/>
      <c r="BO19" s="265"/>
      <c r="BP19" s="265"/>
      <c r="BQ19" s="265"/>
      <c r="BR19" s="265"/>
      <c r="BS19" s="265"/>
      <c r="BT19" s="265"/>
      <c r="BU19" s="265"/>
      <c r="BV19" s="265"/>
      <c r="BW19" s="265"/>
      <c r="BX19" s="265"/>
      <c r="BY19" s="265"/>
      <c r="BZ19" s="265"/>
      <c r="CA19" s="265"/>
      <c r="CB19" s="265"/>
      <c r="CC19" s="265"/>
      <c r="CD19" s="265"/>
      <c r="CE19" s="265"/>
      <c r="CF19" s="265"/>
      <c r="CG19" s="265"/>
      <c r="CH19" s="265"/>
      <c r="CI19" s="265"/>
      <c r="CJ19" s="265"/>
      <c r="CK19" s="265"/>
      <c r="CL19" s="265"/>
      <c r="CM19" s="265"/>
      <c r="CN19" s="265"/>
      <c r="CO19" s="265"/>
      <c r="CP19" s="265"/>
      <c r="CQ19" s="265"/>
      <c r="CR19" s="265"/>
      <c r="CS19" s="265"/>
      <c r="CT19" s="265"/>
      <c r="CU19" s="265"/>
      <c r="CV19" s="265"/>
      <c r="CW19" s="265"/>
      <c r="CX19" s="265"/>
      <c r="CY19" s="265"/>
      <c r="CZ19" s="265"/>
      <c r="DA19" s="265"/>
      <c r="DB19" s="265"/>
      <c r="DC19" s="265"/>
      <c r="DD19" s="265"/>
      <c r="DE19" s="265"/>
      <c r="DF19" s="265"/>
      <c r="DG19" s="265"/>
      <c r="DH19" s="265"/>
      <c r="DI19" s="265"/>
      <c r="DJ19" s="265"/>
      <c r="DK19" s="265"/>
      <c r="DL19" s="265"/>
      <c r="DM19" s="265"/>
      <c r="DN19" s="265"/>
      <c r="DO19" s="265"/>
      <c r="DP19" s="265"/>
      <c r="DQ19" s="265"/>
      <c r="DR19" s="265"/>
      <c r="DS19" s="265"/>
      <c r="DT19" s="265"/>
      <c r="DU19" s="265"/>
      <c r="DV19" s="265"/>
      <c r="DW19" s="265"/>
      <c r="DX19" s="265"/>
      <c r="DY19" s="265"/>
      <c r="DZ19" s="265"/>
      <c r="EA19" s="265"/>
      <c r="EB19" s="265"/>
      <c r="EC19" s="265"/>
      <c r="ED19" s="265"/>
    </row>
    <row r="20" spans="1:134" ht="15" x14ac:dyDescent="0.25">
      <c r="A20" s="229"/>
      <c r="B20" s="210" t="b">
        <v>1</v>
      </c>
      <c r="C20" s="210" t="b">
        <v>1</v>
      </c>
      <c r="D20" s="210" t="b">
        <v>1</v>
      </c>
      <c r="E20" s="211"/>
      <c r="F20" s="211"/>
      <c r="G20" s="211"/>
      <c r="H20" s="211"/>
      <c r="I20" s="211"/>
      <c r="J20" s="211"/>
      <c r="K20" s="211"/>
      <c r="L20" s="211"/>
      <c r="M20" s="211"/>
      <c r="N20" s="211"/>
      <c r="O20" s="211"/>
      <c r="P20" s="211"/>
      <c r="Q20" s="211"/>
      <c r="R20" s="211"/>
      <c r="S20" s="211"/>
      <c r="T20" s="212"/>
      <c r="U20" s="224">
        <f t="shared" si="0"/>
        <v>45170</v>
      </c>
      <c r="V20" s="225" t="s">
        <v>181</v>
      </c>
      <c r="W20" s="226" t="s">
        <v>181</v>
      </c>
      <c r="X20" s="227">
        <v>30.92</v>
      </c>
      <c r="Y20" s="228">
        <v>39.939</v>
      </c>
      <c r="Z20" s="228">
        <v>82.733000000000004</v>
      </c>
      <c r="AA20" s="228">
        <v>49.411999999999999</v>
      </c>
      <c r="AB20" s="228">
        <v>38.396000000000001</v>
      </c>
      <c r="AC20" s="228">
        <v>28.821000000000002</v>
      </c>
      <c r="AD20" s="228">
        <v>84.713999999999999</v>
      </c>
      <c r="AE20" s="228">
        <v>11.295999999999999</v>
      </c>
      <c r="AF20" s="228">
        <v>77.100999999999999</v>
      </c>
      <c r="AG20" s="228">
        <v>16.387</v>
      </c>
      <c r="AH20" s="228">
        <v>7.8289999999999997</v>
      </c>
      <c r="AI20" s="228">
        <v>25.577000000000002</v>
      </c>
      <c r="AJ20" s="228">
        <v>51.286000000000001</v>
      </c>
      <c r="AK20" s="228">
        <v>51.378999999999998</v>
      </c>
      <c r="AL20" s="228">
        <v>20.712</v>
      </c>
      <c r="AM20" s="228">
        <v>45.406999999999996</v>
      </c>
      <c r="AN20" s="228">
        <v>31.956</v>
      </c>
      <c r="AO20" s="228">
        <v>36.558</v>
      </c>
      <c r="AP20" s="228">
        <v>7.9649999999999999</v>
      </c>
      <c r="AQ20" s="228">
        <v>43.75</v>
      </c>
      <c r="AR20" s="228">
        <v>12.554</v>
      </c>
      <c r="AS20" s="228">
        <v>19.475000000000001</v>
      </c>
      <c r="AT20" s="228">
        <v>95.41</v>
      </c>
      <c r="AU20" s="228">
        <v>15.746</v>
      </c>
      <c r="AV20" s="228">
        <v>7.7789999999999999</v>
      </c>
      <c r="AW20" s="228">
        <v>11.343999999999999</v>
      </c>
      <c r="AX20" s="228">
        <v>15.367000000000001</v>
      </c>
      <c r="AY20" s="228">
        <v>14.084</v>
      </c>
      <c r="AZ20" s="228">
        <v>8.5960000000000001</v>
      </c>
      <c r="BA20" s="228">
        <v>19.038</v>
      </c>
      <c r="BB20" s="228">
        <v>64.718000000000004</v>
      </c>
      <c r="BC20" s="265"/>
      <c r="BD20" s="265"/>
      <c r="BE20" s="265"/>
      <c r="BF20" s="265"/>
      <c r="BG20" s="265"/>
      <c r="BH20" s="265"/>
      <c r="BI20" s="265"/>
      <c r="BJ20" s="265"/>
      <c r="BK20" s="265"/>
      <c r="BL20" s="265"/>
      <c r="BM20" s="265"/>
      <c r="BN20" s="265"/>
      <c r="BO20" s="265"/>
      <c r="BP20" s="265"/>
      <c r="BQ20" s="265"/>
      <c r="BR20" s="265"/>
      <c r="BS20" s="265"/>
      <c r="BT20" s="265"/>
      <c r="BU20" s="265"/>
      <c r="BV20" s="265"/>
      <c r="BW20" s="265"/>
      <c r="BX20" s="265"/>
      <c r="BY20" s="265"/>
      <c r="BZ20" s="265"/>
      <c r="CA20" s="265"/>
      <c r="CB20" s="265"/>
      <c r="CC20" s="265"/>
      <c r="CD20" s="265"/>
      <c r="CE20" s="265"/>
      <c r="CF20" s="265"/>
      <c r="CG20" s="265"/>
      <c r="CH20" s="265"/>
      <c r="CI20" s="265"/>
      <c r="CJ20" s="265"/>
      <c r="CK20" s="265"/>
      <c r="CL20" s="265"/>
      <c r="CM20" s="265"/>
      <c r="CN20" s="265"/>
      <c r="CO20" s="265"/>
      <c r="CP20" s="265"/>
      <c r="CQ20" s="265"/>
      <c r="CR20" s="265"/>
      <c r="CS20" s="265"/>
      <c r="CT20" s="265"/>
      <c r="CU20" s="265"/>
      <c r="CV20" s="265"/>
      <c r="CW20" s="265"/>
      <c r="CX20" s="265"/>
      <c r="CY20" s="265"/>
      <c r="CZ20" s="265"/>
      <c r="DA20" s="265"/>
      <c r="DB20" s="265"/>
      <c r="DC20" s="265"/>
      <c r="DD20" s="265"/>
      <c r="DE20" s="265"/>
      <c r="DF20" s="265"/>
      <c r="DG20" s="265"/>
      <c r="DH20" s="265"/>
      <c r="DI20" s="265"/>
      <c r="DJ20" s="265"/>
      <c r="DK20" s="265"/>
      <c r="DL20" s="265"/>
      <c r="DM20" s="265"/>
      <c r="DN20" s="265"/>
      <c r="DO20" s="265"/>
      <c r="DP20" s="265"/>
      <c r="DQ20" s="265"/>
      <c r="DR20" s="265"/>
      <c r="DS20" s="265"/>
      <c r="DT20" s="265"/>
      <c r="DU20" s="265"/>
      <c r="DV20" s="265"/>
      <c r="DW20" s="265"/>
      <c r="DX20" s="265"/>
      <c r="DY20" s="265"/>
      <c r="DZ20" s="265"/>
      <c r="EA20" s="265"/>
      <c r="EB20" s="265"/>
      <c r="EC20" s="265"/>
      <c r="ED20" s="265"/>
    </row>
    <row r="21" spans="1:134" ht="15" x14ac:dyDescent="0.25">
      <c r="A21" s="229"/>
      <c r="B21" s="210" t="b">
        <v>1</v>
      </c>
      <c r="C21" s="210" t="b">
        <v>1</v>
      </c>
      <c r="D21" s="210" t="b">
        <v>1</v>
      </c>
      <c r="E21" s="211"/>
      <c r="F21" s="211"/>
      <c r="G21" s="211"/>
      <c r="H21" s="211"/>
      <c r="I21" s="211"/>
      <c r="J21" s="211"/>
      <c r="K21" s="211"/>
      <c r="L21" s="211"/>
      <c r="M21" s="211"/>
      <c r="N21" s="211"/>
      <c r="O21" s="211"/>
      <c r="P21" s="211"/>
      <c r="Q21" s="211"/>
      <c r="R21" s="211"/>
      <c r="S21" s="211"/>
      <c r="T21" s="212"/>
      <c r="U21" s="224">
        <f t="shared" si="0"/>
        <v>45200</v>
      </c>
      <c r="V21" s="225" t="s">
        <v>181</v>
      </c>
      <c r="W21" s="226" t="s">
        <v>181</v>
      </c>
      <c r="X21" s="227">
        <v>34.979999999999997</v>
      </c>
      <c r="Y21" s="228">
        <v>20.085999999999999</v>
      </c>
      <c r="Z21" s="228">
        <v>35.966000000000001</v>
      </c>
      <c r="AA21" s="228">
        <v>46.418999999999997</v>
      </c>
      <c r="AB21" s="228">
        <v>36.975000000000001</v>
      </c>
      <c r="AC21" s="228">
        <v>32.518000000000001</v>
      </c>
      <c r="AD21" s="228">
        <v>101.955</v>
      </c>
      <c r="AE21" s="228">
        <v>45.09</v>
      </c>
      <c r="AF21" s="228">
        <v>27.3</v>
      </c>
      <c r="AG21" s="228">
        <v>33.168999999999997</v>
      </c>
      <c r="AH21" s="228">
        <v>13.378</v>
      </c>
      <c r="AI21" s="228">
        <v>28.285</v>
      </c>
      <c r="AJ21" s="228">
        <v>23.067</v>
      </c>
      <c r="AK21" s="228">
        <v>69.837000000000003</v>
      </c>
      <c r="AL21" s="228">
        <v>80.650999999999996</v>
      </c>
      <c r="AM21" s="228">
        <v>123.77200000000001</v>
      </c>
      <c r="AN21" s="228">
        <v>51.167000000000002</v>
      </c>
      <c r="AO21" s="228">
        <v>30.783999999999999</v>
      </c>
      <c r="AP21" s="228">
        <v>23.251000000000001</v>
      </c>
      <c r="AQ21" s="228">
        <v>34.204999999999998</v>
      </c>
      <c r="AR21" s="228">
        <v>62.136000000000003</v>
      </c>
      <c r="AS21" s="228">
        <v>15.397</v>
      </c>
      <c r="AT21" s="228">
        <v>54.219000000000001</v>
      </c>
      <c r="AU21" s="228">
        <v>55.442</v>
      </c>
      <c r="AV21" s="228">
        <v>24.637</v>
      </c>
      <c r="AW21" s="228">
        <v>20.753</v>
      </c>
      <c r="AX21" s="228">
        <v>46.939</v>
      </c>
      <c r="AY21" s="228">
        <v>21.562999999999999</v>
      </c>
      <c r="AZ21" s="228">
        <v>15.285</v>
      </c>
      <c r="BA21" s="228">
        <v>19.448</v>
      </c>
      <c r="BB21" s="228">
        <v>22.346</v>
      </c>
      <c r="BC21" s="265"/>
      <c r="BD21" s="265"/>
      <c r="BE21" s="265"/>
      <c r="BF21" s="265"/>
      <c r="BG21" s="265"/>
      <c r="BH21" s="265"/>
      <c r="BI21" s="265"/>
      <c r="BJ21" s="265"/>
      <c r="BK21" s="265"/>
      <c r="BL21" s="265"/>
      <c r="BM21" s="265"/>
      <c r="BN21" s="265"/>
      <c r="BO21" s="265"/>
      <c r="BP21" s="265"/>
      <c r="BQ21" s="265"/>
      <c r="BR21" s="265"/>
      <c r="BS21" s="265"/>
      <c r="BT21" s="265"/>
      <c r="BU21" s="265"/>
      <c r="BV21" s="265"/>
      <c r="BW21" s="265"/>
      <c r="BX21" s="265"/>
      <c r="BY21" s="265"/>
      <c r="BZ21" s="265"/>
      <c r="CA21" s="265"/>
      <c r="CB21" s="265"/>
      <c r="CC21" s="265"/>
      <c r="CD21" s="265"/>
      <c r="CE21" s="265"/>
      <c r="CF21" s="265"/>
      <c r="CG21" s="265"/>
      <c r="CH21" s="265"/>
      <c r="CI21" s="265"/>
      <c r="CJ21" s="265"/>
      <c r="CK21" s="265"/>
      <c r="CL21" s="265"/>
      <c r="CM21" s="265"/>
      <c r="CN21" s="265"/>
      <c r="CO21" s="265"/>
      <c r="CP21" s="265"/>
      <c r="CQ21" s="265"/>
      <c r="CR21" s="265"/>
      <c r="CS21" s="265"/>
      <c r="CT21" s="265"/>
      <c r="CU21" s="265"/>
      <c r="CV21" s="265"/>
      <c r="CW21" s="265"/>
      <c r="CX21" s="265"/>
      <c r="CY21" s="265"/>
      <c r="CZ21" s="265"/>
      <c r="DA21" s="265"/>
      <c r="DB21" s="265"/>
      <c r="DC21" s="265"/>
      <c r="DD21" s="265"/>
      <c r="DE21" s="265"/>
      <c r="DF21" s="265"/>
      <c r="DG21" s="265"/>
      <c r="DH21" s="265"/>
      <c r="DI21" s="265"/>
      <c r="DJ21" s="265"/>
      <c r="DK21" s="265"/>
      <c r="DL21" s="265"/>
      <c r="DM21" s="265"/>
      <c r="DN21" s="265"/>
      <c r="DO21" s="265"/>
      <c r="DP21" s="265"/>
      <c r="DQ21" s="265"/>
      <c r="DR21" s="265"/>
      <c r="DS21" s="265"/>
      <c r="DT21" s="265"/>
      <c r="DU21" s="265"/>
      <c r="DV21" s="265"/>
      <c r="DW21" s="265"/>
      <c r="DX21" s="265"/>
      <c r="DY21" s="265"/>
      <c r="DZ21" s="265"/>
      <c r="EA21" s="265"/>
      <c r="EB21" s="265"/>
      <c r="EC21" s="265"/>
      <c r="ED21" s="265"/>
    </row>
    <row r="22" spans="1:134" ht="15" x14ac:dyDescent="0.25">
      <c r="A22" s="229"/>
      <c r="B22" s="210" t="b">
        <v>1</v>
      </c>
      <c r="C22" s="210" t="b">
        <v>1</v>
      </c>
      <c r="D22" s="210" t="b">
        <v>1</v>
      </c>
      <c r="E22" s="211"/>
      <c r="F22" s="211"/>
      <c r="G22" s="211"/>
      <c r="H22" s="211"/>
      <c r="I22" s="211"/>
      <c r="J22" s="211"/>
      <c r="K22" s="211"/>
      <c r="L22" s="211"/>
      <c r="M22" s="211"/>
      <c r="N22" s="211"/>
      <c r="O22" s="211"/>
      <c r="P22" s="211"/>
      <c r="Q22" s="211"/>
      <c r="R22" s="211"/>
      <c r="S22" s="211"/>
      <c r="T22" s="212"/>
      <c r="U22" s="224">
        <f t="shared" si="0"/>
        <v>45231</v>
      </c>
      <c r="V22" s="225" t="s">
        <v>181</v>
      </c>
      <c r="W22" s="226" t="s">
        <v>181</v>
      </c>
      <c r="X22" s="227">
        <v>30.35</v>
      </c>
      <c r="Y22" s="228">
        <v>25.617999999999999</v>
      </c>
      <c r="Z22" s="228">
        <v>32.520000000000003</v>
      </c>
      <c r="AA22" s="228">
        <v>42.616</v>
      </c>
      <c r="AB22" s="228">
        <v>31.558</v>
      </c>
      <c r="AC22" s="228">
        <v>36.055999999999997</v>
      </c>
      <c r="AD22" s="228">
        <v>47.024000000000001</v>
      </c>
      <c r="AE22" s="228">
        <v>65.108000000000004</v>
      </c>
      <c r="AF22" s="228">
        <v>22.475999999999999</v>
      </c>
      <c r="AG22" s="228">
        <v>27.645</v>
      </c>
      <c r="AH22" s="228">
        <v>20.614000000000001</v>
      </c>
      <c r="AI22" s="228">
        <v>27.221</v>
      </c>
      <c r="AJ22" s="228">
        <v>26.065999999999999</v>
      </c>
      <c r="AK22" s="228">
        <v>48.832999999999998</v>
      </c>
      <c r="AL22" s="228">
        <v>45.421999999999997</v>
      </c>
      <c r="AM22" s="228">
        <v>48.875</v>
      </c>
      <c r="AN22" s="228">
        <v>26.387</v>
      </c>
      <c r="AO22" s="228">
        <v>38.411999999999999</v>
      </c>
      <c r="AP22" s="228">
        <v>26.456</v>
      </c>
      <c r="AQ22" s="228">
        <v>30.199000000000002</v>
      </c>
      <c r="AR22" s="228">
        <v>35.246000000000002</v>
      </c>
      <c r="AS22" s="228">
        <v>15.93</v>
      </c>
      <c r="AT22" s="228">
        <v>32.183999999999997</v>
      </c>
      <c r="AU22" s="228">
        <v>30.998999999999999</v>
      </c>
      <c r="AV22" s="228">
        <v>30.260999999999999</v>
      </c>
      <c r="AW22" s="228">
        <v>23.353000000000002</v>
      </c>
      <c r="AX22" s="228">
        <v>30.338000000000001</v>
      </c>
      <c r="AY22" s="228">
        <v>17.010999999999999</v>
      </c>
      <c r="AZ22" s="228">
        <v>23.47</v>
      </c>
      <c r="BA22" s="228">
        <v>25.347999999999999</v>
      </c>
      <c r="BB22" s="228">
        <v>27.861000000000001</v>
      </c>
      <c r="BC22" s="265"/>
      <c r="BD22" s="265"/>
      <c r="BE22" s="265"/>
      <c r="BF22" s="265"/>
      <c r="BG22" s="265"/>
      <c r="BH22" s="265"/>
      <c r="BI22" s="265"/>
      <c r="BJ22" s="265"/>
      <c r="BK22" s="265"/>
      <c r="BL22" s="265"/>
      <c r="BM22" s="265"/>
      <c r="BN22" s="265"/>
      <c r="BO22" s="265"/>
      <c r="BP22" s="265"/>
      <c r="BQ22" s="265"/>
      <c r="BR22" s="265"/>
      <c r="BS22" s="265"/>
      <c r="BT22" s="265"/>
      <c r="BU22" s="265"/>
      <c r="BV22" s="265"/>
      <c r="BW22" s="265"/>
      <c r="BX22" s="265"/>
      <c r="BY22" s="265"/>
      <c r="BZ22" s="265"/>
      <c r="CA22" s="265"/>
      <c r="CB22" s="265"/>
      <c r="CC22" s="265"/>
      <c r="CD22" s="265"/>
      <c r="CE22" s="265"/>
      <c r="CF22" s="265"/>
      <c r="CG22" s="265"/>
      <c r="CH22" s="265"/>
      <c r="CI22" s="265"/>
      <c r="CJ22" s="265"/>
      <c r="CK22" s="265"/>
      <c r="CL22" s="265"/>
      <c r="CM22" s="265"/>
      <c r="CN22" s="265"/>
      <c r="CO22" s="265"/>
      <c r="CP22" s="265"/>
      <c r="CQ22" s="265"/>
      <c r="CR22" s="265"/>
      <c r="CS22" s="265"/>
      <c r="CT22" s="265"/>
      <c r="CU22" s="265"/>
      <c r="CV22" s="265"/>
      <c r="CW22" s="265"/>
      <c r="CX22" s="265"/>
      <c r="CY22" s="265"/>
      <c r="CZ22" s="265"/>
      <c r="DA22" s="265"/>
      <c r="DB22" s="265"/>
      <c r="DC22" s="265"/>
      <c r="DD22" s="265"/>
      <c r="DE22" s="265"/>
      <c r="DF22" s="265"/>
      <c r="DG22" s="265"/>
      <c r="DH22" s="265"/>
      <c r="DI22" s="265"/>
      <c r="DJ22" s="265"/>
      <c r="DK22" s="265"/>
      <c r="DL22" s="265"/>
      <c r="DM22" s="265"/>
      <c r="DN22" s="265"/>
      <c r="DO22" s="265"/>
      <c r="DP22" s="265"/>
      <c r="DQ22" s="265"/>
      <c r="DR22" s="265"/>
      <c r="DS22" s="265"/>
      <c r="DT22" s="265"/>
      <c r="DU22" s="265"/>
      <c r="DV22" s="265"/>
      <c r="DW22" s="265"/>
      <c r="DX22" s="265"/>
      <c r="DY22" s="265"/>
      <c r="DZ22" s="265"/>
      <c r="EA22" s="265"/>
      <c r="EB22" s="265"/>
      <c r="EC22" s="265"/>
      <c r="ED22" s="265"/>
    </row>
    <row r="23" spans="1:134" ht="15" x14ac:dyDescent="0.25">
      <c r="A23" s="229"/>
      <c r="B23" s="210" t="b">
        <v>1</v>
      </c>
      <c r="C23" s="210" t="b">
        <v>1</v>
      </c>
      <c r="D23" s="210" t="b">
        <v>1</v>
      </c>
      <c r="E23" s="211"/>
      <c r="F23" s="211"/>
      <c r="G23" s="211"/>
      <c r="H23" s="211"/>
      <c r="I23" s="211"/>
      <c r="J23" s="211"/>
      <c r="K23" s="211"/>
      <c r="L23" s="211"/>
      <c r="M23" s="211"/>
      <c r="N23" s="211"/>
      <c r="O23" s="211"/>
      <c r="P23" s="211"/>
      <c r="Q23" s="211"/>
      <c r="R23" s="211"/>
      <c r="S23" s="211"/>
      <c r="T23" s="212"/>
      <c r="U23" s="224">
        <f t="shared" si="0"/>
        <v>45261</v>
      </c>
      <c r="V23" s="225" t="s">
        <v>181</v>
      </c>
      <c r="W23" s="226" t="s">
        <v>181</v>
      </c>
      <c r="X23" s="227">
        <v>23.65</v>
      </c>
      <c r="Y23" s="228">
        <v>21.975999999999999</v>
      </c>
      <c r="Z23" s="228">
        <v>28.126000000000001</v>
      </c>
      <c r="AA23" s="228">
        <v>28.228999999999999</v>
      </c>
      <c r="AB23" s="228">
        <v>27.38</v>
      </c>
      <c r="AC23" s="228">
        <v>28.838999999999999</v>
      </c>
      <c r="AD23" s="228">
        <v>33.395000000000003</v>
      </c>
      <c r="AE23" s="228">
        <v>38.098999999999997</v>
      </c>
      <c r="AF23" s="228">
        <v>19.689</v>
      </c>
      <c r="AG23" s="228">
        <v>20.417000000000002</v>
      </c>
      <c r="AH23" s="228">
        <v>19.917999999999999</v>
      </c>
      <c r="AI23" s="228">
        <v>16.994</v>
      </c>
      <c r="AJ23" s="228">
        <v>24.216000000000001</v>
      </c>
      <c r="AK23" s="228">
        <v>31.771000000000001</v>
      </c>
      <c r="AL23" s="228">
        <v>29.899000000000001</v>
      </c>
      <c r="AM23" s="228">
        <v>27.768999999999998</v>
      </c>
      <c r="AN23" s="228">
        <v>44.067999999999998</v>
      </c>
      <c r="AO23" s="228">
        <v>29.821999999999999</v>
      </c>
      <c r="AP23" s="228">
        <v>19.047999999999998</v>
      </c>
      <c r="AQ23" s="228">
        <v>26.359000000000002</v>
      </c>
      <c r="AR23" s="228">
        <v>24.363</v>
      </c>
      <c r="AS23" s="228">
        <v>15.694000000000001</v>
      </c>
      <c r="AT23" s="228">
        <v>24.587</v>
      </c>
      <c r="AU23" s="228">
        <v>23.253</v>
      </c>
      <c r="AV23" s="228">
        <v>22.614000000000001</v>
      </c>
      <c r="AW23" s="228">
        <v>26.276</v>
      </c>
      <c r="AX23" s="228">
        <v>27.196999999999999</v>
      </c>
      <c r="AY23" s="228">
        <v>13.202999999999999</v>
      </c>
      <c r="AZ23" s="228">
        <v>26.062999999999999</v>
      </c>
      <c r="BA23" s="228">
        <v>19.315999999999999</v>
      </c>
      <c r="BB23" s="228">
        <v>24.396000000000001</v>
      </c>
      <c r="BC23" s="265"/>
      <c r="BD23" s="265"/>
      <c r="BE23" s="265"/>
      <c r="BF23" s="265"/>
      <c r="BG23" s="265"/>
      <c r="BH23" s="265"/>
      <c r="BI23" s="265"/>
      <c r="BJ23" s="265"/>
      <c r="BK23" s="265"/>
      <c r="BL23" s="265"/>
      <c r="BM23" s="265"/>
      <c r="BN23" s="265"/>
      <c r="BO23" s="265"/>
      <c r="BP23" s="265"/>
      <c r="BQ23" s="265"/>
      <c r="BR23" s="265"/>
      <c r="BS23" s="265"/>
      <c r="BT23" s="265"/>
      <c r="BU23" s="265"/>
      <c r="BV23" s="265"/>
      <c r="BW23" s="265"/>
      <c r="BX23" s="265"/>
      <c r="BY23" s="265"/>
      <c r="BZ23" s="265"/>
      <c r="CA23" s="265"/>
      <c r="CB23" s="265"/>
      <c r="CC23" s="265"/>
      <c r="CD23" s="265"/>
      <c r="CE23" s="265"/>
      <c r="CF23" s="265"/>
      <c r="CG23" s="265"/>
      <c r="CH23" s="265"/>
      <c r="CI23" s="265"/>
      <c r="CJ23" s="265"/>
      <c r="CK23" s="265"/>
      <c r="CL23" s="265"/>
      <c r="CM23" s="265"/>
      <c r="CN23" s="265"/>
      <c r="CO23" s="265"/>
      <c r="CP23" s="265"/>
      <c r="CQ23" s="265"/>
      <c r="CR23" s="265"/>
      <c r="CS23" s="265"/>
      <c r="CT23" s="265"/>
      <c r="CU23" s="265"/>
      <c r="CV23" s="265"/>
      <c r="CW23" s="265"/>
      <c r="CX23" s="265"/>
      <c r="CY23" s="265"/>
      <c r="CZ23" s="265"/>
      <c r="DA23" s="265"/>
      <c r="DB23" s="265"/>
      <c r="DC23" s="265"/>
      <c r="DD23" s="265"/>
      <c r="DE23" s="265"/>
      <c r="DF23" s="265"/>
      <c r="DG23" s="265"/>
      <c r="DH23" s="265"/>
      <c r="DI23" s="265"/>
      <c r="DJ23" s="265"/>
      <c r="DK23" s="265"/>
      <c r="DL23" s="265"/>
      <c r="DM23" s="265"/>
      <c r="DN23" s="265"/>
      <c r="DO23" s="265"/>
      <c r="DP23" s="265"/>
      <c r="DQ23" s="265"/>
      <c r="DR23" s="265"/>
      <c r="DS23" s="265"/>
      <c r="DT23" s="265"/>
      <c r="DU23" s="265"/>
      <c r="DV23" s="265"/>
      <c r="DW23" s="265"/>
      <c r="DX23" s="265"/>
      <c r="DY23" s="265"/>
      <c r="DZ23" s="265"/>
      <c r="EA23" s="265"/>
      <c r="EB23" s="265"/>
      <c r="EC23" s="265"/>
      <c r="ED23" s="265"/>
    </row>
    <row r="24" spans="1:134" ht="15" x14ac:dyDescent="0.25">
      <c r="A24" s="229"/>
      <c r="B24" s="210" t="b">
        <v>1</v>
      </c>
      <c r="C24" s="210" t="b">
        <v>1</v>
      </c>
      <c r="D24" s="210" t="b">
        <v>1</v>
      </c>
      <c r="E24" s="211"/>
      <c r="F24" s="211"/>
      <c r="G24" s="211"/>
      <c r="H24" s="211"/>
      <c r="I24" s="211"/>
      <c r="J24" s="211"/>
      <c r="K24" s="211"/>
      <c r="L24" s="211"/>
      <c r="M24" s="211"/>
      <c r="N24" s="211"/>
      <c r="O24" s="211"/>
      <c r="P24" s="211"/>
      <c r="Q24" s="211"/>
      <c r="R24" s="211"/>
      <c r="S24" s="211"/>
      <c r="T24" s="212"/>
      <c r="U24" s="224">
        <f t="shared" si="0"/>
        <v>45292</v>
      </c>
      <c r="V24" s="225" t="s">
        <v>181</v>
      </c>
      <c r="W24" s="226" t="s">
        <v>181</v>
      </c>
      <c r="X24" s="227">
        <v>21.52</v>
      </c>
      <c r="Y24" s="228">
        <v>24.696000000000002</v>
      </c>
      <c r="Z24" s="228">
        <v>27.286999999999999</v>
      </c>
      <c r="AA24" s="228">
        <v>23.849</v>
      </c>
      <c r="AB24" s="228">
        <v>24.527000000000001</v>
      </c>
      <c r="AC24" s="228">
        <v>22.350999999999999</v>
      </c>
      <c r="AD24" s="228">
        <v>30.516999999999999</v>
      </c>
      <c r="AE24" s="228">
        <v>28.042999999999999</v>
      </c>
      <c r="AF24" s="228">
        <v>21.986999999999998</v>
      </c>
      <c r="AG24" s="228">
        <v>19.562000000000001</v>
      </c>
      <c r="AH24" s="228">
        <v>19.003</v>
      </c>
      <c r="AI24" s="228">
        <v>17.111999999999998</v>
      </c>
      <c r="AJ24" s="228">
        <v>20.056000000000001</v>
      </c>
      <c r="AK24" s="228">
        <v>43.124000000000002</v>
      </c>
      <c r="AL24" s="228">
        <v>26.085000000000001</v>
      </c>
      <c r="AM24" s="228">
        <v>23.335000000000001</v>
      </c>
      <c r="AN24" s="228">
        <v>26.503</v>
      </c>
      <c r="AO24" s="228">
        <v>26.667000000000002</v>
      </c>
      <c r="AP24" s="228">
        <v>16.739999999999998</v>
      </c>
      <c r="AQ24" s="228">
        <v>22.13</v>
      </c>
      <c r="AR24" s="228">
        <v>25.68</v>
      </c>
      <c r="AS24" s="228">
        <v>17.911999999999999</v>
      </c>
      <c r="AT24" s="228">
        <v>21.626999999999999</v>
      </c>
      <c r="AU24" s="228">
        <v>23.311</v>
      </c>
      <c r="AV24" s="228">
        <v>17.896000000000001</v>
      </c>
      <c r="AW24" s="228">
        <v>30.242999999999999</v>
      </c>
      <c r="AX24" s="228">
        <v>23.268999999999998</v>
      </c>
      <c r="AY24" s="228">
        <v>12.44</v>
      </c>
      <c r="AZ24" s="228">
        <v>24.565000000000001</v>
      </c>
      <c r="BA24" s="228">
        <v>14.696</v>
      </c>
      <c r="BB24" s="228">
        <v>19.655999999999999</v>
      </c>
      <c r="BC24" s="265"/>
      <c r="BD24" s="265"/>
      <c r="BE24" s="265"/>
      <c r="BF24" s="265"/>
      <c r="BG24" s="265"/>
      <c r="BH24" s="265"/>
      <c r="BI24" s="265"/>
      <c r="BJ24" s="265"/>
      <c r="BK24" s="265"/>
      <c r="BL24" s="265"/>
      <c r="BM24" s="265"/>
      <c r="BN24" s="265"/>
      <c r="BO24" s="265"/>
      <c r="BP24" s="265"/>
      <c r="BQ24" s="265"/>
      <c r="BR24" s="265"/>
      <c r="BS24" s="265"/>
      <c r="BT24" s="265"/>
      <c r="BU24" s="265"/>
      <c r="BV24" s="265"/>
      <c r="BW24" s="265"/>
      <c r="BX24" s="265"/>
      <c r="BY24" s="265"/>
      <c r="BZ24" s="265"/>
      <c r="CA24" s="265"/>
      <c r="CB24" s="265"/>
      <c r="CC24" s="265"/>
      <c r="CD24" s="265"/>
      <c r="CE24" s="265"/>
      <c r="CF24" s="265"/>
      <c r="CG24" s="265"/>
      <c r="CH24" s="265"/>
      <c r="CI24" s="265"/>
      <c r="CJ24" s="265"/>
      <c r="CK24" s="265"/>
      <c r="CL24" s="265"/>
      <c r="CM24" s="265"/>
      <c r="CN24" s="265"/>
      <c r="CO24" s="265"/>
      <c r="CP24" s="265"/>
      <c r="CQ24" s="265"/>
      <c r="CR24" s="265"/>
      <c r="CS24" s="265"/>
      <c r="CT24" s="265"/>
      <c r="CU24" s="265"/>
      <c r="CV24" s="265"/>
      <c r="CW24" s="265"/>
      <c r="CX24" s="265"/>
      <c r="CY24" s="265"/>
      <c r="CZ24" s="265"/>
      <c r="DA24" s="265"/>
      <c r="DB24" s="265"/>
      <c r="DC24" s="265"/>
      <c r="DD24" s="265"/>
      <c r="DE24" s="265"/>
      <c r="DF24" s="265"/>
      <c r="DG24" s="265"/>
      <c r="DH24" s="265"/>
      <c r="DI24" s="265"/>
      <c r="DJ24" s="265"/>
      <c r="DK24" s="265"/>
      <c r="DL24" s="265"/>
      <c r="DM24" s="265"/>
      <c r="DN24" s="265"/>
      <c r="DO24" s="265"/>
      <c r="DP24" s="265"/>
      <c r="DQ24" s="265"/>
      <c r="DR24" s="265"/>
      <c r="DS24" s="265"/>
      <c r="DT24" s="265"/>
      <c r="DU24" s="265"/>
      <c r="DV24" s="265"/>
      <c r="DW24" s="265"/>
      <c r="DX24" s="265"/>
      <c r="DY24" s="265"/>
      <c r="DZ24" s="265"/>
      <c r="EA24" s="265"/>
      <c r="EB24" s="265"/>
      <c r="EC24" s="265"/>
      <c r="ED24" s="265"/>
    </row>
    <row r="25" spans="1:134" ht="15" x14ac:dyDescent="0.25">
      <c r="A25" s="229"/>
      <c r="B25" s="210" t="b">
        <v>1</v>
      </c>
      <c r="C25" s="210" t="b">
        <v>1</v>
      </c>
      <c r="D25" s="210" t="b">
        <v>1</v>
      </c>
      <c r="E25" s="211"/>
      <c r="F25" s="211"/>
      <c r="G25" s="211"/>
      <c r="H25" s="211"/>
      <c r="I25" s="211"/>
      <c r="J25" s="211"/>
      <c r="K25" s="211"/>
      <c r="L25" s="211"/>
      <c r="M25" s="211"/>
      <c r="N25" s="211"/>
      <c r="O25" s="211"/>
      <c r="P25" s="211"/>
      <c r="Q25" s="211"/>
      <c r="R25" s="211"/>
      <c r="S25" s="211"/>
      <c r="T25" s="212"/>
      <c r="U25" s="224">
        <f t="shared" si="0"/>
        <v>45323</v>
      </c>
      <c r="V25" s="225" t="s">
        <v>181</v>
      </c>
      <c r="W25" s="226" t="s">
        <v>181</v>
      </c>
      <c r="X25" s="227">
        <v>28.85</v>
      </c>
      <c r="Y25" s="228">
        <v>25.643000000000001</v>
      </c>
      <c r="Z25" s="228">
        <v>27.164999999999999</v>
      </c>
      <c r="AA25" s="228">
        <v>47.334000000000003</v>
      </c>
      <c r="AB25" s="228">
        <v>36.472000000000001</v>
      </c>
      <c r="AC25" s="228">
        <v>23.98</v>
      </c>
      <c r="AD25" s="228">
        <v>28.684000000000001</v>
      </c>
      <c r="AE25" s="228">
        <v>30.856000000000002</v>
      </c>
      <c r="AF25" s="228">
        <v>25.323</v>
      </c>
      <c r="AG25" s="228">
        <v>22.849</v>
      </c>
      <c r="AH25" s="228">
        <v>18.821999999999999</v>
      </c>
      <c r="AI25" s="228">
        <v>23.021999999999998</v>
      </c>
      <c r="AJ25" s="228">
        <v>23.803000000000001</v>
      </c>
      <c r="AK25" s="228">
        <v>52.884999999999998</v>
      </c>
      <c r="AL25" s="228">
        <v>23.821000000000002</v>
      </c>
      <c r="AM25" s="228">
        <v>35.859000000000002</v>
      </c>
      <c r="AN25" s="228">
        <v>22.722999999999999</v>
      </c>
      <c r="AO25" s="228">
        <v>35.548000000000002</v>
      </c>
      <c r="AP25" s="228">
        <v>17.832000000000001</v>
      </c>
      <c r="AQ25" s="228">
        <v>24.68</v>
      </c>
      <c r="AR25" s="228">
        <v>24.978000000000002</v>
      </c>
      <c r="AS25" s="228">
        <v>21.943000000000001</v>
      </c>
      <c r="AT25" s="228">
        <v>28.818999999999999</v>
      </c>
      <c r="AU25" s="228">
        <v>36.207999999999998</v>
      </c>
      <c r="AV25" s="228">
        <v>35.826000000000001</v>
      </c>
      <c r="AW25" s="228">
        <v>72.468000000000004</v>
      </c>
      <c r="AX25" s="228">
        <v>23.914999999999999</v>
      </c>
      <c r="AY25" s="228">
        <v>16.766999999999999</v>
      </c>
      <c r="AZ25" s="228">
        <v>25.988</v>
      </c>
      <c r="BA25" s="228">
        <v>22.628</v>
      </c>
      <c r="BB25" s="228">
        <v>25.835999999999999</v>
      </c>
      <c r="BC25" s="265"/>
      <c r="BD25" s="265"/>
      <c r="BE25" s="265"/>
      <c r="BF25" s="265"/>
      <c r="BG25" s="265"/>
      <c r="BH25" s="265"/>
      <c r="BI25" s="265"/>
      <c r="BJ25" s="265"/>
      <c r="BK25" s="265"/>
      <c r="BL25" s="265"/>
      <c r="BM25" s="265"/>
      <c r="BN25" s="265"/>
      <c r="BO25" s="265"/>
      <c r="BP25" s="265"/>
      <c r="BQ25" s="265"/>
      <c r="BR25" s="265"/>
      <c r="BS25" s="265"/>
      <c r="BT25" s="265"/>
      <c r="BU25" s="265"/>
      <c r="BV25" s="265"/>
      <c r="BW25" s="265"/>
      <c r="BX25" s="265"/>
      <c r="BY25" s="265"/>
      <c r="BZ25" s="265"/>
      <c r="CA25" s="265"/>
      <c r="CB25" s="265"/>
      <c r="CC25" s="265"/>
      <c r="CD25" s="265"/>
      <c r="CE25" s="265"/>
      <c r="CF25" s="265"/>
      <c r="CG25" s="265"/>
      <c r="CH25" s="265"/>
      <c r="CI25" s="265"/>
      <c r="CJ25" s="265"/>
      <c r="CK25" s="265"/>
      <c r="CL25" s="265"/>
      <c r="CM25" s="265"/>
      <c r="CN25" s="265"/>
      <c r="CO25" s="265"/>
      <c r="CP25" s="265"/>
      <c r="CQ25" s="265"/>
      <c r="CR25" s="265"/>
      <c r="CS25" s="265"/>
      <c r="CT25" s="265"/>
      <c r="CU25" s="265"/>
      <c r="CV25" s="265"/>
      <c r="CW25" s="265"/>
      <c r="CX25" s="265"/>
      <c r="CY25" s="265"/>
      <c r="CZ25" s="265"/>
      <c r="DA25" s="265"/>
      <c r="DB25" s="265"/>
      <c r="DC25" s="265"/>
      <c r="DD25" s="265"/>
      <c r="DE25" s="265"/>
      <c r="DF25" s="265"/>
      <c r="DG25" s="265"/>
      <c r="DH25" s="265"/>
      <c r="DI25" s="265"/>
      <c r="DJ25" s="265"/>
      <c r="DK25" s="265"/>
      <c r="DL25" s="265"/>
      <c r="DM25" s="265"/>
      <c r="DN25" s="265"/>
      <c r="DO25" s="265"/>
      <c r="DP25" s="265"/>
      <c r="DQ25" s="265"/>
      <c r="DR25" s="265"/>
      <c r="DS25" s="265"/>
      <c r="DT25" s="265"/>
      <c r="DU25" s="265"/>
      <c r="DV25" s="265"/>
      <c r="DW25" s="265"/>
      <c r="DX25" s="265"/>
      <c r="DY25" s="265"/>
      <c r="DZ25" s="265"/>
      <c r="EA25" s="265"/>
      <c r="EB25" s="265"/>
      <c r="EC25" s="265"/>
      <c r="ED25" s="265"/>
    </row>
    <row r="26" spans="1:134" ht="15" x14ac:dyDescent="0.25">
      <c r="A26" s="229"/>
      <c r="B26" s="210" t="b">
        <v>1</v>
      </c>
      <c r="C26" s="210" t="b">
        <v>1</v>
      </c>
      <c r="D26" s="210" t="b">
        <v>1</v>
      </c>
      <c r="E26" s="211"/>
      <c r="F26" s="211"/>
      <c r="G26" s="211"/>
      <c r="H26" s="211"/>
      <c r="I26" s="211"/>
      <c r="J26" s="211"/>
      <c r="K26" s="211"/>
      <c r="L26" s="211"/>
      <c r="M26" s="211"/>
      <c r="N26" s="211"/>
      <c r="O26" s="211"/>
      <c r="P26" s="211"/>
      <c r="Q26" s="211"/>
      <c r="R26" s="211"/>
      <c r="S26" s="211"/>
      <c r="T26" s="212"/>
      <c r="U26" s="224">
        <f t="shared" si="0"/>
        <v>45352</v>
      </c>
      <c r="V26" s="225" t="s">
        <v>181</v>
      </c>
      <c r="W26" s="226" t="s">
        <v>181</v>
      </c>
      <c r="X26" s="227">
        <v>92.46</v>
      </c>
      <c r="Y26" s="228">
        <v>100.36799999999999</v>
      </c>
      <c r="Z26" s="228">
        <v>74.953000000000003</v>
      </c>
      <c r="AA26" s="228">
        <v>176.703</v>
      </c>
      <c r="AB26" s="228">
        <v>44.807000000000002</v>
      </c>
      <c r="AC26" s="228">
        <v>133.12899999999999</v>
      </c>
      <c r="AD26" s="228">
        <v>74.747</v>
      </c>
      <c r="AE26" s="228">
        <v>53.48</v>
      </c>
      <c r="AF26" s="228">
        <v>46.225000000000001</v>
      </c>
      <c r="AG26" s="228">
        <v>68.263999999999996</v>
      </c>
      <c r="AH26" s="228">
        <v>28.81</v>
      </c>
      <c r="AI26" s="228">
        <v>45.442999999999998</v>
      </c>
      <c r="AJ26" s="228">
        <v>97.896000000000001</v>
      </c>
      <c r="AK26" s="228">
        <v>113.973</v>
      </c>
      <c r="AL26" s="228">
        <v>44.62</v>
      </c>
      <c r="AM26" s="228">
        <v>125.86499999999999</v>
      </c>
      <c r="AN26" s="228">
        <v>83.218999999999994</v>
      </c>
      <c r="AO26" s="228">
        <v>74.174000000000007</v>
      </c>
      <c r="AP26" s="228">
        <v>47.91</v>
      </c>
      <c r="AQ26" s="228">
        <v>56.292000000000002</v>
      </c>
      <c r="AR26" s="228">
        <v>63.524000000000001</v>
      </c>
      <c r="AS26" s="228">
        <v>40.762</v>
      </c>
      <c r="AT26" s="228">
        <v>53.963999999999999</v>
      </c>
      <c r="AU26" s="228">
        <v>71.361000000000004</v>
      </c>
      <c r="AV26" s="228">
        <v>55.59</v>
      </c>
      <c r="AW26" s="228">
        <v>176.893</v>
      </c>
      <c r="AX26" s="228">
        <v>35.661000000000001</v>
      </c>
      <c r="AY26" s="228">
        <v>92.540999999999997</v>
      </c>
      <c r="AZ26" s="228">
        <v>49.383000000000003</v>
      </c>
      <c r="BA26" s="228">
        <v>34.546999999999997</v>
      </c>
      <c r="BB26" s="228">
        <v>58.095999999999997</v>
      </c>
      <c r="BC26" s="265"/>
      <c r="BD26" s="265"/>
      <c r="BE26" s="265"/>
      <c r="BF26" s="265"/>
      <c r="BG26" s="265"/>
      <c r="BH26" s="265"/>
      <c r="BI26" s="265"/>
      <c r="BJ26" s="265"/>
      <c r="BK26" s="265"/>
      <c r="BL26" s="265"/>
      <c r="BM26" s="265"/>
      <c r="BN26" s="265"/>
      <c r="BO26" s="265"/>
      <c r="BP26" s="265"/>
      <c r="BQ26" s="265"/>
      <c r="BR26" s="265"/>
      <c r="BS26" s="265"/>
      <c r="BT26" s="265"/>
      <c r="BU26" s="265"/>
      <c r="BV26" s="265"/>
      <c r="BW26" s="265"/>
      <c r="BX26" s="265"/>
      <c r="BY26" s="265"/>
      <c r="BZ26" s="265"/>
      <c r="CA26" s="265"/>
      <c r="CB26" s="265"/>
      <c r="CC26" s="265"/>
      <c r="CD26" s="265"/>
      <c r="CE26" s="265"/>
      <c r="CF26" s="265"/>
      <c r="CG26" s="265"/>
      <c r="CH26" s="265"/>
      <c r="CI26" s="265"/>
      <c r="CJ26" s="265"/>
      <c r="CK26" s="265"/>
      <c r="CL26" s="265"/>
      <c r="CM26" s="265"/>
      <c r="CN26" s="265"/>
      <c r="CO26" s="265"/>
      <c r="CP26" s="265"/>
      <c r="CQ26" s="265"/>
      <c r="CR26" s="265"/>
      <c r="CS26" s="265"/>
      <c r="CT26" s="265"/>
      <c r="CU26" s="265"/>
      <c r="CV26" s="265"/>
      <c r="CW26" s="265"/>
      <c r="CX26" s="265"/>
      <c r="CY26" s="265"/>
      <c r="CZ26" s="265"/>
      <c r="DA26" s="265"/>
      <c r="DB26" s="265"/>
      <c r="DC26" s="265"/>
      <c r="DD26" s="265"/>
      <c r="DE26" s="265"/>
      <c r="DF26" s="265"/>
      <c r="DG26" s="265"/>
      <c r="DH26" s="265"/>
      <c r="DI26" s="265"/>
      <c r="DJ26" s="265"/>
      <c r="DK26" s="265"/>
      <c r="DL26" s="265"/>
      <c r="DM26" s="265"/>
      <c r="DN26" s="265"/>
      <c r="DO26" s="265"/>
      <c r="DP26" s="265"/>
      <c r="DQ26" s="265"/>
      <c r="DR26" s="265"/>
      <c r="DS26" s="265"/>
      <c r="DT26" s="265"/>
      <c r="DU26" s="265"/>
      <c r="DV26" s="265"/>
      <c r="DW26" s="265"/>
      <c r="DX26" s="265"/>
      <c r="DY26" s="265"/>
      <c r="DZ26" s="265"/>
      <c r="EA26" s="265"/>
      <c r="EB26" s="265"/>
      <c r="EC26" s="265"/>
      <c r="ED26" s="265"/>
    </row>
    <row r="27" spans="1:134" ht="15" x14ac:dyDescent="0.25">
      <c r="A27" s="229"/>
      <c r="B27" s="230" t="b">
        <v>1</v>
      </c>
      <c r="C27" s="230" t="b">
        <v>1</v>
      </c>
      <c r="D27" s="210" t="b">
        <v>1</v>
      </c>
      <c r="E27" s="211"/>
      <c r="F27" s="211"/>
      <c r="G27" s="211"/>
      <c r="H27" s="211"/>
      <c r="I27" s="211"/>
      <c r="J27" s="211"/>
      <c r="K27" s="211"/>
      <c r="L27" s="211"/>
      <c r="M27" s="211"/>
      <c r="N27" s="211"/>
      <c r="O27" s="211"/>
      <c r="P27" s="211"/>
      <c r="Q27" s="211"/>
      <c r="R27" s="211"/>
      <c r="S27" s="211"/>
      <c r="T27" s="212"/>
      <c r="U27" s="224">
        <f t="shared" si="0"/>
        <v>45383</v>
      </c>
      <c r="V27" s="225" t="s">
        <v>181</v>
      </c>
      <c r="W27" s="226" t="s">
        <v>181</v>
      </c>
      <c r="X27" s="227">
        <v>147.16999999999999</v>
      </c>
      <c r="Y27" s="228">
        <v>264.541</v>
      </c>
      <c r="Z27" s="228">
        <v>174.887</v>
      </c>
      <c r="AA27" s="228">
        <v>207.82900000000001</v>
      </c>
      <c r="AB27" s="228">
        <v>87.539000000000001</v>
      </c>
      <c r="AC27" s="228">
        <v>216.197</v>
      </c>
      <c r="AD27" s="228">
        <v>146.804</v>
      </c>
      <c r="AE27" s="228">
        <v>113.499</v>
      </c>
      <c r="AF27" s="228">
        <v>118.819</v>
      </c>
      <c r="AG27" s="228">
        <v>197.66200000000001</v>
      </c>
      <c r="AH27" s="228">
        <v>59.762999999999998</v>
      </c>
      <c r="AI27" s="228">
        <v>66.061000000000007</v>
      </c>
      <c r="AJ27" s="228">
        <v>203.589</v>
      </c>
      <c r="AK27" s="228">
        <v>311.52499999999998</v>
      </c>
      <c r="AL27" s="228">
        <v>140.55000000000001</v>
      </c>
      <c r="AM27" s="228">
        <v>146.928</v>
      </c>
      <c r="AN27" s="228">
        <v>269.66000000000003</v>
      </c>
      <c r="AO27" s="228">
        <v>122.657</v>
      </c>
      <c r="AP27" s="228">
        <v>154.07900000000001</v>
      </c>
      <c r="AQ27" s="228">
        <v>110.617</v>
      </c>
      <c r="AR27" s="228">
        <v>157.286</v>
      </c>
      <c r="AS27" s="228">
        <v>51.435000000000002</v>
      </c>
      <c r="AT27" s="228">
        <v>92.79</v>
      </c>
      <c r="AU27" s="228">
        <v>64.775999999999996</v>
      </c>
      <c r="AV27" s="228">
        <v>95.292000000000002</v>
      </c>
      <c r="AW27" s="228">
        <v>195.25700000000001</v>
      </c>
      <c r="AX27" s="228">
        <v>68.716999999999999</v>
      </c>
      <c r="AY27" s="228">
        <v>192.46600000000001</v>
      </c>
      <c r="AZ27" s="228">
        <v>68.367999999999995</v>
      </c>
      <c r="BA27" s="228">
        <v>64.009</v>
      </c>
      <c r="BB27" s="228">
        <v>221.434</v>
      </c>
      <c r="BC27" s="265"/>
      <c r="BD27" s="265"/>
      <c r="BE27" s="265"/>
      <c r="BF27" s="265"/>
      <c r="BG27" s="265"/>
      <c r="BH27" s="265"/>
      <c r="BI27" s="265"/>
      <c r="BJ27" s="265"/>
      <c r="BK27" s="265"/>
      <c r="BL27" s="265"/>
      <c r="BM27" s="265"/>
      <c r="BN27" s="265"/>
      <c r="BO27" s="265"/>
      <c r="BP27" s="265"/>
      <c r="BQ27" s="265"/>
      <c r="BR27" s="265"/>
      <c r="BS27" s="265"/>
      <c r="BT27" s="265"/>
      <c r="BU27" s="265"/>
      <c r="BV27" s="265"/>
      <c r="BW27" s="265"/>
      <c r="BX27" s="265"/>
      <c r="BY27" s="265"/>
      <c r="BZ27" s="265"/>
      <c r="CA27" s="265"/>
      <c r="CB27" s="265"/>
      <c r="CC27" s="265"/>
      <c r="CD27" s="265"/>
      <c r="CE27" s="265"/>
      <c r="CF27" s="265"/>
      <c r="CG27" s="265"/>
      <c r="CH27" s="265"/>
      <c r="CI27" s="265"/>
      <c r="CJ27" s="265"/>
      <c r="CK27" s="265"/>
      <c r="CL27" s="265"/>
      <c r="CM27" s="265"/>
      <c r="CN27" s="265"/>
      <c r="CO27" s="265"/>
      <c r="CP27" s="265"/>
      <c r="CQ27" s="265"/>
      <c r="CR27" s="265"/>
      <c r="CS27" s="265"/>
      <c r="CT27" s="265"/>
      <c r="CU27" s="265"/>
      <c r="CV27" s="265"/>
      <c r="CW27" s="265"/>
      <c r="CX27" s="265"/>
      <c r="CY27" s="265"/>
      <c r="CZ27" s="265"/>
      <c r="DA27" s="265"/>
      <c r="DB27" s="265"/>
      <c r="DC27" s="265"/>
      <c r="DD27" s="265"/>
      <c r="DE27" s="265"/>
      <c r="DF27" s="265"/>
      <c r="DG27" s="265"/>
      <c r="DH27" s="265"/>
      <c r="DI27" s="265"/>
      <c r="DJ27" s="265"/>
      <c r="DK27" s="265"/>
      <c r="DL27" s="265"/>
      <c r="DM27" s="265"/>
      <c r="DN27" s="265"/>
      <c r="DO27" s="265"/>
      <c r="DP27" s="265"/>
      <c r="DQ27" s="265"/>
      <c r="DR27" s="265"/>
      <c r="DS27" s="265"/>
      <c r="DT27" s="265"/>
      <c r="DU27" s="265"/>
      <c r="DV27" s="265"/>
      <c r="DW27" s="265"/>
      <c r="DX27" s="265"/>
      <c r="DY27" s="265"/>
      <c r="DZ27" s="265"/>
      <c r="EA27" s="265"/>
      <c r="EB27" s="265"/>
      <c r="EC27" s="265"/>
      <c r="ED27" s="265"/>
    </row>
    <row r="28" spans="1:134" ht="15" x14ac:dyDescent="0.25">
      <c r="A28" s="229"/>
      <c r="B28" s="230" t="b">
        <v>1</v>
      </c>
      <c r="C28" s="230" t="b">
        <v>1</v>
      </c>
      <c r="D28" s="210" t="b">
        <v>1</v>
      </c>
      <c r="E28" s="211"/>
      <c r="F28" s="211"/>
      <c r="G28" s="211"/>
      <c r="H28" s="211"/>
      <c r="I28" s="211"/>
      <c r="J28" s="211"/>
      <c r="K28" s="211"/>
      <c r="L28" s="211"/>
      <c r="M28" s="211"/>
      <c r="N28" s="211"/>
      <c r="O28" s="211"/>
      <c r="P28" s="211"/>
      <c r="Q28" s="211"/>
      <c r="R28" s="211"/>
      <c r="S28" s="211"/>
      <c r="T28" s="212"/>
      <c r="U28" s="224">
        <f t="shared" si="0"/>
        <v>45413</v>
      </c>
      <c r="V28" s="225" t="s">
        <v>181</v>
      </c>
      <c r="W28" s="226" t="s">
        <v>181</v>
      </c>
      <c r="X28" s="227">
        <v>251.55</v>
      </c>
      <c r="Y28" s="228">
        <v>450.387</v>
      </c>
      <c r="Z28" s="228">
        <v>304.702</v>
      </c>
      <c r="AA28" s="228">
        <v>339.38600000000002</v>
      </c>
      <c r="AB28" s="228">
        <v>208.892</v>
      </c>
      <c r="AC28" s="228">
        <v>386.79399999999998</v>
      </c>
      <c r="AD28" s="228">
        <v>265.01499999999999</v>
      </c>
      <c r="AE28" s="228">
        <v>296.35500000000002</v>
      </c>
      <c r="AF28" s="228">
        <v>187.517</v>
      </c>
      <c r="AG28" s="228">
        <v>434.18799999999999</v>
      </c>
      <c r="AH28" s="228">
        <v>63.119</v>
      </c>
      <c r="AI28" s="228">
        <v>189.471</v>
      </c>
      <c r="AJ28" s="228">
        <v>295.79500000000002</v>
      </c>
      <c r="AK28" s="228">
        <v>536.61300000000006</v>
      </c>
      <c r="AL28" s="228">
        <v>233.14099999999999</v>
      </c>
      <c r="AM28" s="228">
        <v>284.55500000000001</v>
      </c>
      <c r="AN28" s="228">
        <v>373.1</v>
      </c>
      <c r="AO28" s="228">
        <v>383.548</v>
      </c>
      <c r="AP28" s="228">
        <v>219.649</v>
      </c>
      <c r="AQ28" s="228">
        <v>195.62</v>
      </c>
      <c r="AR28" s="228">
        <v>208.23699999999999</v>
      </c>
      <c r="AS28" s="228">
        <v>139.25700000000001</v>
      </c>
      <c r="AT28" s="228">
        <v>203.07</v>
      </c>
      <c r="AU28" s="228">
        <v>179.46799999999999</v>
      </c>
      <c r="AV28" s="228">
        <v>197.608</v>
      </c>
      <c r="AW28" s="228">
        <v>237.44800000000001</v>
      </c>
      <c r="AX28" s="228">
        <v>133.506</v>
      </c>
      <c r="AY28" s="228">
        <v>325.44400000000002</v>
      </c>
      <c r="AZ28" s="228">
        <v>178.947</v>
      </c>
      <c r="BA28" s="228">
        <v>185.96</v>
      </c>
      <c r="BB28" s="228">
        <v>318.80700000000002</v>
      </c>
      <c r="BC28" s="265"/>
      <c r="BD28" s="265"/>
      <c r="BE28" s="265"/>
      <c r="BF28" s="265"/>
      <c r="BG28" s="265"/>
      <c r="BH28" s="265"/>
      <c r="BI28" s="265"/>
      <c r="BJ28" s="265"/>
      <c r="BK28" s="265"/>
      <c r="BL28" s="265"/>
      <c r="BM28" s="265"/>
      <c r="BN28" s="265"/>
      <c r="BO28" s="265"/>
      <c r="BP28" s="265"/>
      <c r="BQ28" s="265"/>
      <c r="BR28" s="265"/>
      <c r="BS28" s="265"/>
      <c r="BT28" s="265"/>
      <c r="BU28" s="265"/>
      <c r="BV28" s="265"/>
      <c r="BW28" s="265"/>
      <c r="BX28" s="265"/>
      <c r="BY28" s="265"/>
      <c r="BZ28" s="265"/>
      <c r="CA28" s="265"/>
      <c r="CB28" s="265"/>
      <c r="CC28" s="265"/>
      <c r="CD28" s="265"/>
      <c r="CE28" s="265"/>
      <c r="CF28" s="265"/>
      <c r="CG28" s="265"/>
      <c r="CH28" s="265"/>
      <c r="CI28" s="265"/>
      <c r="CJ28" s="265"/>
      <c r="CK28" s="265"/>
      <c r="CL28" s="265"/>
      <c r="CM28" s="265"/>
      <c r="CN28" s="265"/>
      <c r="CO28" s="265"/>
      <c r="CP28" s="265"/>
      <c r="CQ28" s="265"/>
      <c r="CR28" s="265"/>
      <c r="CS28" s="265"/>
      <c r="CT28" s="265"/>
      <c r="CU28" s="265"/>
      <c r="CV28" s="265"/>
      <c r="CW28" s="265"/>
      <c r="CX28" s="265"/>
      <c r="CY28" s="265"/>
      <c r="CZ28" s="265"/>
      <c r="DA28" s="265"/>
      <c r="DB28" s="265"/>
      <c r="DC28" s="265"/>
      <c r="DD28" s="265"/>
      <c r="DE28" s="265"/>
      <c r="DF28" s="265"/>
      <c r="DG28" s="265"/>
      <c r="DH28" s="265"/>
      <c r="DI28" s="265"/>
      <c r="DJ28" s="265"/>
      <c r="DK28" s="265"/>
      <c r="DL28" s="265"/>
      <c r="DM28" s="265"/>
      <c r="DN28" s="265"/>
      <c r="DO28" s="265"/>
      <c r="DP28" s="265"/>
      <c r="DQ28" s="265"/>
      <c r="DR28" s="265"/>
      <c r="DS28" s="265"/>
      <c r="DT28" s="265"/>
      <c r="DU28" s="265"/>
      <c r="DV28" s="265"/>
      <c r="DW28" s="265"/>
      <c r="DX28" s="265"/>
      <c r="DY28" s="265"/>
      <c r="DZ28" s="265"/>
      <c r="EA28" s="265"/>
      <c r="EB28" s="265"/>
      <c r="EC28" s="265"/>
      <c r="ED28" s="265"/>
    </row>
    <row r="29" spans="1:134" ht="15" x14ac:dyDescent="0.25">
      <c r="A29" s="229"/>
      <c r="B29" s="230" t="b">
        <v>1</v>
      </c>
      <c r="C29" s="230" t="b">
        <v>1</v>
      </c>
      <c r="D29" s="210"/>
      <c r="E29" s="211"/>
      <c r="F29" s="211"/>
      <c r="G29" s="211"/>
      <c r="H29" s="211"/>
      <c r="I29" s="211"/>
      <c r="J29" s="211"/>
      <c r="K29" s="211"/>
      <c r="L29" s="211"/>
      <c r="M29" s="211"/>
      <c r="N29" s="211"/>
      <c r="O29" s="211"/>
      <c r="P29" s="211"/>
      <c r="Q29" s="211"/>
      <c r="R29" s="211"/>
      <c r="S29" s="211"/>
      <c r="T29" s="212"/>
      <c r="U29" s="224">
        <f t="shared" si="0"/>
        <v>45444</v>
      </c>
      <c r="V29" s="225" t="s">
        <v>181</v>
      </c>
      <c r="W29" s="226" t="s">
        <v>181</v>
      </c>
      <c r="X29" s="227">
        <v>187.12</v>
      </c>
      <c r="Y29" s="228">
        <v>351.52100000000002</v>
      </c>
      <c r="Z29" s="228">
        <v>211.523</v>
      </c>
      <c r="AA29" s="228">
        <v>436.50599999999997</v>
      </c>
      <c r="AB29" s="228">
        <v>70.105999999999995</v>
      </c>
      <c r="AC29" s="228">
        <v>372.98399999999998</v>
      </c>
      <c r="AD29" s="228">
        <v>168.786</v>
      </c>
      <c r="AE29" s="228">
        <v>306.32900000000001</v>
      </c>
      <c r="AF29" s="228">
        <v>51.061999999999998</v>
      </c>
      <c r="AG29" s="228">
        <v>199.13800000000001</v>
      </c>
      <c r="AH29" s="228">
        <v>16.443999999999999</v>
      </c>
      <c r="AI29" s="228">
        <v>104.636</v>
      </c>
      <c r="AJ29" s="228">
        <v>134.726</v>
      </c>
      <c r="AK29" s="228">
        <v>363.52199999999999</v>
      </c>
      <c r="AL29" s="228">
        <v>75.694999999999993</v>
      </c>
      <c r="AM29" s="228">
        <v>161.27199999999999</v>
      </c>
      <c r="AN29" s="228">
        <v>340.49</v>
      </c>
      <c r="AO29" s="228">
        <v>163.50200000000001</v>
      </c>
      <c r="AP29" s="228">
        <v>215.57599999999999</v>
      </c>
      <c r="AQ29" s="228">
        <v>242.41</v>
      </c>
      <c r="AR29" s="228">
        <v>65.991</v>
      </c>
      <c r="AS29" s="228">
        <v>81.445999999999998</v>
      </c>
      <c r="AT29" s="228">
        <v>167.18199999999999</v>
      </c>
      <c r="AU29" s="228">
        <v>225.59700000000001</v>
      </c>
      <c r="AV29" s="228">
        <v>223.798</v>
      </c>
      <c r="AW29" s="228">
        <v>223.81</v>
      </c>
      <c r="AX29" s="228">
        <v>27.640999999999998</v>
      </c>
      <c r="AY29" s="228">
        <v>378.14499999999998</v>
      </c>
      <c r="AZ29" s="228">
        <v>67.483999999999995</v>
      </c>
      <c r="BA29" s="228">
        <v>261.11500000000001</v>
      </c>
      <c r="BB29" s="228">
        <v>146.94</v>
      </c>
      <c r="BC29" s="265"/>
      <c r="BD29" s="265"/>
      <c r="BE29" s="265"/>
      <c r="BF29" s="265"/>
      <c r="BG29" s="265"/>
      <c r="BH29" s="265"/>
      <c r="BI29" s="265"/>
      <c r="BJ29" s="265"/>
      <c r="BK29" s="265"/>
      <c r="BL29" s="265"/>
      <c r="BM29" s="265"/>
      <c r="BN29" s="265"/>
      <c r="BO29" s="265"/>
      <c r="BP29" s="265"/>
      <c r="BQ29" s="265"/>
      <c r="BR29" s="265"/>
      <c r="BS29" s="265"/>
      <c r="BT29" s="265"/>
      <c r="BU29" s="265"/>
      <c r="BV29" s="265"/>
      <c r="BW29" s="265"/>
      <c r="BX29" s="265"/>
      <c r="BY29" s="265"/>
      <c r="BZ29" s="265"/>
      <c r="CA29" s="265"/>
      <c r="CB29" s="265"/>
      <c r="CC29" s="265"/>
      <c r="CD29" s="265"/>
      <c r="CE29" s="265"/>
      <c r="CF29" s="265"/>
      <c r="CG29" s="265"/>
      <c r="CH29" s="265"/>
      <c r="CI29" s="265"/>
      <c r="CJ29" s="265"/>
      <c r="CK29" s="265"/>
      <c r="CL29" s="265"/>
      <c r="CM29" s="265"/>
      <c r="CN29" s="265"/>
      <c r="CO29" s="265"/>
      <c r="CP29" s="265"/>
      <c r="CQ29" s="265"/>
      <c r="CR29" s="265"/>
      <c r="CS29" s="265"/>
      <c r="CT29" s="265"/>
      <c r="CU29" s="265"/>
      <c r="CV29" s="265"/>
      <c r="CW29" s="265"/>
      <c r="CX29" s="265"/>
      <c r="CY29" s="265"/>
      <c r="CZ29" s="265"/>
      <c r="DA29" s="265"/>
      <c r="DB29" s="265"/>
      <c r="DC29" s="265"/>
      <c r="DD29" s="265"/>
      <c r="DE29" s="265"/>
      <c r="DF29" s="265"/>
      <c r="DG29" s="265"/>
      <c r="DH29" s="265"/>
      <c r="DI29" s="265"/>
      <c r="DJ29" s="265"/>
      <c r="DK29" s="265"/>
      <c r="DL29" s="265"/>
      <c r="DM29" s="265"/>
      <c r="DN29" s="265"/>
      <c r="DO29" s="265"/>
      <c r="DP29" s="265"/>
      <c r="DQ29" s="265"/>
      <c r="DR29" s="265"/>
      <c r="DS29" s="265"/>
      <c r="DT29" s="265"/>
      <c r="DU29" s="265"/>
      <c r="DV29" s="265"/>
      <c r="DW29" s="265"/>
      <c r="DX29" s="265"/>
      <c r="DY29" s="265"/>
      <c r="DZ29" s="265"/>
      <c r="EA29" s="265"/>
      <c r="EB29" s="265"/>
      <c r="EC29" s="265"/>
      <c r="ED29" s="265"/>
    </row>
    <row r="30" spans="1:134" ht="15" x14ac:dyDescent="0.25">
      <c r="A30" s="229"/>
      <c r="B30" s="210" t="b">
        <v>0</v>
      </c>
      <c r="C30" s="210" t="b">
        <v>0</v>
      </c>
      <c r="D30" s="210"/>
      <c r="E30" s="211"/>
      <c r="F30" s="211"/>
      <c r="G30" s="211"/>
      <c r="H30" s="211"/>
      <c r="I30" s="211"/>
      <c r="J30" s="211"/>
      <c r="K30" s="211"/>
      <c r="L30" s="211"/>
      <c r="M30" s="211"/>
      <c r="N30" s="211"/>
      <c r="O30" s="211"/>
      <c r="P30" s="211"/>
      <c r="Q30" s="211"/>
      <c r="R30" s="211"/>
      <c r="S30" s="211"/>
      <c r="T30" s="212"/>
      <c r="U30" s="224">
        <f t="shared" si="0"/>
        <v>45474</v>
      </c>
      <c r="V30" s="225" t="s">
        <v>181</v>
      </c>
      <c r="W30" s="226" t="s">
        <v>181</v>
      </c>
      <c r="X30" s="227">
        <v>32.06</v>
      </c>
      <c r="Y30" s="228">
        <v>96.111999999999995</v>
      </c>
      <c r="Z30" s="228">
        <v>20.402999999999999</v>
      </c>
      <c r="AA30" s="228">
        <v>252.89</v>
      </c>
      <c r="AB30" s="228">
        <v>11.257</v>
      </c>
      <c r="AC30" s="228">
        <v>91.23</v>
      </c>
      <c r="AD30" s="228">
        <v>72.817999999999998</v>
      </c>
      <c r="AE30" s="228">
        <v>172.483</v>
      </c>
      <c r="AF30" s="228">
        <v>-7.6379999999999999</v>
      </c>
      <c r="AG30" s="228">
        <v>30.030999999999999</v>
      </c>
      <c r="AH30" s="228">
        <v>18.015000000000001</v>
      </c>
      <c r="AI30" s="228">
        <v>-4.2889999999999997</v>
      </c>
      <c r="AJ30" s="228">
        <v>24.725999999999999</v>
      </c>
      <c r="AK30" s="228">
        <v>101.95</v>
      </c>
      <c r="AL30" s="228">
        <v>28.003</v>
      </c>
      <c r="AM30" s="228">
        <v>23.268999999999998</v>
      </c>
      <c r="AN30" s="228">
        <v>88.543000000000006</v>
      </c>
      <c r="AO30" s="228">
        <v>34.03</v>
      </c>
      <c r="AP30" s="228">
        <v>31.11</v>
      </c>
      <c r="AQ30" s="228">
        <v>53.581000000000003</v>
      </c>
      <c r="AR30" s="228">
        <v>6.8330000000000002</v>
      </c>
      <c r="AS30" s="228">
        <v>23.574999999999999</v>
      </c>
      <c r="AT30" s="228">
        <v>14.548</v>
      </c>
      <c r="AU30" s="228">
        <v>33.329000000000001</v>
      </c>
      <c r="AV30" s="228">
        <v>23.279</v>
      </c>
      <c r="AW30" s="228">
        <v>34.752000000000002</v>
      </c>
      <c r="AX30" s="228">
        <v>20.440999999999999</v>
      </c>
      <c r="AY30" s="228">
        <v>128.702</v>
      </c>
      <c r="AZ30" s="228">
        <v>1.454</v>
      </c>
      <c r="BA30" s="228">
        <v>97.238</v>
      </c>
      <c r="BB30" s="228">
        <v>51.853000000000002</v>
      </c>
      <c r="BC30" s="265"/>
      <c r="BD30" s="265"/>
      <c r="BE30" s="265"/>
      <c r="BF30" s="265"/>
      <c r="BG30" s="265"/>
      <c r="BH30" s="265"/>
      <c r="BI30" s="265"/>
      <c r="BJ30" s="265"/>
      <c r="BK30" s="265"/>
      <c r="BL30" s="265"/>
      <c r="BM30" s="265"/>
      <c r="BN30" s="265"/>
      <c r="BO30" s="265"/>
      <c r="BP30" s="265"/>
      <c r="BQ30" s="265"/>
      <c r="BR30" s="265"/>
      <c r="BS30" s="265"/>
      <c r="BT30" s="265"/>
      <c r="BU30" s="265"/>
      <c r="BV30" s="265"/>
      <c r="BW30" s="265"/>
      <c r="BX30" s="265"/>
      <c r="BY30" s="265"/>
      <c r="BZ30" s="265"/>
      <c r="CA30" s="265"/>
      <c r="CB30" s="265"/>
      <c r="CC30" s="265"/>
      <c r="CD30" s="265"/>
      <c r="CE30" s="265"/>
      <c r="CF30" s="265"/>
      <c r="CG30" s="265"/>
      <c r="CH30" s="265"/>
      <c r="CI30" s="265"/>
      <c r="CJ30" s="265"/>
      <c r="CK30" s="265"/>
      <c r="CL30" s="265"/>
      <c r="CM30" s="265"/>
      <c r="CN30" s="265"/>
      <c r="CO30" s="265"/>
      <c r="CP30" s="265"/>
      <c r="CQ30" s="265"/>
      <c r="CR30" s="265"/>
      <c r="CS30" s="265"/>
      <c r="CT30" s="265"/>
      <c r="CU30" s="265"/>
      <c r="CV30" s="265"/>
      <c r="CW30" s="265"/>
      <c r="CX30" s="265"/>
      <c r="CY30" s="265"/>
      <c r="CZ30" s="265"/>
      <c r="DA30" s="265"/>
      <c r="DB30" s="265"/>
      <c r="DC30" s="265"/>
      <c r="DD30" s="265"/>
      <c r="DE30" s="265"/>
      <c r="DF30" s="265"/>
      <c r="DG30" s="265"/>
      <c r="DH30" s="265"/>
      <c r="DI30" s="265"/>
      <c r="DJ30" s="265"/>
      <c r="DK30" s="265"/>
      <c r="DL30" s="265"/>
      <c r="DM30" s="265"/>
      <c r="DN30" s="265"/>
      <c r="DO30" s="265"/>
      <c r="DP30" s="265"/>
      <c r="DQ30" s="265"/>
      <c r="DR30" s="265"/>
      <c r="DS30" s="265"/>
      <c r="DT30" s="265"/>
      <c r="DU30" s="265"/>
      <c r="DV30" s="265"/>
      <c r="DW30" s="265"/>
      <c r="DX30" s="265"/>
      <c r="DY30" s="265"/>
      <c r="DZ30" s="265"/>
      <c r="EA30" s="265"/>
      <c r="EB30" s="265"/>
      <c r="EC30" s="265"/>
      <c r="ED30" s="265"/>
    </row>
    <row r="31" spans="1:134" ht="15" x14ac:dyDescent="0.25">
      <c r="A31" s="229"/>
      <c r="B31" s="210"/>
      <c r="C31" s="210"/>
      <c r="D31" s="210"/>
      <c r="E31" s="211"/>
      <c r="F31" s="211"/>
      <c r="G31" s="211"/>
      <c r="H31" s="211"/>
      <c r="I31" s="211"/>
      <c r="J31" s="211"/>
      <c r="K31" s="211"/>
      <c r="L31" s="211"/>
      <c r="M31" s="211"/>
      <c r="N31" s="211"/>
      <c r="O31" s="211"/>
      <c r="P31" s="211"/>
      <c r="Q31" s="211"/>
      <c r="R31" s="211"/>
      <c r="S31" s="211"/>
      <c r="T31" s="212"/>
      <c r="U31" s="224">
        <f t="shared" si="0"/>
        <v>45505</v>
      </c>
      <c r="V31" s="225" t="s">
        <v>181</v>
      </c>
      <c r="W31" s="226" t="s">
        <v>181</v>
      </c>
      <c r="X31" s="227">
        <v>23.31</v>
      </c>
      <c r="Y31" s="228">
        <v>84.260999999999996</v>
      </c>
      <c r="Z31" s="228">
        <v>9.7420000000000009</v>
      </c>
      <c r="AA31" s="228">
        <v>75.986000000000004</v>
      </c>
      <c r="AB31" s="228">
        <v>-2.286</v>
      </c>
      <c r="AC31" s="228">
        <v>70.611000000000004</v>
      </c>
      <c r="AD31" s="228">
        <v>22.827000000000002</v>
      </c>
      <c r="AE31" s="228">
        <v>124.417</v>
      </c>
      <c r="AF31" s="228">
        <v>-5.0629999999999997</v>
      </c>
      <c r="AG31" s="228">
        <v>41.015000000000001</v>
      </c>
      <c r="AH31" s="228">
        <v>17.77</v>
      </c>
      <c r="AI31" s="228">
        <v>11.864000000000001</v>
      </c>
      <c r="AJ31" s="228">
        <v>-0.29899999999999999</v>
      </c>
      <c r="AK31" s="228">
        <v>35.244</v>
      </c>
      <c r="AL31" s="228">
        <v>36.268000000000001</v>
      </c>
      <c r="AM31" s="228">
        <v>41.643999999999998</v>
      </c>
      <c r="AN31" s="228">
        <v>36.734000000000002</v>
      </c>
      <c r="AO31" s="228">
        <v>-0.30499999999999999</v>
      </c>
      <c r="AP31" s="228">
        <v>32.487000000000002</v>
      </c>
      <c r="AQ31" s="228">
        <v>10.343</v>
      </c>
      <c r="AR31" s="228">
        <v>-7.6390000000000002</v>
      </c>
      <c r="AS31" s="228">
        <v>39.267000000000003</v>
      </c>
      <c r="AT31" s="228">
        <v>8.6110000000000007</v>
      </c>
      <c r="AU31" s="228">
        <v>4.915</v>
      </c>
      <c r="AV31" s="228">
        <v>27.606999999999999</v>
      </c>
      <c r="AW31" s="228">
        <v>23.379000000000001</v>
      </c>
      <c r="AX31" s="228">
        <v>18.096</v>
      </c>
      <c r="AY31" s="228">
        <v>34.850999999999999</v>
      </c>
      <c r="AZ31" s="228">
        <v>4.4429999999999996</v>
      </c>
      <c r="BA31" s="228">
        <v>37.265000000000001</v>
      </c>
      <c r="BB31" s="228">
        <v>60.134999999999998</v>
      </c>
      <c r="BC31" s="265"/>
      <c r="BD31" s="265"/>
      <c r="BE31" s="265"/>
      <c r="BF31" s="265"/>
      <c r="BG31" s="265"/>
      <c r="BH31" s="265"/>
      <c r="BI31" s="265"/>
      <c r="BJ31" s="265"/>
      <c r="BK31" s="265"/>
      <c r="BL31" s="265"/>
      <c r="BM31" s="265"/>
      <c r="BN31" s="265"/>
      <c r="BO31" s="265"/>
      <c r="BP31" s="265"/>
      <c r="BQ31" s="265"/>
      <c r="BR31" s="265"/>
      <c r="BS31" s="265"/>
      <c r="BT31" s="265"/>
      <c r="BU31" s="265"/>
      <c r="BV31" s="265"/>
      <c r="BW31" s="265"/>
      <c r="BX31" s="265"/>
      <c r="BY31" s="265"/>
      <c r="BZ31" s="265"/>
      <c r="CA31" s="265"/>
      <c r="CB31" s="265"/>
      <c r="CC31" s="265"/>
      <c r="CD31" s="265"/>
      <c r="CE31" s="265"/>
      <c r="CF31" s="265"/>
      <c r="CG31" s="265"/>
      <c r="CH31" s="265"/>
      <c r="CI31" s="265"/>
      <c r="CJ31" s="265"/>
      <c r="CK31" s="265"/>
      <c r="CL31" s="265"/>
      <c r="CM31" s="265"/>
      <c r="CN31" s="265"/>
      <c r="CO31" s="265"/>
      <c r="CP31" s="265"/>
      <c r="CQ31" s="265"/>
      <c r="CR31" s="265"/>
      <c r="CS31" s="265"/>
      <c r="CT31" s="265"/>
      <c r="CU31" s="265"/>
      <c r="CV31" s="265"/>
      <c r="CW31" s="265"/>
      <c r="CX31" s="265"/>
      <c r="CY31" s="265"/>
      <c r="CZ31" s="265"/>
      <c r="DA31" s="265"/>
      <c r="DB31" s="265"/>
      <c r="DC31" s="265"/>
      <c r="DD31" s="265"/>
      <c r="DE31" s="265"/>
      <c r="DF31" s="265"/>
      <c r="DG31" s="265"/>
      <c r="DH31" s="265"/>
      <c r="DI31" s="265"/>
      <c r="DJ31" s="265"/>
      <c r="DK31" s="265"/>
      <c r="DL31" s="265"/>
      <c r="DM31" s="265"/>
      <c r="DN31" s="265"/>
      <c r="DO31" s="265"/>
      <c r="DP31" s="265"/>
      <c r="DQ31" s="265"/>
      <c r="DR31" s="265"/>
      <c r="DS31" s="265"/>
      <c r="DT31" s="265"/>
      <c r="DU31" s="265"/>
      <c r="DV31" s="265"/>
      <c r="DW31" s="265"/>
      <c r="DX31" s="265"/>
      <c r="DY31" s="265"/>
      <c r="DZ31" s="265"/>
      <c r="EA31" s="265"/>
      <c r="EB31" s="265"/>
      <c r="EC31" s="265"/>
      <c r="ED31" s="265"/>
    </row>
    <row r="32" spans="1:134" ht="15" x14ac:dyDescent="0.25">
      <c r="A32" s="229"/>
      <c r="B32" s="211"/>
      <c r="C32" s="211"/>
      <c r="D32" s="211"/>
      <c r="E32" s="211"/>
      <c r="F32" s="211"/>
      <c r="G32" s="211"/>
      <c r="H32" s="211"/>
      <c r="I32" s="211"/>
      <c r="J32" s="211"/>
      <c r="K32" s="211"/>
      <c r="L32" s="211"/>
      <c r="M32" s="211"/>
      <c r="N32" s="211"/>
      <c r="O32" s="211"/>
      <c r="P32" s="211"/>
      <c r="Q32" s="211"/>
      <c r="R32" s="211"/>
      <c r="S32" s="211"/>
      <c r="T32" s="212"/>
      <c r="U32" s="224">
        <f t="shared" si="0"/>
        <v>45536</v>
      </c>
      <c r="V32" s="225" t="s">
        <v>181</v>
      </c>
      <c r="W32" s="226" t="s">
        <v>181</v>
      </c>
      <c r="X32" s="227">
        <v>30.92</v>
      </c>
      <c r="Y32" s="228">
        <v>84.304000000000002</v>
      </c>
      <c r="Z32" s="228">
        <v>54.463999999999999</v>
      </c>
      <c r="AA32" s="228">
        <v>40.078000000000003</v>
      </c>
      <c r="AB32" s="228">
        <v>22.436</v>
      </c>
      <c r="AC32" s="228">
        <v>85.271000000000001</v>
      </c>
      <c r="AD32" s="228">
        <v>13.76</v>
      </c>
      <c r="AE32" s="228">
        <v>77.718000000000004</v>
      </c>
      <c r="AF32" s="228">
        <v>17.036999999999999</v>
      </c>
      <c r="AG32" s="228">
        <v>8.8409999999999993</v>
      </c>
      <c r="AH32" s="228">
        <v>28.036000000000001</v>
      </c>
      <c r="AI32" s="228">
        <v>50.136000000000003</v>
      </c>
      <c r="AJ32" s="228">
        <v>56.576000000000001</v>
      </c>
      <c r="AK32" s="228">
        <v>21.896000000000001</v>
      </c>
      <c r="AL32" s="228">
        <v>43.712000000000003</v>
      </c>
      <c r="AM32" s="228">
        <v>33.097999999999999</v>
      </c>
      <c r="AN32" s="228">
        <v>37.267000000000003</v>
      </c>
      <c r="AO32" s="228">
        <v>10.907</v>
      </c>
      <c r="AP32" s="228">
        <v>42.484999999999999</v>
      </c>
      <c r="AQ32" s="228">
        <v>15.119</v>
      </c>
      <c r="AR32" s="228">
        <v>15.702</v>
      </c>
      <c r="AS32" s="228">
        <v>98.697000000000003</v>
      </c>
      <c r="AT32" s="228">
        <v>19.893000000000001</v>
      </c>
      <c r="AU32" s="228">
        <v>8.8870000000000005</v>
      </c>
      <c r="AV32" s="228">
        <v>11.238</v>
      </c>
      <c r="AW32" s="228">
        <v>15.978</v>
      </c>
      <c r="AX32" s="228">
        <v>17.059000000000001</v>
      </c>
      <c r="AY32" s="228">
        <v>8.7070000000000007</v>
      </c>
      <c r="AZ32" s="228">
        <v>21.582999999999998</v>
      </c>
      <c r="BA32" s="228">
        <v>66.290000000000006</v>
      </c>
      <c r="BB32" s="228">
        <v>39.280999999999999</v>
      </c>
      <c r="BC32" s="265"/>
      <c r="BD32" s="265"/>
      <c r="BE32" s="265"/>
      <c r="BF32" s="265"/>
      <c r="BG32" s="265"/>
      <c r="BH32" s="265"/>
      <c r="BI32" s="265"/>
      <c r="BJ32" s="265"/>
      <c r="BK32" s="265"/>
      <c r="BL32" s="265"/>
      <c r="BM32" s="265"/>
      <c r="BN32" s="265"/>
      <c r="BO32" s="265"/>
      <c r="BP32" s="265"/>
      <c r="BQ32" s="265"/>
      <c r="BR32" s="265"/>
      <c r="BS32" s="265"/>
      <c r="BT32" s="265"/>
      <c r="BU32" s="265"/>
      <c r="BV32" s="265"/>
      <c r="BW32" s="265"/>
      <c r="BX32" s="265"/>
      <c r="BY32" s="265"/>
      <c r="BZ32" s="265"/>
      <c r="CA32" s="265"/>
      <c r="CB32" s="265"/>
      <c r="CC32" s="265"/>
      <c r="CD32" s="265"/>
      <c r="CE32" s="265"/>
      <c r="CF32" s="265"/>
      <c r="CG32" s="265"/>
      <c r="CH32" s="265"/>
      <c r="CI32" s="265"/>
      <c r="CJ32" s="265"/>
      <c r="CK32" s="265"/>
      <c r="CL32" s="265"/>
      <c r="CM32" s="265"/>
      <c r="CN32" s="265"/>
      <c r="CO32" s="265"/>
      <c r="CP32" s="265"/>
      <c r="CQ32" s="265"/>
      <c r="CR32" s="265"/>
      <c r="CS32" s="265"/>
      <c r="CT32" s="265"/>
      <c r="CU32" s="265"/>
      <c r="CV32" s="265"/>
      <c r="CW32" s="265"/>
      <c r="CX32" s="265"/>
      <c r="CY32" s="265"/>
      <c r="CZ32" s="265"/>
      <c r="DA32" s="265"/>
      <c r="DB32" s="265"/>
      <c r="DC32" s="265"/>
      <c r="DD32" s="265"/>
      <c r="DE32" s="265"/>
      <c r="DF32" s="265"/>
      <c r="DG32" s="265"/>
      <c r="DH32" s="265"/>
      <c r="DI32" s="265"/>
      <c r="DJ32" s="265"/>
      <c r="DK32" s="265"/>
      <c r="DL32" s="265"/>
      <c r="DM32" s="265"/>
      <c r="DN32" s="265"/>
      <c r="DO32" s="265"/>
      <c r="DP32" s="265"/>
      <c r="DQ32" s="265"/>
      <c r="DR32" s="265"/>
      <c r="DS32" s="265"/>
      <c r="DT32" s="265"/>
      <c r="DU32" s="265"/>
      <c r="DV32" s="265"/>
      <c r="DW32" s="265"/>
      <c r="DX32" s="265"/>
      <c r="DY32" s="265"/>
      <c r="DZ32" s="265"/>
      <c r="EA32" s="265"/>
      <c r="EB32" s="265"/>
      <c r="EC32" s="265"/>
      <c r="ED32" s="265"/>
    </row>
    <row r="33" spans="1:134" ht="15" x14ac:dyDescent="0.25">
      <c r="A33" s="229"/>
      <c r="B33" s="211"/>
      <c r="C33" s="211"/>
      <c r="D33" s="211"/>
      <c r="E33" s="211"/>
      <c r="F33" s="211"/>
      <c r="G33" s="211"/>
      <c r="H33" s="211"/>
      <c r="I33" s="211"/>
      <c r="J33" s="211"/>
      <c r="K33" s="211"/>
      <c r="L33" s="211"/>
      <c r="M33" s="211"/>
      <c r="N33" s="211"/>
      <c r="O33" s="211"/>
      <c r="P33" s="211"/>
      <c r="Q33" s="211"/>
      <c r="R33" s="211"/>
      <c r="S33" s="211"/>
      <c r="T33" s="212"/>
      <c r="U33" s="224">
        <f t="shared" si="0"/>
        <v>45566</v>
      </c>
      <c r="V33" s="225" t="s">
        <v>181</v>
      </c>
      <c r="W33" s="226" t="s">
        <v>181</v>
      </c>
      <c r="X33" s="227">
        <v>34.979999999999997</v>
      </c>
      <c r="Y33" s="228">
        <v>36.668999999999997</v>
      </c>
      <c r="Z33" s="228">
        <v>49.466000000000001</v>
      </c>
      <c r="AA33" s="228">
        <v>34.969000000000001</v>
      </c>
      <c r="AB33" s="228">
        <v>35.497999999999998</v>
      </c>
      <c r="AC33" s="228">
        <v>102.123</v>
      </c>
      <c r="AD33" s="228">
        <v>51.706000000000003</v>
      </c>
      <c r="AE33" s="228">
        <v>27.396000000000001</v>
      </c>
      <c r="AF33" s="228">
        <v>34.768000000000001</v>
      </c>
      <c r="AG33" s="228">
        <v>13.89</v>
      </c>
      <c r="AH33" s="228">
        <v>29.81</v>
      </c>
      <c r="AI33" s="228">
        <v>22.155000000000001</v>
      </c>
      <c r="AJ33" s="228">
        <v>67.991</v>
      </c>
      <c r="AK33" s="228">
        <v>81.384</v>
      </c>
      <c r="AL33" s="228">
        <v>130.61199999999999</v>
      </c>
      <c r="AM33" s="228">
        <v>50.216000000000001</v>
      </c>
      <c r="AN33" s="228">
        <v>31.748999999999999</v>
      </c>
      <c r="AO33" s="228">
        <v>25.821000000000002</v>
      </c>
      <c r="AP33" s="228">
        <v>34.700000000000003</v>
      </c>
      <c r="AQ33" s="228">
        <v>65.504000000000005</v>
      </c>
      <c r="AR33" s="228">
        <v>15.737</v>
      </c>
      <c r="AS33" s="228">
        <v>55.113999999999997</v>
      </c>
      <c r="AT33" s="228">
        <v>52.317</v>
      </c>
      <c r="AU33" s="228">
        <v>25.536999999999999</v>
      </c>
      <c r="AV33" s="228">
        <v>20.427</v>
      </c>
      <c r="AW33" s="228">
        <v>47.345999999999997</v>
      </c>
      <c r="AX33" s="228">
        <v>25.234000000000002</v>
      </c>
      <c r="AY33" s="228">
        <v>15.212999999999999</v>
      </c>
      <c r="AZ33" s="228">
        <v>22.312999999999999</v>
      </c>
      <c r="BA33" s="228">
        <v>22.451000000000001</v>
      </c>
      <c r="BB33" s="228">
        <v>20.361000000000001</v>
      </c>
      <c r="BC33" s="265"/>
      <c r="BD33" s="265"/>
      <c r="BE33" s="265"/>
      <c r="BF33" s="265"/>
      <c r="BG33" s="265"/>
      <c r="BH33" s="265"/>
      <c r="BI33" s="265"/>
      <c r="BJ33" s="265"/>
      <c r="BK33" s="265"/>
      <c r="BL33" s="265"/>
      <c r="BM33" s="265"/>
      <c r="BN33" s="265"/>
      <c r="BO33" s="265"/>
      <c r="BP33" s="265"/>
      <c r="BQ33" s="265"/>
      <c r="BR33" s="265"/>
      <c r="BS33" s="265"/>
      <c r="BT33" s="265"/>
      <c r="BU33" s="265"/>
      <c r="BV33" s="265"/>
      <c r="BW33" s="265"/>
      <c r="BX33" s="265"/>
      <c r="BY33" s="265"/>
      <c r="BZ33" s="265"/>
      <c r="CA33" s="265"/>
      <c r="CB33" s="265"/>
      <c r="CC33" s="265"/>
      <c r="CD33" s="265"/>
      <c r="CE33" s="265"/>
      <c r="CF33" s="265"/>
      <c r="CG33" s="265"/>
      <c r="CH33" s="265"/>
      <c r="CI33" s="265"/>
      <c r="CJ33" s="265"/>
      <c r="CK33" s="265"/>
      <c r="CL33" s="265"/>
      <c r="CM33" s="265"/>
      <c r="CN33" s="265"/>
      <c r="CO33" s="265"/>
      <c r="CP33" s="265"/>
      <c r="CQ33" s="265"/>
      <c r="CR33" s="265"/>
      <c r="CS33" s="265"/>
      <c r="CT33" s="265"/>
      <c r="CU33" s="265"/>
      <c r="CV33" s="265"/>
      <c r="CW33" s="265"/>
      <c r="CX33" s="265"/>
      <c r="CY33" s="265"/>
      <c r="CZ33" s="265"/>
      <c r="DA33" s="265"/>
      <c r="DB33" s="265"/>
      <c r="DC33" s="265"/>
      <c r="DD33" s="265"/>
      <c r="DE33" s="265"/>
      <c r="DF33" s="265"/>
      <c r="DG33" s="265"/>
      <c r="DH33" s="265"/>
      <c r="DI33" s="265"/>
      <c r="DJ33" s="265"/>
      <c r="DK33" s="265"/>
      <c r="DL33" s="265"/>
      <c r="DM33" s="265"/>
      <c r="DN33" s="265"/>
      <c r="DO33" s="265"/>
      <c r="DP33" s="265"/>
      <c r="DQ33" s="265"/>
      <c r="DR33" s="265"/>
      <c r="DS33" s="265"/>
      <c r="DT33" s="265"/>
      <c r="DU33" s="265"/>
      <c r="DV33" s="265"/>
      <c r="DW33" s="265"/>
      <c r="DX33" s="265"/>
      <c r="DY33" s="265"/>
      <c r="DZ33" s="265"/>
      <c r="EA33" s="265"/>
      <c r="EB33" s="265"/>
      <c r="EC33" s="265"/>
      <c r="ED33" s="265"/>
    </row>
    <row r="34" spans="1:134" ht="15" x14ac:dyDescent="0.25">
      <c r="A34" s="229"/>
      <c r="B34" s="210" t="b">
        <v>0</v>
      </c>
      <c r="C34" s="210" t="b">
        <v>0</v>
      </c>
      <c r="D34" s="210" t="b">
        <v>1</v>
      </c>
      <c r="E34" s="210"/>
      <c r="F34" s="211"/>
      <c r="G34" s="211"/>
      <c r="H34" s="211"/>
      <c r="I34" s="211"/>
      <c r="J34" s="211"/>
      <c r="K34" s="211"/>
      <c r="L34" s="211"/>
      <c r="M34" s="211"/>
      <c r="N34" s="211"/>
      <c r="O34" s="211"/>
      <c r="P34" s="211"/>
      <c r="Q34" s="211"/>
      <c r="R34" s="211"/>
      <c r="S34" s="211"/>
      <c r="T34" s="212"/>
      <c r="U34" s="224">
        <f t="shared" si="0"/>
        <v>45597</v>
      </c>
      <c r="V34" s="225" t="s">
        <v>181</v>
      </c>
      <c r="W34" s="226" t="s">
        <v>181</v>
      </c>
      <c r="X34" s="227">
        <v>30.35</v>
      </c>
      <c r="Y34" s="228">
        <v>33.122</v>
      </c>
      <c r="Z34" s="228">
        <v>45.058999999999997</v>
      </c>
      <c r="AA34" s="228">
        <v>31.59</v>
      </c>
      <c r="AB34" s="228">
        <v>40.085000000000001</v>
      </c>
      <c r="AC34" s="228">
        <v>47.113999999999997</v>
      </c>
      <c r="AD34" s="228">
        <v>65.506</v>
      </c>
      <c r="AE34" s="228">
        <v>23.16</v>
      </c>
      <c r="AF34" s="228">
        <v>27.908000000000001</v>
      </c>
      <c r="AG34" s="228">
        <v>20.896000000000001</v>
      </c>
      <c r="AH34" s="228">
        <v>28.940999999999999</v>
      </c>
      <c r="AI34" s="228">
        <v>25.332000000000001</v>
      </c>
      <c r="AJ34" s="228">
        <v>47.587000000000003</v>
      </c>
      <c r="AK34" s="228">
        <v>45.881999999999998</v>
      </c>
      <c r="AL34" s="228">
        <v>50.192999999999998</v>
      </c>
      <c r="AM34" s="228">
        <v>26.241</v>
      </c>
      <c r="AN34" s="228">
        <v>38.238999999999997</v>
      </c>
      <c r="AO34" s="228">
        <v>29.234000000000002</v>
      </c>
      <c r="AP34" s="228">
        <v>30.206</v>
      </c>
      <c r="AQ34" s="228">
        <v>35.976999999999997</v>
      </c>
      <c r="AR34" s="228">
        <v>16.562999999999999</v>
      </c>
      <c r="AS34" s="228">
        <v>32.582000000000001</v>
      </c>
      <c r="AT34" s="228">
        <v>30.417000000000002</v>
      </c>
      <c r="AU34" s="228">
        <v>29.998999999999999</v>
      </c>
      <c r="AV34" s="228">
        <v>23.231000000000002</v>
      </c>
      <c r="AW34" s="228">
        <v>30.687999999999999</v>
      </c>
      <c r="AX34" s="228">
        <v>19.331</v>
      </c>
      <c r="AY34" s="228">
        <v>23.257999999999999</v>
      </c>
      <c r="AZ34" s="228">
        <v>28.155000000000001</v>
      </c>
      <c r="BA34" s="228">
        <v>27.974</v>
      </c>
      <c r="BB34" s="228">
        <v>25.736000000000001</v>
      </c>
      <c r="BC34" s="265"/>
      <c r="BD34" s="265"/>
      <c r="BE34" s="265"/>
      <c r="BF34" s="265"/>
      <c r="BG34" s="265"/>
      <c r="BH34" s="265"/>
      <c r="BI34" s="265"/>
      <c r="BJ34" s="265"/>
      <c r="BK34" s="265"/>
      <c r="BL34" s="265"/>
      <c r="BM34" s="265"/>
      <c r="BN34" s="265"/>
      <c r="BO34" s="265"/>
      <c r="BP34" s="265"/>
      <c r="BQ34" s="265"/>
      <c r="BR34" s="265"/>
      <c r="BS34" s="265"/>
      <c r="BT34" s="265"/>
      <c r="BU34" s="265"/>
      <c r="BV34" s="265"/>
      <c r="BW34" s="265"/>
      <c r="BX34" s="265"/>
      <c r="BY34" s="265"/>
      <c r="BZ34" s="265"/>
      <c r="CA34" s="265"/>
      <c r="CB34" s="265"/>
      <c r="CC34" s="265"/>
      <c r="CD34" s="265"/>
      <c r="CE34" s="265"/>
      <c r="CF34" s="265"/>
      <c r="CG34" s="265"/>
      <c r="CH34" s="265"/>
      <c r="CI34" s="265"/>
      <c r="CJ34" s="265"/>
      <c r="CK34" s="265"/>
      <c r="CL34" s="265"/>
      <c r="CM34" s="265"/>
      <c r="CN34" s="265"/>
      <c r="CO34" s="265"/>
      <c r="CP34" s="265"/>
      <c r="CQ34" s="265"/>
      <c r="CR34" s="265"/>
      <c r="CS34" s="265"/>
      <c r="CT34" s="265"/>
      <c r="CU34" s="265"/>
      <c r="CV34" s="265"/>
      <c r="CW34" s="265"/>
      <c r="CX34" s="265"/>
      <c r="CY34" s="265"/>
      <c r="CZ34" s="265"/>
      <c r="DA34" s="265"/>
      <c r="DB34" s="265"/>
      <c r="DC34" s="265"/>
      <c r="DD34" s="265"/>
      <c r="DE34" s="265"/>
      <c r="DF34" s="265"/>
      <c r="DG34" s="265"/>
      <c r="DH34" s="265"/>
      <c r="DI34" s="265"/>
      <c r="DJ34" s="265"/>
      <c r="DK34" s="265"/>
      <c r="DL34" s="265"/>
      <c r="DM34" s="265"/>
      <c r="DN34" s="265"/>
      <c r="DO34" s="265"/>
      <c r="DP34" s="265"/>
      <c r="DQ34" s="265"/>
      <c r="DR34" s="265"/>
      <c r="DS34" s="265"/>
      <c r="DT34" s="265"/>
      <c r="DU34" s="265"/>
      <c r="DV34" s="265"/>
      <c r="DW34" s="265"/>
      <c r="DX34" s="265"/>
      <c r="DY34" s="265"/>
      <c r="DZ34" s="265"/>
      <c r="EA34" s="265"/>
      <c r="EB34" s="265"/>
      <c r="EC34" s="265"/>
      <c r="ED34" s="265"/>
    </row>
    <row r="35" spans="1:134" ht="15" x14ac:dyDescent="0.25">
      <c r="A35" s="231"/>
      <c r="B35" s="232"/>
      <c r="C35" s="232"/>
      <c r="D35" s="232"/>
      <c r="E35" s="232"/>
      <c r="F35" s="232"/>
      <c r="G35" s="232"/>
      <c r="H35" s="232"/>
      <c r="I35" s="232"/>
      <c r="J35" s="232"/>
      <c r="K35" s="232"/>
      <c r="L35" s="232"/>
      <c r="M35" s="232"/>
      <c r="N35" s="232"/>
      <c r="O35" s="232"/>
      <c r="P35" s="232"/>
      <c r="Q35" s="232"/>
      <c r="R35" s="232"/>
      <c r="S35" s="232"/>
      <c r="T35" s="233"/>
      <c r="U35" s="224">
        <f t="shared" si="0"/>
        <v>45627</v>
      </c>
      <c r="V35" s="225" t="s">
        <v>181</v>
      </c>
      <c r="W35" s="226" t="s">
        <v>181</v>
      </c>
      <c r="X35" s="227">
        <v>23.65</v>
      </c>
      <c r="Y35" s="228">
        <v>28.683</v>
      </c>
      <c r="Z35" s="228">
        <v>30.917999999999999</v>
      </c>
      <c r="AA35" s="228">
        <v>27.434000000000001</v>
      </c>
      <c r="AB35" s="228">
        <v>31.696999999999999</v>
      </c>
      <c r="AC35" s="228">
        <v>33.389000000000003</v>
      </c>
      <c r="AD35" s="228">
        <v>38.935000000000002</v>
      </c>
      <c r="AE35" s="228">
        <v>20.466999999999999</v>
      </c>
      <c r="AF35" s="228">
        <v>21.068999999999999</v>
      </c>
      <c r="AG35" s="228">
        <v>20.138999999999999</v>
      </c>
      <c r="AH35" s="228">
        <v>18.555</v>
      </c>
      <c r="AI35" s="228">
        <v>23.347000000000001</v>
      </c>
      <c r="AJ35" s="228">
        <v>33.357999999999997</v>
      </c>
      <c r="AK35" s="228">
        <v>30.271000000000001</v>
      </c>
      <c r="AL35" s="228">
        <v>30.032</v>
      </c>
      <c r="AM35" s="228">
        <v>43.674999999999997</v>
      </c>
      <c r="AN35" s="228">
        <v>29.760999999999999</v>
      </c>
      <c r="AO35" s="228">
        <v>21.821000000000002</v>
      </c>
      <c r="AP35" s="228">
        <v>26.844999999999999</v>
      </c>
      <c r="AQ35" s="228">
        <v>25.222000000000001</v>
      </c>
      <c r="AR35" s="228">
        <v>16.059999999999999</v>
      </c>
      <c r="AS35" s="228">
        <v>24.968</v>
      </c>
      <c r="AT35" s="228">
        <v>22.797999999999998</v>
      </c>
      <c r="AU35" s="228">
        <v>22.547000000000001</v>
      </c>
      <c r="AV35" s="228">
        <v>26.228999999999999</v>
      </c>
      <c r="AW35" s="228">
        <v>27.492999999999999</v>
      </c>
      <c r="AX35" s="228">
        <v>15.928000000000001</v>
      </c>
      <c r="AY35" s="228">
        <v>25.75</v>
      </c>
      <c r="AZ35" s="228">
        <v>21.920999999999999</v>
      </c>
      <c r="BA35" s="228">
        <v>24.507000000000001</v>
      </c>
      <c r="BB35" s="228">
        <v>22.207999999999998</v>
      </c>
      <c r="BC35" s="265"/>
      <c r="BD35" s="265"/>
      <c r="BE35" s="265"/>
      <c r="BF35" s="265"/>
      <c r="BG35" s="265"/>
      <c r="BH35" s="265"/>
      <c r="BI35" s="265"/>
      <c r="BJ35" s="265"/>
      <c r="BK35" s="265"/>
      <c r="BL35" s="265"/>
      <c r="BM35" s="265"/>
      <c r="BN35" s="265"/>
      <c r="BO35" s="265"/>
      <c r="BP35" s="265"/>
      <c r="BQ35" s="265"/>
      <c r="BR35" s="265"/>
      <c r="BS35" s="265"/>
      <c r="BT35" s="265"/>
      <c r="BU35" s="265"/>
      <c r="BV35" s="265"/>
      <c r="BW35" s="265"/>
      <c r="BX35" s="265"/>
      <c r="BY35" s="265"/>
      <c r="BZ35" s="265"/>
      <c r="CA35" s="265"/>
      <c r="CB35" s="265"/>
      <c r="CC35" s="265"/>
      <c r="CD35" s="265"/>
      <c r="CE35" s="265"/>
      <c r="CF35" s="265"/>
      <c r="CG35" s="265"/>
      <c r="CH35" s="265"/>
      <c r="CI35" s="265"/>
      <c r="CJ35" s="265"/>
      <c r="CK35" s="265"/>
      <c r="CL35" s="265"/>
      <c r="CM35" s="265"/>
      <c r="CN35" s="265"/>
      <c r="CO35" s="265"/>
      <c r="CP35" s="265"/>
      <c r="CQ35" s="265"/>
      <c r="CR35" s="265"/>
      <c r="CS35" s="265"/>
      <c r="CT35" s="265"/>
      <c r="CU35" s="265"/>
      <c r="CV35" s="265"/>
      <c r="CW35" s="265"/>
      <c r="CX35" s="265"/>
      <c r="CY35" s="265"/>
      <c r="CZ35" s="265"/>
      <c r="DA35" s="265"/>
      <c r="DB35" s="265"/>
      <c r="DC35" s="265"/>
      <c r="DD35" s="265"/>
      <c r="DE35" s="265"/>
      <c r="DF35" s="265"/>
      <c r="DG35" s="265"/>
      <c r="DH35" s="265"/>
      <c r="DI35" s="265"/>
      <c r="DJ35" s="265"/>
      <c r="DK35" s="265"/>
      <c r="DL35" s="265"/>
      <c r="DM35" s="265"/>
      <c r="DN35" s="265"/>
      <c r="DO35" s="265"/>
      <c r="DP35" s="265"/>
      <c r="DQ35" s="265"/>
      <c r="DR35" s="265"/>
      <c r="DS35" s="265"/>
      <c r="DT35" s="265"/>
      <c r="DU35" s="265"/>
      <c r="DV35" s="265"/>
      <c r="DW35" s="265"/>
      <c r="DX35" s="265"/>
      <c r="DY35" s="265"/>
      <c r="DZ35" s="265"/>
      <c r="EA35" s="265"/>
      <c r="EB35" s="265"/>
      <c r="EC35" s="265"/>
      <c r="ED35" s="265"/>
    </row>
    <row r="36" spans="1:134" ht="15" x14ac:dyDescent="0.25">
      <c r="U36" s="224">
        <f t="shared" si="0"/>
        <v>45658</v>
      </c>
      <c r="V36" s="225" t="s">
        <v>181</v>
      </c>
      <c r="W36" s="226" t="s">
        <v>181</v>
      </c>
      <c r="X36" s="227">
        <v>21.52</v>
      </c>
      <c r="Y36" s="228">
        <v>27.861999999999998</v>
      </c>
      <c r="Z36" s="228">
        <v>26.116</v>
      </c>
      <c r="AA36" s="228">
        <v>24.768999999999998</v>
      </c>
      <c r="AB36" s="228">
        <v>25.094999999999999</v>
      </c>
      <c r="AC36" s="228">
        <v>30.515999999999998</v>
      </c>
      <c r="AD36" s="228">
        <v>29.524000000000001</v>
      </c>
      <c r="AE36" s="228">
        <v>22.896000000000001</v>
      </c>
      <c r="AF36" s="228">
        <v>20.353999999999999</v>
      </c>
      <c r="AG36" s="228">
        <v>19.218</v>
      </c>
      <c r="AH36" s="228">
        <v>19.100000000000001</v>
      </c>
      <c r="AI36" s="228">
        <v>19.326000000000001</v>
      </c>
      <c r="AJ36" s="228">
        <v>41.972000000000001</v>
      </c>
      <c r="AK36" s="228">
        <v>26.44</v>
      </c>
      <c r="AL36" s="228">
        <v>25.92</v>
      </c>
      <c r="AM36" s="228">
        <v>26.315999999999999</v>
      </c>
      <c r="AN36" s="228">
        <v>27.053000000000001</v>
      </c>
      <c r="AO36" s="228">
        <v>19.378</v>
      </c>
      <c r="AP36" s="228">
        <v>22.616</v>
      </c>
      <c r="AQ36" s="228">
        <v>26.937000000000001</v>
      </c>
      <c r="AR36" s="228">
        <v>18.704000000000001</v>
      </c>
      <c r="AS36" s="228">
        <v>21.971</v>
      </c>
      <c r="AT36" s="228">
        <v>24.372</v>
      </c>
      <c r="AU36" s="228">
        <v>18.338999999999999</v>
      </c>
      <c r="AV36" s="228">
        <v>30.087</v>
      </c>
      <c r="AW36" s="228">
        <v>23.547999999999998</v>
      </c>
      <c r="AX36" s="228">
        <v>15.153</v>
      </c>
      <c r="AY36" s="228">
        <v>24.263000000000002</v>
      </c>
      <c r="AZ36" s="228">
        <v>17.224</v>
      </c>
      <c r="BA36" s="228">
        <v>19.738</v>
      </c>
      <c r="BB36" s="228">
        <v>24.933</v>
      </c>
      <c r="BC36" s="265"/>
      <c r="BD36" s="265"/>
      <c r="BE36" s="265"/>
      <c r="BF36" s="265"/>
      <c r="BG36" s="265"/>
      <c r="BH36" s="265"/>
      <c r="BI36" s="265"/>
      <c r="BJ36" s="265"/>
      <c r="BK36" s="265"/>
      <c r="BL36" s="265"/>
      <c r="BM36" s="265"/>
      <c r="BN36" s="265"/>
      <c r="BO36" s="265"/>
      <c r="BP36" s="265"/>
      <c r="BQ36" s="265"/>
      <c r="BR36" s="265"/>
      <c r="BS36" s="265"/>
      <c r="BT36" s="265"/>
      <c r="BU36" s="265"/>
      <c r="BV36" s="265"/>
      <c r="BW36" s="265"/>
      <c r="BX36" s="265"/>
      <c r="BY36" s="265"/>
      <c r="BZ36" s="265"/>
      <c r="CA36" s="265"/>
      <c r="CB36" s="265"/>
      <c r="CC36" s="265"/>
      <c r="CD36" s="265"/>
      <c r="CE36" s="265"/>
      <c r="CF36" s="265"/>
      <c r="CG36" s="265"/>
      <c r="CH36" s="265"/>
      <c r="CI36" s="265"/>
      <c r="CJ36" s="265"/>
      <c r="CK36" s="265"/>
      <c r="CL36" s="265"/>
      <c r="CM36" s="265"/>
      <c r="CN36" s="265"/>
      <c r="CO36" s="265"/>
      <c r="CP36" s="265"/>
      <c r="CQ36" s="265"/>
      <c r="CR36" s="265"/>
      <c r="CS36" s="265"/>
      <c r="CT36" s="265"/>
      <c r="CU36" s="265"/>
      <c r="CV36" s="265"/>
      <c r="CW36" s="265"/>
      <c r="CX36" s="265"/>
      <c r="CY36" s="265"/>
      <c r="CZ36" s="265"/>
      <c r="DA36" s="265"/>
      <c r="DB36" s="265"/>
      <c r="DC36" s="265"/>
      <c r="DD36" s="265"/>
      <c r="DE36" s="265"/>
      <c r="DF36" s="265"/>
      <c r="DG36" s="265"/>
      <c r="DH36" s="265"/>
      <c r="DI36" s="265"/>
      <c r="DJ36" s="265"/>
      <c r="DK36" s="265"/>
      <c r="DL36" s="265"/>
      <c r="DM36" s="265"/>
      <c r="DN36" s="265"/>
      <c r="DO36" s="265"/>
      <c r="DP36" s="265"/>
      <c r="DQ36" s="265"/>
      <c r="DR36" s="265"/>
      <c r="DS36" s="265"/>
      <c r="DT36" s="265"/>
      <c r="DU36" s="265"/>
      <c r="DV36" s="265"/>
      <c r="DW36" s="265"/>
      <c r="DX36" s="265"/>
      <c r="DY36" s="265"/>
      <c r="DZ36" s="265"/>
      <c r="EA36" s="265"/>
      <c r="EB36" s="265"/>
      <c r="EC36" s="265"/>
      <c r="ED36" s="265"/>
    </row>
    <row r="37" spans="1:134" ht="15" x14ac:dyDescent="0.25">
      <c r="B37" s="316" t="s">
        <v>127</v>
      </c>
      <c r="C37" s="316"/>
      <c r="D37" s="316"/>
      <c r="E37" s="316"/>
      <c r="F37" s="316"/>
      <c r="G37" s="316"/>
      <c r="H37" s="316"/>
      <c r="I37" s="316"/>
      <c r="J37" s="316"/>
      <c r="K37" s="316"/>
      <c r="L37" s="316"/>
      <c r="M37" s="316"/>
      <c r="N37" s="316"/>
      <c r="O37" s="316"/>
      <c r="P37" s="316"/>
      <c r="Q37" s="316"/>
      <c r="U37" s="224">
        <f t="shared" ref="U37:U68" si="1">IF((ROW()-3)&lt;=LOOKUP($B$6,TimestepID,Duration),EDATE(U36,1),"")</f>
        <v>45689</v>
      </c>
      <c r="V37" s="225" t="s">
        <v>181</v>
      </c>
      <c r="W37" s="226" t="s">
        <v>181</v>
      </c>
      <c r="X37" s="227">
        <v>28.85</v>
      </c>
      <c r="Y37" s="228">
        <v>26.329000000000001</v>
      </c>
      <c r="Z37" s="228">
        <v>50.154000000000003</v>
      </c>
      <c r="AA37" s="228">
        <v>35.802999999999997</v>
      </c>
      <c r="AB37" s="228">
        <v>25.925000000000001</v>
      </c>
      <c r="AC37" s="228">
        <v>27.681999999999999</v>
      </c>
      <c r="AD37" s="228">
        <v>31.611999999999998</v>
      </c>
      <c r="AE37" s="228">
        <v>25.463000000000001</v>
      </c>
      <c r="AF37" s="228">
        <v>23.032</v>
      </c>
      <c r="AG37" s="228">
        <v>18.305</v>
      </c>
      <c r="AH37" s="228">
        <v>24.231000000000002</v>
      </c>
      <c r="AI37" s="228">
        <v>22.498999999999999</v>
      </c>
      <c r="AJ37" s="228">
        <v>51.44</v>
      </c>
      <c r="AK37" s="228">
        <v>22.942</v>
      </c>
      <c r="AL37" s="228">
        <v>38.359000000000002</v>
      </c>
      <c r="AM37" s="228">
        <v>21.975999999999999</v>
      </c>
      <c r="AN37" s="228">
        <v>34.944000000000003</v>
      </c>
      <c r="AO37" s="228">
        <v>19.462</v>
      </c>
      <c r="AP37" s="228">
        <v>24.390999999999998</v>
      </c>
      <c r="AQ37" s="228">
        <v>25.353999999999999</v>
      </c>
      <c r="AR37" s="228">
        <v>21.445</v>
      </c>
      <c r="AS37" s="228">
        <v>27.591000000000001</v>
      </c>
      <c r="AT37" s="228">
        <v>34.073999999999998</v>
      </c>
      <c r="AU37" s="228">
        <v>35.094999999999999</v>
      </c>
      <c r="AV37" s="228">
        <v>70.790000000000006</v>
      </c>
      <c r="AW37" s="228">
        <v>23.324999999999999</v>
      </c>
      <c r="AX37" s="228">
        <v>18.881</v>
      </c>
      <c r="AY37" s="228">
        <v>24.943000000000001</v>
      </c>
      <c r="AZ37" s="228">
        <v>24.715</v>
      </c>
      <c r="BA37" s="228">
        <v>24.997</v>
      </c>
      <c r="BB37" s="228">
        <v>25.03</v>
      </c>
      <c r="BC37" s="265"/>
      <c r="BD37" s="265"/>
      <c r="BE37" s="265"/>
      <c r="BF37" s="265"/>
      <c r="BG37" s="265"/>
      <c r="BH37" s="265"/>
      <c r="BI37" s="265"/>
      <c r="BJ37" s="265"/>
      <c r="BK37" s="265"/>
      <c r="BL37" s="265"/>
      <c r="BM37" s="265"/>
      <c r="BN37" s="265"/>
      <c r="BO37" s="265"/>
      <c r="BP37" s="265"/>
      <c r="BQ37" s="265"/>
      <c r="BR37" s="265"/>
      <c r="BS37" s="265"/>
      <c r="BT37" s="265"/>
      <c r="BU37" s="265"/>
      <c r="BV37" s="265"/>
      <c r="BW37" s="265"/>
      <c r="BX37" s="265"/>
      <c r="BY37" s="265"/>
      <c r="BZ37" s="265"/>
      <c r="CA37" s="265"/>
      <c r="CB37" s="265"/>
      <c r="CC37" s="265"/>
      <c r="CD37" s="265"/>
      <c r="CE37" s="265"/>
      <c r="CF37" s="265"/>
      <c r="CG37" s="265"/>
      <c r="CH37" s="265"/>
      <c r="CI37" s="265"/>
      <c r="CJ37" s="265"/>
      <c r="CK37" s="265"/>
      <c r="CL37" s="265"/>
      <c r="CM37" s="265"/>
      <c r="CN37" s="265"/>
      <c r="CO37" s="265"/>
      <c r="CP37" s="265"/>
      <c r="CQ37" s="265"/>
      <c r="CR37" s="265"/>
      <c r="CS37" s="265"/>
      <c r="CT37" s="265"/>
      <c r="CU37" s="265"/>
      <c r="CV37" s="265"/>
      <c r="CW37" s="265"/>
      <c r="CX37" s="265"/>
      <c r="CY37" s="265"/>
      <c r="CZ37" s="265"/>
      <c r="DA37" s="265"/>
      <c r="DB37" s="265"/>
      <c r="DC37" s="265"/>
      <c r="DD37" s="265"/>
      <c r="DE37" s="265"/>
      <c r="DF37" s="265"/>
      <c r="DG37" s="265"/>
      <c r="DH37" s="265"/>
      <c r="DI37" s="265"/>
      <c r="DJ37" s="265"/>
      <c r="DK37" s="265"/>
      <c r="DL37" s="265"/>
      <c r="DM37" s="265"/>
      <c r="DN37" s="265"/>
      <c r="DO37" s="265"/>
      <c r="DP37" s="265"/>
      <c r="DQ37" s="265"/>
      <c r="DR37" s="265"/>
      <c r="DS37" s="265"/>
      <c r="DT37" s="265"/>
      <c r="DU37" s="265"/>
      <c r="DV37" s="265"/>
      <c r="DW37" s="265"/>
      <c r="DX37" s="265"/>
      <c r="DY37" s="265"/>
      <c r="DZ37" s="265"/>
      <c r="EA37" s="265"/>
      <c r="EB37" s="265"/>
      <c r="EC37" s="265"/>
      <c r="ED37" s="265"/>
    </row>
    <row r="38" spans="1:134" ht="15" x14ac:dyDescent="0.25">
      <c r="B38" s="316"/>
      <c r="C38" s="316"/>
      <c r="D38" s="316"/>
      <c r="E38" s="316"/>
      <c r="F38" s="316"/>
      <c r="G38" s="316"/>
      <c r="H38" s="316"/>
      <c r="I38" s="316"/>
      <c r="J38" s="316"/>
      <c r="K38" s="316"/>
      <c r="L38" s="316"/>
      <c r="M38" s="316"/>
      <c r="N38" s="316"/>
      <c r="O38" s="316"/>
      <c r="P38" s="316"/>
      <c r="Q38" s="316"/>
      <c r="U38" s="224">
        <f t="shared" si="1"/>
        <v>45717</v>
      </c>
      <c r="V38" s="225" t="s">
        <v>181</v>
      </c>
      <c r="W38" s="226" t="s">
        <v>181</v>
      </c>
      <c r="X38" s="227">
        <v>92.46</v>
      </c>
      <c r="Y38" s="228">
        <v>75.790999999999997</v>
      </c>
      <c r="Z38" s="228">
        <v>184.15199999999999</v>
      </c>
      <c r="AA38" s="228">
        <v>45.24</v>
      </c>
      <c r="AB38" s="228">
        <v>141.76599999999999</v>
      </c>
      <c r="AC38" s="228">
        <v>73.385000000000005</v>
      </c>
      <c r="AD38" s="228">
        <v>54.817</v>
      </c>
      <c r="AE38" s="228">
        <v>47.628</v>
      </c>
      <c r="AF38" s="228">
        <v>69.643000000000001</v>
      </c>
      <c r="AG38" s="228">
        <v>28.103000000000002</v>
      </c>
      <c r="AH38" s="228">
        <v>48.179000000000002</v>
      </c>
      <c r="AI38" s="228">
        <v>95.754000000000005</v>
      </c>
      <c r="AJ38" s="228">
        <v>113.392</v>
      </c>
      <c r="AK38" s="228">
        <v>44.478999999999999</v>
      </c>
      <c r="AL38" s="228">
        <v>130.99700000000001</v>
      </c>
      <c r="AM38" s="228">
        <v>82.86</v>
      </c>
      <c r="AN38" s="228">
        <v>74.983000000000004</v>
      </c>
      <c r="AO38" s="228">
        <v>50.786000000000001</v>
      </c>
      <c r="AP38" s="228">
        <v>57.197000000000003</v>
      </c>
      <c r="AQ38" s="228">
        <v>65.058999999999997</v>
      </c>
      <c r="AR38" s="228">
        <v>41.566000000000003</v>
      </c>
      <c r="AS38" s="228">
        <v>54.31</v>
      </c>
      <c r="AT38" s="228">
        <v>70.736000000000004</v>
      </c>
      <c r="AU38" s="228">
        <v>55.570999999999998</v>
      </c>
      <c r="AV38" s="228">
        <v>176.57499999999999</v>
      </c>
      <c r="AW38" s="228">
        <v>35.633000000000003</v>
      </c>
      <c r="AX38" s="228">
        <v>102.059</v>
      </c>
      <c r="AY38" s="228">
        <v>49.045999999999999</v>
      </c>
      <c r="AZ38" s="228">
        <v>39.271999999999998</v>
      </c>
      <c r="BA38" s="228">
        <v>56.308999999999997</v>
      </c>
      <c r="BB38" s="228">
        <v>100.798</v>
      </c>
      <c r="BC38" s="265"/>
      <c r="BD38" s="265"/>
      <c r="BE38" s="265"/>
      <c r="BF38" s="265"/>
      <c r="BG38" s="265"/>
      <c r="BH38" s="265"/>
      <c r="BI38" s="265"/>
      <c r="BJ38" s="265"/>
      <c r="BK38" s="265"/>
      <c r="BL38" s="265"/>
      <c r="BM38" s="265"/>
      <c r="BN38" s="265"/>
      <c r="BO38" s="265"/>
      <c r="BP38" s="265"/>
      <c r="BQ38" s="265"/>
      <c r="BR38" s="265"/>
      <c r="BS38" s="265"/>
      <c r="BT38" s="265"/>
      <c r="BU38" s="265"/>
      <c r="BV38" s="265"/>
      <c r="BW38" s="265"/>
      <c r="BX38" s="265"/>
      <c r="BY38" s="265"/>
      <c r="BZ38" s="265"/>
      <c r="CA38" s="265"/>
      <c r="CB38" s="265"/>
      <c r="CC38" s="265"/>
      <c r="CD38" s="265"/>
      <c r="CE38" s="265"/>
      <c r="CF38" s="265"/>
      <c r="CG38" s="265"/>
      <c r="CH38" s="265"/>
      <c r="CI38" s="265"/>
      <c r="CJ38" s="265"/>
      <c r="CK38" s="265"/>
      <c r="CL38" s="265"/>
      <c r="CM38" s="265"/>
      <c r="CN38" s="265"/>
      <c r="CO38" s="265"/>
      <c r="CP38" s="265"/>
      <c r="CQ38" s="265"/>
      <c r="CR38" s="265"/>
      <c r="CS38" s="265"/>
      <c r="CT38" s="265"/>
      <c r="CU38" s="265"/>
      <c r="CV38" s="265"/>
      <c r="CW38" s="265"/>
      <c r="CX38" s="265"/>
      <c r="CY38" s="265"/>
      <c r="CZ38" s="265"/>
      <c r="DA38" s="265"/>
      <c r="DB38" s="265"/>
      <c r="DC38" s="265"/>
      <c r="DD38" s="265"/>
      <c r="DE38" s="265"/>
      <c r="DF38" s="265"/>
      <c r="DG38" s="265"/>
      <c r="DH38" s="265"/>
      <c r="DI38" s="265"/>
      <c r="DJ38" s="265"/>
      <c r="DK38" s="265"/>
      <c r="DL38" s="265"/>
      <c r="DM38" s="265"/>
      <c r="DN38" s="265"/>
      <c r="DO38" s="265"/>
      <c r="DP38" s="265"/>
      <c r="DQ38" s="265"/>
      <c r="DR38" s="265"/>
      <c r="DS38" s="265"/>
      <c r="DT38" s="265"/>
      <c r="DU38" s="265"/>
      <c r="DV38" s="265"/>
      <c r="DW38" s="265"/>
      <c r="DX38" s="265"/>
      <c r="DY38" s="265"/>
      <c r="DZ38" s="265"/>
      <c r="EA38" s="265"/>
      <c r="EB38" s="265"/>
      <c r="EC38" s="265"/>
      <c r="ED38" s="265"/>
    </row>
    <row r="39" spans="1:134" ht="15" x14ac:dyDescent="0.25">
      <c r="B39" s="316"/>
      <c r="C39" s="316"/>
      <c r="D39" s="316"/>
      <c r="E39" s="316"/>
      <c r="F39" s="316"/>
      <c r="G39" s="316"/>
      <c r="H39" s="316"/>
      <c r="I39" s="316"/>
      <c r="J39" s="316"/>
      <c r="K39" s="316"/>
      <c r="L39" s="316"/>
      <c r="M39" s="316"/>
      <c r="N39" s="316"/>
      <c r="O39" s="316"/>
      <c r="P39" s="316"/>
      <c r="Q39" s="316"/>
      <c r="U39" s="224">
        <f t="shared" si="1"/>
        <v>45748</v>
      </c>
      <c r="V39" s="225" t="s">
        <v>181</v>
      </c>
      <c r="W39" s="226" t="s">
        <v>181</v>
      </c>
      <c r="X39" s="227">
        <v>147.16999999999999</v>
      </c>
      <c r="Y39" s="228">
        <v>170.833</v>
      </c>
      <c r="Z39" s="228">
        <v>214.16800000000001</v>
      </c>
      <c r="AA39" s="228">
        <v>87.721000000000004</v>
      </c>
      <c r="AB39" s="228">
        <v>224.57300000000001</v>
      </c>
      <c r="AC39" s="228">
        <v>143.65600000000001</v>
      </c>
      <c r="AD39" s="228">
        <v>115.682</v>
      </c>
      <c r="AE39" s="228">
        <v>119.67100000000001</v>
      </c>
      <c r="AF39" s="228">
        <v>200.09700000000001</v>
      </c>
      <c r="AG39" s="228">
        <v>60.061</v>
      </c>
      <c r="AH39" s="228">
        <v>68.218999999999994</v>
      </c>
      <c r="AI39" s="228">
        <v>201.119</v>
      </c>
      <c r="AJ39" s="228">
        <v>311.28500000000003</v>
      </c>
      <c r="AK39" s="228">
        <v>138.411</v>
      </c>
      <c r="AL39" s="228">
        <v>150.541</v>
      </c>
      <c r="AM39" s="228">
        <v>269.20600000000002</v>
      </c>
      <c r="AN39" s="228">
        <v>123.39100000000001</v>
      </c>
      <c r="AO39" s="228">
        <v>159.96100000000001</v>
      </c>
      <c r="AP39" s="228">
        <v>111.352</v>
      </c>
      <c r="AQ39" s="228">
        <v>158.10499999999999</v>
      </c>
      <c r="AR39" s="228">
        <v>52.213999999999999</v>
      </c>
      <c r="AS39" s="228">
        <v>92.95</v>
      </c>
      <c r="AT39" s="228">
        <v>64.793000000000006</v>
      </c>
      <c r="AU39" s="228">
        <v>95.372</v>
      </c>
      <c r="AV39" s="228">
        <v>195.06899999999999</v>
      </c>
      <c r="AW39" s="228">
        <v>66.129000000000005</v>
      </c>
      <c r="AX39" s="228">
        <v>200.80199999999999</v>
      </c>
      <c r="AY39" s="228">
        <v>68.203999999999994</v>
      </c>
      <c r="AZ39" s="228">
        <v>68.141000000000005</v>
      </c>
      <c r="BA39" s="228">
        <v>214.81800000000001</v>
      </c>
      <c r="BB39" s="228">
        <v>264.56200000000001</v>
      </c>
      <c r="BC39" s="265"/>
      <c r="BD39" s="265"/>
      <c r="BE39" s="265"/>
      <c r="BF39" s="265"/>
      <c r="BG39" s="265"/>
      <c r="BH39" s="265"/>
      <c r="BI39" s="265"/>
      <c r="BJ39" s="265"/>
      <c r="BK39" s="265"/>
      <c r="BL39" s="265"/>
      <c r="BM39" s="265"/>
      <c r="BN39" s="265"/>
      <c r="BO39" s="265"/>
      <c r="BP39" s="265"/>
      <c r="BQ39" s="265"/>
      <c r="BR39" s="265"/>
      <c r="BS39" s="265"/>
      <c r="BT39" s="265"/>
      <c r="BU39" s="265"/>
      <c r="BV39" s="265"/>
      <c r="BW39" s="265"/>
      <c r="BX39" s="265"/>
      <c r="BY39" s="265"/>
      <c r="BZ39" s="265"/>
      <c r="CA39" s="265"/>
      <c r="CB39" s="265"/>
      <c r="CC39" s="265"/>
      <c r="CD39" s="265"/>
      <c r="CE39" s="265"/>
      <c r="CF39" s="265"/>
      <c r="CG39" s="265"/>
      <c r="CH39" s="265"/>
      <c r="CI39" s="265"/>
      <c r="CJ39" s="265"/>
      <c r="CK39" s="265"/>
      <c r="CL39" s="265"/>
      <c r="CM39" s="265"/>
      <c r="CN39" s="265"/>
      <c r="CO39" s="265"/>
      <c r="CP39" s="265"/>
      <c r="CQ39" s="265"/>
      <c r="CR39" s="265"/>
      <c r="CS39" s="265"/>
      <c r="CT39" s="265"/>
      <c r="CU39" s="265"/>
      <c r="CV39" s="265"/>
      <c r="CW39" s="265"/>
      <c r="CX39" s="265"/>
      <c r="CY39" s="265"/>
      <c r="CZ39" s="265"/>
      <c r="DA39" s="265"/>
      <c r="DB39" s="265"/>
      <c r="DC39" s="265"/>
      <c r="DD39" s="265"/>
      <c r="DE39" s="265"/>
      <c r="DF39" s="265"/>
      <c r="DG39" s="265"/>
      <c r="DH39" s="265"/>
      <c r="DI39" s="265"/>
      <c r="DJ39" s="265"/>
      <c r="DK39" s="265"/>
      <c r="DL39" s="265"/>
      <c r="DM39" s="265"/>
      <c r="DN39" s="265"/>
      <c r="DO39" s="265"/>
      <c r="DP39" s="265"/>
      <c r="DQ39" s="265"/>
      <c r="DR39" s="265"/>
      <c r="DS39" s="265"/>
      <c r="DT39" s="265"/>
      <c r="DU39" s="265"/>
      <c r="DV39" s="265"/>
      <c r="DW39" s="265"/>
      <c r="DX39" s="265"/>
      <c r="DY39" s="265"/>
      <c r="DZ39" s="265"/>
      <c r="EA39" s="265"/>
      <c r="EB39" s="265"/>
      <c r="EC39" s="265"/>
      <c r="ED39" s="265"/>
    </row>
    <row r="40" spans="1:134" ht="15" x14ac:dyDescent="0.25">
      <c r="O40" s="235"/>
      <c r="P40" s="235"/>
      <c r="U40" s="224">
        <f t="shared" si="1"/>
        <v>45778</v>
      </c>
      <c r="V40" s="225" t="s">
        <v>181</v>
      </c>
      <c r="W40" s="226" t="s">
        <v>181</v>
      </c>
      <c r="X40" s="227">
        <v>251.55</v>
      </c>
      <c r="Y40" s="228">
        <v>300.61599999999999</v>
      </c>
      <c r="Z40" s="228">
        <v>343.49299999999999</v>
      </c>
      <c r="AA40" s="228">
        <v>209.62700000000001</v>
      </c>
      <c r="AB40" s="228">
        <v>391.33199999999999</v>
      </c>
      <c r="AC40" s="228">
        <v>259.84699999999998</v>
      </c>
      <c r="AD40" s="228">
        <v>298.47199999999998</v>
      </c>
      <c r="AE40" s="228">
        <v>188.286</v>
      </c>
      <c r="AF40" s="228">
        <v>435.96600000000001</v>
      </c>
      <c r="AG40" s="228">
        <v>63.482999999999997</v>
      </c>
      <c r="AH40" s="228">
        <v>191.77199999999999</v>
      </c>
      <c r="AI40" s="228">
        <v>294.96300000000002</v>
      </c>
      <c r="AJ40" s="228">
        <v>537.41499999999996</v>
      </c>
      <c r="AK40" s="228">
        <v>233.38900000000001</v>
      </c>
      <c r="AL40" s="228">
        <v>287.91300000000001</v>
      </c>
      <c r="AM40" s="228">
        <v>372.98200000000003</v>
      </c>
      <c r="AN40" s="228">
        <v>384.363</v>
      </c>
      <c r="AO40" s="228">
        <v>217.52099999999999</v>
      </c>
      <c r="AP40" s="228">
        <v>196.56700000000001</v>
      </c>
      <c r="AQ40" s="228">
        <v>209.46299999999999</v>
      </c>
      <c r="AR40" s="228">
        <v>139.899</v>
      </c>
      <c r="AS40" s="228">
        <v>193.423</v>
      </c>
      <c r="AT40" s="228">
        <v>179.803</v>
      </c>
      <c r="AU40" s="228">
        <v>198.33199999999999</v>
      </c>
      <c r="AV40" s="228">
        <v>237.745</v>
      </c>
      <c r="AW40" s="228">
        <v>135.70500000000001</v>
      </c>
      <c r="AX40" s="228">
        <v>330.892</v>
      </c>
      <c r="AY40" s="228">
        <v>178.934</v>
      </c>
      <c r="AZ40" s="228">
        <v>188.58</v>
      </c>
      <c r="BA40" s="228">
        <v>319.416</v>
      </c>
      <c r="BB40" s="228">
        <v>450.46800000000002</v>
      </c>
      <c r="BC40" s="265"/>
      <c r="BD40" s="265"/>
      <c r="BE40" s="265"/>
      <c r="BF40" s="265"/>
      <c r="BG40" s="265"/>
      <c r="BH40" s="265"/>
      <c r="BI40" s="265"/>
      <c r="BJ40" s="265"/>
      <c r="BK40" s="265"/>
      <c r="BL40" s="265"/>
      <c r="BM40" s="265"/>
      <c r="BN40" s="265"/>
      <c r="BO40" s="265"/>
      <c r="BP40" s="265"/>
      <c r="BQ40" s="265"/>
      <c r="BR40" s="265"/>
      <c r="BS40" s="265"/>
      <c r="BT40" s="265"/>
      <c r="BU40" s="265"/>
      <c r="BV40" s="265"/>
      <c r="BW40" s="265"/>
      <c r="BX40" s="265"/>
      <c r="BY40" s="265"/>
      <c r="BZ40" s="265"/>
      <c r="CA40" s="265"/>
      <c r="CB40" s="265"/>
      <c r="CC40" s="265"/>
      <c r="CD40" s="265"/>
      <c r="CE40" s="265"/>
      <c r="CF40" s="265"/>
      <c r="CG40" s="265"/>
      <c r="CH40" s="265"/>
      <c r="CI40" s="265"/>
      <c r="CJ40" s="265"/>
      <c r="CK40" s="265"/>
      <c r="CL40" s="265"/>
      <c r="CM40" s="265"/>
      <c r="CN40" s="265"/>
      <c r="CO40" s="265"/>
      <c r="CP40" s="265"/>
      <c r="CQ40" s="265"/>
      <c r="CR40" s="265"/>
      <c r="CS40" s="265"/>
      <c r="CT40" s="265"/>
      <c r="CU40" s="265"/>
      <c r="CV40" s="265"/>
      <c r="CW40" s="265"/>
      <c r="CX40" s="265"/>
      <c r="CY40" s="265"/>
      <c r="CZ40" s="265"/>
      <c r="DA40" s="265"/>
      <c r="DB40" s="265"/>
      <c r="DC40" s="265"/>
      <c r="DD40" s="265"/>
      <c r="DE40" s="265"/>
      <c r="DF40" s="265"/>
      <c r="DG40" s="265"/>
      <c r="DH40" s="265"/>
      <c r="DI40" s="265"/>
      <c r="DJ40" s="265"/>
      <c r="DK40" s="265"/>
      <c r="DL40" s="265"/>
      <c r="DM40" s="265"/>
      <c r="DN40" s="265"/>
      <c r="DO40" s="265"/>
      <c r="DP40" s="265"/>
      <c r="DQ40" s="265"/>
      <c r="DR40" s="265"/>
      <c r="DS40" s="265"/>
      <c r="DT40" s="265"/>
      <c r="DU40" s="265"/>
      <c r="DV40" s="265"/>
      <c r="DW40" s="265"/>
      <c r="DX40" s="265"/>
      <c r="DY40" s="265"/>
      <c r="DZ40" s="265"/>
      <c r="EA40" s="265"/>
      <c r="EB40" s="265"/>
      <c r="EC40" s="265"/>
      <c r="ED40" s="265"/>
    </row>
    <row r="41" spans="1:134" ht="15" x14ac:dyDescent="0.25">
      <c r="C41" s="234">
        <v>2</v>
      </c>
      <c r="O41" s="235"/>
      <c r="P41" s="235"/>
      <c r="U41" s="224">
        <f t="shared" si="1"/>
        <v>45809</v>
      </c>
      <c r="V41" s="225" t="s">
        <v>181</v>
      </c>
      <c r="W41" s="226" t="s">
        <v>181</v>
      </c>
      <c r="X41" s="227">
        <v>187.12</v>
      </c>
      <c r="Y41" s="228">
        <v>217.47399999999999</v>
      </c>
      <c r="Z41" s="228">
        <v>437.61900000000003</v>
      </c>
      <c r="AA41" s="228">
        <v>70.364999999999995</v>
      </c>
      <c r="AB41" s="228">
        <v>374.11</v>
      </c>
      <c r="AC41" s="228">
        <v>173.89599999999999</v>
      </c>
      <c r="AD41" s="228">
        <v>307.00099999999998</v>
      </c>
      <c r="AE41" s="228">
        <v>51.593000000000004</v>
      </c>
      <c r="AF41" s="228">
        <v>199.453</v>
      </c>
      <c r="AG41" s="228">
        <v>15.255000000000001</v>
      </c>
      <c r="AH41" s="228">
        <v>105.61799999999999</v>
      </c>
      <c r="AI41" s="228">
        <v>134.42400000000001</v>
      </c>
      <c r="AJ41" s="228">
        <v>363.43</v>
      </c>
      <c r="AK41" s="228">
        <v>78.602999999999994</v>
      </c>
      <c r="AL41" s="228">
        <v>162.46799999999999</v>
      </c>
      <c r="AM41" s="228">
        <v>340.46899999999999</v>
      </c>
      <c r="AN41" s="228">
        <v>163.779</v>
      </c>
      <c r="AO41" s="228">
        <v>223.578</v>
      </c>
      <c r="AP41" s="228">
        <v>242.65299999999999</v>
      </c>
      <c r="AQ41" s="228">
        <v>66.608000000000004</v>
      </c>
      <c r="AR41" s="228">
        <v>81.653999999999996</v>
      </c>
      <c r="AS41" s="228">
        <v>176.345</v>
      </c>
      <c r="AT41" s="228">
        <v>225.55199999999999</v>
      </c>
      <c r="AU41" s="228">
        <v>223.18700000000001</v>
      </c>
      <c r="AV41" s="228">
        <v>223.78399999999999</v>
      </c>
      <c r="AW41" s="228">
        <v>27.827999999999999</v>
      </c>
      <c r="AX41" s="228">
        <v>379.577</v>
      </c>
      <c r="AY41" s="228">
        <v>67.363</v>
      </c>
      <c r="AZ41" s="228">
        <v>262.97000000000003</v>
      </c>
      <c r="BA41" s="228">
        <v>151.40799999999999</v>
      </c>
      <c r="BB41" s="228">
        <v>351.483</v>
      </c>
      <c r="BC41" s="265"/>
      <c r="BD41" s="265"/>
      <c r="BE41" s="265"/>
      <c r="BF41" s="265"/>
      <c r="BG41" s="265"/>
      <c r="BH41" s="265"/>
      <c r="BI41" s="265"/>
      <c r="BJ41" s="265"/>
      <c r="BK41" s="265"/>
      <c r="BL41" s="265"/>
      <c r="BM41" s="265"/>
      <c r="BN41" s="265"/>
      <c r="BO41" s="265"/>
      <c r="BP41" s="265"/>
      <c r="BQ41" s="265"/>
      <c r="BR41" s="265"/>
      <c r="BS41" s="265"/>
      <c r="BT41" s="265"/>
      <c r="BU41" s="265"/>
      <c r="BV41" s="265"/>
      <c r="BW41" s="265"/>
      <c r="BX41" s="265"/>
      <c r="BY41" s="265"/>
      <c r="BZ41" s="265"/>
      <c r="CA41" s="265"/>
      <c r="CB41" s="265"/>
      <c r="CC41" s="265"/>
      <c r="CD41" s="265"/>
      <c r="CE41" s="265"/>
      <c r="CF41" s="265"/>
      <c r="CG41" s="265"/>
      <c r="CH41" s="265"/>
      <c r="CI41" s="265"/>
      <c r="CJ41" s="265"/>
      <c r="CK41" s="265"/>
      <c r="CL41" s="265"/>
      <c r="CM41" s="265"/>
      <c r="CN41" s="265"/>
      <c r="CO41" s="265"/>
      <c r="CP41" s="265"/>
      <c r="CQ41" s="265"/>
      <c r="CR41" s="265"/>
      <c r="CS41" s="265"/>
      <c r="CT41" s="265"/>
      <c r="CU41" s="265"/>
      <c r="CV41" s="265"/>
      <c r="CW41" s="265"/>
      <c r="CX41" s="265"/>
      <c r="CY41" s="265"/>
      <c r="CZ41" s="265"/>
      <c r="DA41" s="265"/>
      <c r="DB41" s="265"/>
      <c r="DC41" s="265"/>
      <c r="DD41" s="265"/>
      <c r="DE41" s="265"/>
      <c r="DF41" s="265"/>
      <c r="DG41" s="265"/>
      <c r="DH41" s="265"/>
      <c r="DI41" s="265"/>
      <c r="DJ41" s="265"/>
      <c r="DK41" s="265"/>
      <c r="DL41" s="265"/>
      <c r="DM41" s="265"/>
      <c r="DN41" s="265"/>
      <c r="DO41" s="265"/>
      <c r="DP41" s="265"/>
      <c r="DQ41" s="265"/>
      <c r="DR41" s="265"/>
      <c r="DS41" s="265"/>
      <c r="DT41" s="265"/>
      <c r="DU41" s="265"/>
      <c r="DV41" s="265"/>
      <c r="DW41" s="265"/>
      <c r="DX41" s="265"/>
      <c r="DY41" s="265"/>
      <c r="DZ41" s="265"/>
      <c r="EA41" s="265"/>
      <c r="EB41" s="265"/>
      <c r="EC41" s="265"/>
      <c r="ED41" s="265"/>
    </row>
    <row r="42" spans="1:134" ht="15" x14ac:dyDescent="0.25">
      <c r="A42" s="236" t="str">
        <f ca="1">LEFT(CELL("filename"),FIND("[",CELL("filename"),1)-1)</f>
        <v>C:\Temp\05-May\Inflow Forecasts\</v>
      </c>
      <c r="O42" s="235"/>
      <c r="P42" s="235"/>
      <c r="U42" s="224">
        <f t="shared" si="1"/>
        <v>45839</v>
      </c>
      <c r="V42" s="225" t="s">
        <v>181</v>
      </c>
      <c r="W42" s="226" t="s">
        <v>181</v>
      </c>
      <c r="X42" s="227">
        <v>32.06</v>
      </c>
      <c r="Y42" s="228">
        <v>22.556000000000001</v>
      </c>
      <c r="Z42" s="228">
        <v>253.512</v>
      </c>
      <c r="AA42" s="228">
        <v>11.297000000000001</v>
      </c>
      <c r="AB42" s="228">
        <v>91.819000000000003</v>
      </c>
      <c r="AC42" s="228">
        <v>73.968999999999994</v>
      </c>
      <c r="AD42" s="228">
        <v>173.11099999999999</v>
      </c>
      <c r="AE42" s="228">
        <v>-7.3979999999999997</v>
      </c>
      <c r="AF42" s="228">
        <v>30.15</v>
      </c>
      <c r="AG42" s="228">
        <v>18.056999999999999</v>
      </c>
      <c r="AH42" s="228">
        <v>-3.67</v>
      </c>
      <c r="AI42" s="228">
        <v>24.315000000000001</v>
      </c>
      <c r="AJ42" s="228">
        <v>101.73</v>
      </c>
      <c r="AK42" s="228">
        <v>27.219000000000001</v>
      </c>
      <c r="AL42" s="228">
        <v>24.478999999999999</v>
      </c>
      <c r="AM42" s="228">
        <v>88.361000000000004</v>
      </c>
      <c r="AN42" s="228">
        <v>34.091000000000001</v>
      </c>
      <c r="AO42" s="228">
        <v>33.033999999999999</v>
      </c>
      <c r="AP42" s="228">
        <v>53.667999999999999</v>
      </c>
      <c r="AQ42" s="228">
        <v>7.3520000000000003</v>
      </c>
      <c r="AR42" s="228">
        <v>23.427</v>
      </c>
      <c r="AS42" s="228">
        <v>14.863</v>
      </c>
      <c r="AT42" s="228">
        <v>33.247999999999998</v>
      </c>
      <c r="AU42" s="228">
        <v>23.259</v>
      </c>
      <c r="AV42" s="228">
        <v>34.590000000000003</v>
      </c>
      <c r="AW42" s="228">
        <v>20.61</v>
      </c>
      <c r="AX42" s="228">
        <v>129.511</v>
      </c>
      <c r="AY42" s="228">
        <v>1.1759999999999999</v>
      </c>
      <c r="AZ42" s="228">
        <v>98.668999999999997</v>
      </c>
      <c r="BA42" s="228">
        <v>52.122999999999998</v>
      </c>
      <c r="BB42" s="228">
        <v>95.977000000000004</v>
      </c>
      <c r="BC42" s="265"/>
      <c r="BD42" s="265"/>
      <c r="BE42" s="265"/>
      <c r="BF42" s="265"/>
      <c r="BG42" s="265"/>
      <c r="BH42" s="265"/>
      <c r="BI42" s="265"/>
      <c r="BJ42" s="265"/>
      <c r="BK42" s="265"/>
      <c r="BL42" s="265"/>
      <c r="BM42" s="265"/>
      <c r="BN42" s="265"/>
      <c r="BO42" s="265"/>
      <c r="BP42" s="265"/>
      <c r="BQ42" s="265"/>
      <c r="BR42" s="265"/>
      <c r="BS42" s="265"/>
      <c r="BT42" s="265"/>
      <c r="BU42" s="265"/>
      <c r="BV42" s="265"/>
      <c r="BW42" s="265"/>
      <c r="BX42" s="265"/>
      <c r="BY42" s="265"/>
      <c r="BZ42" s="265"/>
      <c r="CA42" s="265"/>
      <c r="CB42" s="265"/>
      <c r="CC42" s="265"/>
      <c r="CD42" s="265"/>
      <c r="CE42" s="265"/>
      <c r="CF42" s="265"/>
      <c r="CG42" s="265"/>
      <c r="CH42" s="265"/>
      <c r="CI42" s="265"/>
      <c r="CJ42" s="265"/>
      <c r="CK42" s="265"/>
      <c r="CL42" s="265"/>
      <c r="CM42" s="265"/>
      <c r="CN42" s="265"/>
      <c r="CO42" s="265"/>
      <c r="CP42" s="265"/>
      <c r="CQ42" s="265"/>
      <c r="CR42" s="265"/>
      <c r="CS42" s="265"/>
      <c r="CT42" s="265"/>
      <c r="CU42" s="265"/>
      <c r="CV42" s="265"/>
      <c r="CW42" s="265"/>
      <c r="CX42" s="265"/>
      <c r="CY42" s="265"/>
      <c r="CZ42" s="265"/>
      <c r="DA42" s="265"/>
      <c r="DB42" s="265"/>
      <c r="DC42" s="265"/>
      <c r="DD42" s="265"/>
      <c r="DE42" s="265"/>
      <c r="DF42" s="265"/>
      <c r="DG42" s="265"/>
      <c r="DH42" s="265"/>
      <c r="DI42" s="265"/>
      <c r="DJ42" s="265"/>
      <c r="DK42" s="265"/>
      <c r="DL42" s="265"/>
      <c r="DM42" s="265"/>
      <c r="DN42" s="265"/>
      <c r="DO42" s="265"/>
      <c r="DP42" s="265"/>
      <c r="DQ42" s="265"/>
      <c r="DR42" s="265"/>
      <c r="DS42" s="265"/>
      <c r="DT42" s="265"/>
      <c r="DU42" s="265"/>
      <c r="DV42" s="265"/>
      <c r="DW42" s="265"/>
      <c r="DX42" s="265"/>
      <c r="DY42" s="265"/>
      <c r="DZ42" s="265"/>
      <c r="EA42" s="265"/>
      <c r="EB42" s="265"/>
      <c r="EC42" s="265"/>
      <c r="ED42" s="265"/>
    </row>
    <row r="43" spans="1:134" ht="15" x14ac:dyDescent="0.25">
      <c r="A43" s="237" t="str">
        <f ca="1">LEFT(A42,1)</f>
        <v>C</v>
      </c>
      <c r="O43" s="235"/>
      <c r="P43" s="235"/>
      <c r="U43" s="224">
        <f t="shared" si="1"/>
        <v>45870</v>
      </c>
      <c r="V43" s="225" t="s">
        <v>181</v>
      </c>
      <c r="W43" s="226" t="s">
        <v>181</v>
      </c>
      <c r="X43" s="227">
        <v>23.31</v>
      </c>
      <c r="Y43" s="228">
        <v>9.8379999999999992</v>
      </c>
      <c r="Z43" s="228">
        <v>76.625</v>
      </c>
      <c r="AA43" s="228">
        <v>-2.3330000000000002</v>
      </c>
      <c r="AB43" s="228">
        <v>71.338999999999999</v>
      </c>
      <c r="AC43" s="228">
        <v>24.364999999999998</v>
      </c>
      <c r="AD43" s="228">
        <v>125.38</v>
      </c>
      <c r="AE43" s="228">
        <v>-4.7549999999999999</v>
      </c>
      <c r="AF43" s="228">
        <v>41.155999999999999</v>
      </c>
      <c r="AG43" s="228">
        <v>17.888999999999999</v>
      </c>
      <c r="AH43" s="228">
        <v>10.026999999999999</v>
      </c>
      <c r="AI43" s="228">
        <v>-0.73499999999999999</v>
      </c>
      <c r="AJ43" s="228">
        <v>35.052</v>
      </c>
      <c r="AK43" s="228">
        <v>37.305999999999997</v>
      </c>
      <c r="AL43" s="228">
        <v>42.901000000000003</v>
      </c>
      <c r="AM43" s="228">
        <v>36.476999999999997</v>
      </c>
      <c r="AN43" s="228">
        <v>-0.33800000000000002</v>
      </c>
      <c r="AO43" s="228">
        <v>31.614000000000001</v>
      </c>
      <c r="AP43" s="228">
        <v>10.36</v>
      </c>
      <c r="AQ43" s="228">
        <v>-7.2510000000000003</v>
      </c>
      <c r="AR43" s="228">
        <v>39.331000000000003</v>
      </c>
      <c r="AS43" s="228">
        <v>9.5709999999999997</v>
      </c>
      <c r="AT43" s="228">
        <v>4.726</v>
      </c>
      <c r="AU43" s="228">
        <v>27.527000000000001</v>
      </c>
      <c r="AV43" s="228">
        <v>23.152000000000001</v>
      </c>
      <c r="AW43" s="228">
        <v>18.190000000000001</v>
      </c>
      <c r="AX43" s="228">
        <v>35.619</v>
      </c>
      <c r="AY43" s="228">
        <v>4.0819999999999999</v>
      </c>
      <c r="AZ43" s="228">
        <v>38.932000000000002</v>
      </c>
      <c r="BA43" s="228">
        <v>59.283999999999999</v>
      </c>
      <c r="BB43" s="228">
        <v>84.113</v>
      </c>
      <c r="BC43" s="265"/>
      <c r="BD43" s="265"/>
      <c r="BE43" s="265"/>
      <c r="BF43" s="265"/>
      <c r="BG43" s="265"/>
      <c r="BH43" s="265"/>
      <c r="BI43" s="265"/>
      <c r="BJ43" s="265"/>
      <c r="BK43" s="265"/>
      <c r="BL43" s="265"/>
      <c r="BM43" s="265"/>
      <c r="BN43" s="265"/>
      <c r="BO43" s="265"/>
      <c r="BP43" s="265"/>
      <c r="BQ43" s="265"/>
      <c r="BR43" s="265"/>
      <c r="BS43" s="265"/>
      <c r="BT43" s="265"/>
      <c r="BU43" s="265"/>
      <c r="BV43" s="265"/>
      <c r="BW43" s="265"/>
      <c r="BX43" s="265"/>
      <c r="BY43" s="265"/>
      <c r="BZ43" s="265"/>
      <c r="CA43" s="265"/>
      <c r="CB43" s="265"/>
      <c r="CC43" s="265"/>
      <c r="CD43" s="265"/>
      <c r="CE43" s="265"/>
      <c r="CF43" s="265"/>
      <c r="CG43" s="265"/>
      <c r="CH43" s="265"/>
      <c r="CI43" s="265"/>
      <c r="CJ43" s="265"/>
      <c r="CK43" s="265"/>
      <c r="CL43" s="265"/>
      <c r="CM43" s="265"/>
      <c r="CN43" s="265"/>
      <c r="CO43" s="265"/>
      <c r="CP43" s="265"/>
      <c r="CQ43" s="265"/>
      <c r="CR43" s="265"/>
      <c r="CS43" s="265"/>
      <c r="CT43" s="265"/>
      <c r="CU43" s="265"/>
      <c r="CV43" s="265"/>
      <c r="CW43" s="265"/>
      <c r="CX43" s="265"/>
      <c r="CY43" s="265"/>
      <c r="CZ43" s="265"/>
      <c r="DA43" s="265"/>
      <c r="DB43" s="265"/>
      <c r="DC43" s="265"/>
      <c r="DD43" s="265"/>
      <c r="DE43" s="265"/>
      <c r="DF43" s="265"/>
      <c r="DG43" s="265"/>
      <c r="DH43" s="265"/>
      <c r="DI43" s="265"/>
      <c r="DJ43" s="265"/>
      <c r="DK43" s="265"/>
      <c r="DL43" s="265"/>
      <c r="DM43" s="265"/>
      <c r="DN43" s="265"/>
      <c r="DO43" s="265"/>
      <c r="DP43" s="265"/>
      <c r="DQ43" s="265"/>
      <c r="DR43" s="265"/>
      <c r="DS43" s="265"/>
      <c r="DT43" s="265"/>
      <c r="DU43" s="265"/>
      <c r="DV43" s="265"/>
      <c r="DW43" s="265"/>
      <c r="DX43" s="265"/>
      <c r="DY43" s="265"/>
      <c r="DZ43" s="265"/>
      <c r="EA43" s="265"/>
      <c r="EB43" s="265"/>
      <c r="EC43" s="265"/>
      <c r="ED43" s="265"/>
    </row>
    <row r="44" spans="1:134" ht="15" x14ac:dyDescent="0.25">
      <c r="A44" s="208" t="s">
        <v>154</v>
      </c>
      <c r="O44" s="235"/>
      <c r="P44" s="235"/>
      <c r="U44" s="224">
        <f t="shared" si="1"/>
        <v>45901</v>
      </c>
      <c r="V44" s="225" t="s">
        <v>181</v>
      </c>
      <c r="W44" s="226" t="s">
        <v>181</v>
      </c>
      <c r="X44" s="227">
        <v>30.92</v>
      </c>
      <c r="Y44" s="228">
        <v>53.725999999999999</v>
      </c>
      <c r="Z44" s="228">
        <v>40.344000000000001</v>
      </c>
      <c r="AA44" s="228">
        <v>22.564</v>
      </c>
      <c r="AB44" s="228">
        <v>85.929000000000002</v>
      </c>
      <c r="AC44" s="228">
        <v>13.41</v>
      </c>
      <c r="AD44" s="228">
        <v>78.105999999999995</v>
      </c>
      <c r="AE44" s="228">
        <v>17.303999999999998</v>
      </c>
      <c r="AF44" s="228">
        <v>8.4979999999999993</v>
      </c>
      <c r="AG44" s="228">
        <v>27.472000000000001</v>
      </c>
      <c r="AH44" s="228">
        <v>51.402999999999999</v>
      </c>
      <c r="AI44" s="228">
        <v>55.820999999999998</v>
      </c>
      <c r="AJ44" s="228">
        <v>21.440999999999999</v>
      </c>
      <c r="AK44" s="228">
        <v>42.523000000000003</v>
      </c>
      <c r="AL44" s="228">
        <v>33.921999999999997</v>
      </c>
      <c r="AM44" s="228">
        <v>36.741999999999997</v>
      </c>
      <c r="AN44" s="228">
        <v>10.988</v>
      </c>
      <c r="AO44" s="228">
        <v>45.384</v>
      </c>
      <c r="AP44" s="228">
        <v>14.84</v>
      </c>
      <c r="AQ44" s="228">
        <v>15.069000000000001</v>
      </c>
      <c r="AR44" s="228">
        <v>98.697000000000003</v>
      </c>
      <c r="AS44" s="228">
        <v>16.175000000000001</v>
      </c>
      <c r="AT44" s="228">
        <v>8.3529999999999998</v>
      </c>
      <c r="AU44" s="228">
        <v>10.992000000000001</v>
      </c>
      <c r="AV44" s="228">
        <v>15.836</v>
      </c>
      <c r="AW44" s="228">
        <v>17.14</v>
      </c>
      <c r="AX44" s="228">
        <v>9.0280000000000005</v>
      </c>
      <c r="AY44" s="228">
        <v>21.466999999999999</v>
      </c>
      <c r="AZ44" s="228">
        <v>68.247</v>
      </c>
      <c r="BA44" s="228">
        <v>40.58</v>
      </c>
      <c r="BB44" s="228">
        <v>83.88</v>
      </c>
      <c r="BC44" s="265"/>
      <c r="BD44" s="265"/>
      <c r="BE44" s="265"/>
      <c r="BF44" s="265"/>
      <c r="BG44" s="265"/>
      <c r="BH44" s="265"/>
      <c r="BI44" s="265"/>
      <c r="BJ44" s="265"/>
      <c r="BK44" s="265"/>
      <c r="BL44" s="265"/>
      <c r="BM44" s="265"/>
      <c r="BN44" s="265"/>
      <c r="BO44" s="265"/>
      <c r="BP44" s="265"/>
      <c r="BQ44" s="265"/>
      <c r="BR44" s="265"/>
      <c r="BS44" s="265"/>
      <c r="BT44" s="265"/>
      <c r="BU44" s="265"/>
      <c r="BV44" s="265"/>
      <c r="BW44" s="265"/>
      <c r="BX44" s="265"/>
      <c r="BY44" s="265"/>
      <c r="BZ44" s="265"/>
      <c r="CA44" s="265"/>
      <c r="CB44" s="265"/>
      <c r="CC44" s="265"/>
      <c r="CD44" s="265"/>
      <c r="CE44" s="265"/>
      <c r="CF44" s="265"/>
      <c r="CG44" s="265"/>
      <c r="CH44" s="265"/>
      <c r="CI44" s="265"/>
      <c r="CJ44" s="265"/>
      <c r="CK44" s="265"/>
      <c r="CL44" s="265"/>
      <c r="CM44" s="265"/>
      <c r="CN44" s="265"/>
      <c r="CO44" s="265"/>
      <c r="CP44" s="265"/>
      <c r="CQ44" s="265"/>
      <c r="CR44" s="265"/>
      <c r="CS44" s="265"/>
      <c r="CT44" s="265"/>
      <c r="CU44" s="265"/>
      <c r="CV44" s="265"/>
      <c r="CW44" s="265"/>
      <c r="CX44" s="265"/>
      <c r="CY44" s="265"/>
      <c r="CZ44" s="265"/>
      <c r="DA44" s="265"/>
      <c r="DB44" s="265"/>
      <c r="DC44" s="265"/>
      <c r="DD44" s="265"/>
      <c r="DE44" s="265"/>
      <c r="DF44" s="265"/>
      <c r="DG44" s="265"/>
      <c r="DH44" s="265"/>
      <c r="DI44" s="265"/>
      <c r="DJ44" s="265"/>
      <c r="DK44" s="265"/>
      <c r="DL44" s="265"/>
      <c r="DM44" s="265"/>
      <c r="DN44" s="265"/>
      <c r="DO44" s="265"/>
      <c r="DP44" s="265"/>
      <c r="DQ44" s="265"/>
      <c r="DR44" s="265"/>
      <c r="DS44" s="265"/>
      <c r="DT44" s="265"/>
      <c r="DU44" s="265"/>
      <c r="DV44" s="265"/>
      <c r="DW44" s="265"/>
      <c r="DX44" s="265"/>
      <c r="DY44" s="265"/>
      <c r="DZ44" s="265"/>
      <c r="EA44" s="265"/>
      <c r="EB44" s="265"/>
      <c r="EC44" s="265"/>
      <c r="ED44" s="265"/>
    </row>
    <row r="45" spans="1:134" ht="15" x14ac:dyDescent="0.25">
      <c r="U45" s="224">
        <f t="shared" si="1"/>
        <v>45931</v>
      </c>
      <c r="V45" s="225" t="s">
        <v>181</v>
      </c>
      <c r="W45" s="226" t="s">
        <v>181</v>
      </c>
      <c r="X45" s="227">
        <v>34.979999999999997</v>
      </c>
      <c r="Y45" s="228">
        <v>49.920999999999999</v>
      </c>
      <c r="Z45" s="228">
        <v>35.438000000000002</v>
      </c>
      <c r="AA45" s="228">
        <v>35.386000000000003</v>
      </c>
      <c r="AB45" s="228">
        <v>102.73</v>
      </c>
      <c r="AC45" s="228">
        <v>48.061</v>
      </c>
      <c r="AD45" s="228">
        <v>27.669</v>
      </c>
      <c r="AE45" s="228">
        <v>35.066000000000003</v>
      </c>
      <c r="AF45" s="228">
        <v>13.756</v>
      </c>
      <c r="AG45" s="228">
        <v>30.155999999999999</v>
      </c>
      <c r="AH45" s="228">
        <v>22.596</v>
      </c>
      <c r="AI45" s="228">
        <v>67.692999999999998</v>
      </c>
      <c r="AJ45" s="228">
        <v>81.352999999999994</v>
      </c>
      <c r="AK45" s="228">
        <v>131.14099999999999</v>
      </c>
      <c r="AL45" s="228">
        <v>50.993000000000002</v>
      </c>
      <c r="AM45" s="228">
        <v>31.411999999999999</v>
      </c>
      <c r="AN45" s="228">
        <v>25.896999999999998</v>
      </c>
      <c r="AO45" s="228">
        <v>35.872999999999998</v>
      </c>
      <c r="AP45" s="228">
        <v>65.522999999999996</v>
      </c>
      <c r="AQ45" s="228">
        <v>16.175999999999998</v>
      </c>
      <c r="AR45" s="228">
        <v>55.232999999999997</v>
      </c>
      <c r="AS45" s="228">
        <v>55.613999999999997</v>
      </c>
      <c r="AT45" s="228">
        <v>25.175999999999998</v>
      </c>
      <c r="AU45" s="228">
        <v>20.552</v>
      </c>
      <c r="AV45" s="228">
        <v>47.228999999999999</v>
      </c>
      <c r="AW45" s="228">
        <v>24.731000000000002</v>
      </c>
      <c r="AX45" s="228">
        <v>15.792</v>
      </c>
      <c r="AY45" s="228">
        <v>22.097999999999999</v>
      </c>
      <c r="AZ45" s="228">
        <v>23.609000000000002</v>
      </c>
      <c r="BA45" s="228">
        <v>20.439</v>
      </c>
      <c r="BB45" s="228">
        <v>36.555999999999997</v>
      </c>
      <c r="BC45" s="265"/>
      <c r="BD45" s="265"/>
      <c r="BE45" s="265"/>
      <c r="BF45" s="265"/>
      <c r="BG45" s="265"/>
      <c r="BH45" s="265"/>
      <c r="BI45" s="265"/>
      <c r="BJ45" s="265"/>
      <c r="BK45" s="265"/>
      <c r="BL45" s="265"/>
      <c r="BM45" s="265"/>
      <c r="BN45" s="265"/>
      <c r="BO45" s="265"/>
      <c r="BP45" s="265"/>
      <c r="BQ45" s="265"/>
      <c r="BR45" s="265"/>
      <c r="BS45" s="265"/>
      <c r="BT45" s="265"/>
      <c r="BU45" s="265"/>
      <c r="BV45" s="265"/>
      <c r="BW45" s="265"/>
      <c r="BX45" s="265"/>
      <c r="BY45" s="265"/>
      <c r="BZ45" s="265"/>
      <c r="CA45" s="265"/>
      <c r="CB45" s="265"/>
      <c r="CC45" s="265"/>
      <c r="CD45" s="265"/>
      <c r="CE45" s="265"/>
      <c r="CF45" s="265"/>
      <c r="CG45" s="265"/>
      <c r="CH45" s="265"/>
      <c r="CI45" s="265"/>
      <c r="CJ45" s="265"/>
      <c r="CK45" s="265"/>
      <c r="CL45" s="265"/>
      <c r="CM45" s="265"/>
      <c r="CN45" s="265"/>
      <c r="CO45" s="265"/>
      <c r="CP45" s="265"/>
      <c r="CQ45" s="265"/>
      <c r="CR45" s="265"/>
      <c r="CS45" s="265"/>
      <c r="CT45" s="265"/>
      <c r="CU45" s="265"/>
      <c r="CV45" s="265"/>
      <c r="CW45" s="265"/>
      <c r="CX45" s="265"/>
      <c r="CY45" s="265"/>
      <c r="CZ45" s="265"/>
      <c r="DA45" s="265"/>
      <c r="DB45" s="265"/>
      <c r="DC45" s="265"/>
      <c r="DD45" s="265"/>
      <c r="DE45" s="265"/>
      <c r="DF45" s="265"/>
      <c r="DG45" s="265"/>
      <c r="DH45" s="265"/>
      <c r="DI45" s="265"/>
      <c r="DJ45" s="265"/>
      <c r="DK45" s="265"/>
      <c r="DL45" s="265"/>
      <c r="DM45" s="265"/>
      <c r="DN45" s="265"/>
      <c r="DO45" s="265"/>
      <c r="DP45" s="265"/>
      <c r="DQ45" s="265"/>
      <c r="DR45" s="265"/>
      <c r="DS45" s="265"/>
      <c r="DT45" s="265"/>
      <c r="DU45" s="265"/>
      <c r="DV45" s="265"/>
      <c r="DW45" s="265"/>
      <c r="DX45" s="265"/>
      <c r="DY45" s="265"/>
      <c r="DZ45" s="265"/>
      <c r="EA45" s="265"/>
      <c r="EB45" s="265"/>
      <c r="EC45" s="265"/>
      <c r="ED45" s="265"/>
    </row>
    <row r="46" spans="1:134" ht="15" x14ac:dyDescent="0.25">
      <c r="U46" s="224">
        <f t="shared" si="1"/>
        <v>45962</v>
      </c>
      <c r="V46" s="225" t="s">
        <v>181</v>
      </c>
      <c r="W46" s="226" t="s">
        <v>181</v>
      </c>
      <c r="X46" s="227">
        <v>30.35</v>
      </c>
      <c r="Y46" s="228">
        <v>46.277000000000001</v>
      </c>
      <c r="Z46" s="228">
        <v>32.003999999999998</v>
      </c>
      <c r="AA46" s="228">
        <v>40.177</v>
      </c>
      <c r="AB46" s="228">
        <v>47.540999999999997</v>
      </c>
      <c r="AC46" s="228">
        <v>68.552000000000007</v>
      </c>
      <c r="AD46" s="228">
        <v>23.533000000000001</v>
      </c>
      <c r="AE46" s="228">
        <v>28.248000000000001</v>
      </c>
      <c r="AF46" s="228">
        <v>20.978000000000002</v>
      </c>
      <c r="AG46" s="228">
        <v>29.57</v>
      </c>
      <c r="AH46" s="228">
        <v>26.114999999999998</v>
      </c>
      <c r="AI46" s="228">
        <v>47.284999999999997</v>
      </c>
      <c r="AJ46" s="228">
        <v>45.83</v>
      </c>
      <c r="AK46" s="228">
        <v>52.183</v>
      </c>
      <c r="AL46" s="228">
        <v>27.091000000000001</v>
      </c>
      <c r="AM46" s="228">
        <v>38.112000000000002</v>
      </c>
      <c r="AN46" s="228">
        <v>29.353999999999999</v>
      </c>
      <c r="AO46" s="228">
        <v>31.768999999999998</v>
      </c>
      <c r="AP46" s="228">
        <v>36.042999999999999</v>
      </c>
      <c r="AQ46" s="228">
        <v>17.021000000000001</v>
      </c>
      <c r="AR46" s="228">
        <v>32.692999999999998</v>
      </c>
      <c r="AS46" s="228">
        <v>31.027000000000001</v>
      </c>
      <c r="AT46" s="228">
        <v>29.905000000000001</v>
      </c>
      <c r="AU46" s="228">
        <v>23.233000000000001</v>
      </c>
      <c r="AV46" s="228">
        <v>30.620999999999999</v>
      </c>
      <c r="AW46" s="228">
        <v>20.074000000000002</v>
      </c>
      <c r="AX46" s="228">
        <v>23.864000000000001</v>
      </c>
      <c r="AY46" s="228">
        <v>27.99</v>
      </c>
      <c r="AZ46" s="228">
        <v>29.177</v>
      </c>
      <c r="BA46" s="228">
        <v>25.957000000000001</v>
      </c>
      <c r="BB46" s="228">
        <v>33.045000000000002</v>
      </c>
      <c r="BC46" s="265"/>
      <c r="BD46" s="265"/>
      <c r="BE46" s="265"/>
      <c r="BF46" s="265"/>
      <c r="BG46" s="265"/>
      <c r="BH46" s="265"/>
      <c r="BI46" s="265"/>
      <c r="BJ46" s="265"/>
      <c r="BK46" s="265"/>
      <c r="BL46" s="265"/>
      <c r="BM46" s="265"/>
      <c r="BN46" s="265"/>
      <c r="BO46" s="265"/>
      <c r="BP46" s="265"/>
      <c r="BQ46" s="265"/>
      <c r="BR46" s="265"/>
      <c r="BS46" s="265"/>
      <c r="BT46" s="265"/>
      <c r="BU46" s="265"/>
      <c r="BV46" s="265"/>
      <c r="BW46" s="265"/>
      <c r="BX46" s="265"/>
      <c r="BY46" s="265"/>
      <c r="BZ46" s="265"/>
      <c r="CA46" s="265"/>
      <c r="CB46" s="265"/>
      <c r="CC46" s="265"/>
      <c r="CD46" s="265"/>
      <c r="CE46" s="265"/>
      <c r="CF46" s="265"/>
      <c r="CG46" s="265"/>
      <c r="CH46" s="265"/>
      <c r="CI46" s="265"/>
      <c r="CJ46" s="265"/>
      <c r="CK46" s="265"/>
      <c r="CL46" s="265"/>
      <c r="CM46" s="265"/>
      <c r="CN46" s="265"/>
      <c r="CO46" s="265"/>
      <c r="CP46" s="265"/>
      <c r="CQ46" s="265"/>
      <c r="CR46" s="265"/>
      <c r="CS46" s="265"/>
      <c r="CT46" s="265"/>
      <c r="CU46" s="265"/>
      <c r="CV46" s="265"/>
      <c r="CW46" s="265"/>
      <c r="CX46" s="265"/>
      <c r="CY46" s="265"/>
      <c r="CZ46" s="265"/>
      <c r="DA46" s="265"/>
      <c r="DB46" s="265"/>
      <c r="DC46" s="265"/>
      <c r="DD46" s="265"/>
      <c r="DE46" s="265"/>
      <c r="DF46" s="265"/>
      <c r="DG46" s="265"/>
      <c r="DH46" s="265"/>
      <c r="DI46" s="265"/>
      <c r="DJ46" s="265"/>
      <c r="DK46" s="265"/>
      <c r="DL46" s="265"/>
      <c r="DM46" s="265"/>
      <c r="DN46" s="265"/>
      <c r="DO46" s="265"/>
      <c r="DP46" s="265"/>
      <c r="DQ46" s="265"/>
      <c r="DR46" s="265"/>
      <c r="DS46" s="265"/>
      <c r="DT46" s="265"/>
      <c r="DU46" s="265"/>
      <c r="DV46" s="265"/>
      <c r="DW46" s="265"/>
      <c r="DX46" s="265"/>
      <c r="DY46" s="265"/>
      <c r="DZ46" s="265"/>
      <c r="EA46" s="265"/>
      <c r="EB46" s="265"/>
      <c r="EC46" s="265"/>
      <c r="ED46" s="265"/>
    </row>
    <row r="47" spans="1:134" ht="15" x14ac:dyDescent="0.25">
      <c r="U47" s="224">
        <f t="shared" si="1"/>
        <v>45992</v>
      </c>
      <c r="V47" s="225" t="s">
        <v>181</v>
      </c>
      <c r="W47" s="226" t="s">
        <v>181</v>
      </c>
      <c r="X47" s="227">
        <v>23.65</v>
      </c>
      <c r="Y47" s="228">
        <v>31.425000000000001</v>
      </c>
      <c r="Z47" s="228">
        <v>27.969000000000001</v>
      </c>
      <c r="AA47" s="228">
        <v>31.89</v>
      </c>
      <c r="AB47" s="228">
        <v>33.993000000000002</v>
      </c>
      <c r="AC47" s="228">
        <v>40.206000000000003</v>
      </c>
      <c r="AD47" s="228">
        <v>20.971</v>
      </c>
      <c r="AE47" s="228">
        <v>21.459</v>
      </c>
      <c r="AF47" s="228">
        <v>20.311</v>
      </c>
      <c r="AG47" s="228">
        <v>19.081</v>
      </c>
      <c r="AH47" s="228">
        <v>24.167000000000002</v>
      </c>
      <c r="AI47" s="228">
        <v>33.145000000000003</v>
      </c>
      <c r="AJ47" s="228">
        <v>30.303999999999998</v>
      </c>
      <c r="AK47" s="228">
        <v>30.798999999999999</v>
      </c>
      <c r="AL47" s="228">
        <v>45.012999999999998</v>
      </c>
      <c r="AM47" s="228">
        <v>29.733000000000001</v>
      </c>
      <c r="AN47" s="228">
        <v>21.992000000000001</v>
      </c>
      <c r="AO47" s="228">
        <v>28.109000000000002</v>
      </c>
      <c r="AP47" s="228">
        <v>25.376999999999999</v>
      </c>
      <c r="AQ47" s="228">
        <v>16.564</v>
      </c>
      <c r="AR47" s="228">
        <v>25.148</v>
      </c>
      <c r="AS47" s="228">
        <v>23.29</v>
      </c>
      <c r="AT47" s="228">
        <v>22.536999999999999</v>
      </c>
      <c r="AU47" s="228">
        <v>26.305</v>
      </c>
      <c r="AV47" s="228">
        <v>27.489000000000001</v>
      </c>
      <c r="AW47" s="228">
        <v>16.187000000000001</v>
      </c>
      <c r="AX47" s="228">
        <v>26.538</v>
      </c>
      <c r="AY47" s="228">
        <v>21.806999999999999</v>
      </c>
      <c r="AZ47" s="228">
        <v>25.759</v>
      </c>
      <c r="BA47" s="228">
        <v>22.292000000000002</v>
      </c>
      <c r="BB47" s="228">
        <v>28.715</v>
      </c>
      <c r="BC47" s="265"/>
      <c r="BD47" s="265"/>
      <c r="BE47" s="265"/>
      <c r="BF47" s="265"/>
      <c r="BG47" s="265"/>
      <c r="BH47" s="265"/>
      <c r="BI47" s="265"/>
      <c r="BJ47" s="265"/>
      <c r="BK47" s="265"/>
      <c r="BL47" s="265"/>
      <c r="BM47" s="265"/>
      <c r="BN47" s="265"/>
      <c r="BO47" s="265"/>
      <c r="BP47" s="265"/>
      <c r="BQ47" s="265"/>
      <c r="BR47" s="265"/>
      <c r="BS47" s="265"/>
      <c r="BT47" s="265"/>
      <c r="BU47" s="265"/>
      <c r="BV47" s="265"/>
      <c r="BW47" s="265"/>
      <c r="BX47" s="265"/>
      <c r="BY47" s="265"/>
      <c r="BZ47" s="265"/>
      <c r="CA47" s="265"/>
      <c r="CB47" s="265"/>
      <c r="CC47" s="265"/>
      <c r="CD47" s="265"/>
      <c r="CE47" s="265"/>
      <c r="CF47" s="265"/>
      <c r="CG47" s="265"/>
      <c r="CH47" s="265"/>
      <c r="CI47" s="265"/>
      <c r="CJ47" s="265"/>
      <c r="CK47" s="265"/>
      <c r="CL47" s="265"/>
      <c r="CM47" s="265"/>
      <c r="CN47" s="265"/>
      <c r="CO47" s="265"/>
      <c r="CP47" s="265"/>
      <c r="CQ47" s="265"/>
      <c r="CR47" s="265"/>
      <c r="CS47" s="265"/>
      <c r="CT47" s="265"/>
      <c r="CU47" s="265"/>
      <c r="CV47" s="265"/>
      <c r="CW47" s="265"/>
      <c r="CX47" s="265"/>
      <c r="CY47" s="265"/>
      <c r="CZ47" s="265"/>
      <c r="DA47" s="265"/>
      <c r="DB47" s="265"/>
      <c r="DC47" s="265"/>
      <c r="DD47" s="265"/>
      <c r="DE47" s="265"/>
      <c r="DF47" s="265"/>
      <c r="DG47" s="265"/>
      <c r="DH47" s="265"/>
      <c r="DI47" s="265"/>
      <c r="DJ47" s="265"/>
      <c r="DK47" s="265"/>
      <c r="DL47" s="265"/>
      <c r="DM47" s="265"/>
      <c r="DN47" s="265"/>
      <c r="DO47" s="265"/>
      <c r="DP47" s="265"/>
      <c r="DQ47" s="265"/>
      <c r="DR47" s="265"/>
      <c r="DS47" s="265"/>
      <c r="DT47" s="265"/>
      <c r="DU47" s="265"/>
      <c r="DV47" s="265"/>
      <c r="DW47" s="265"/>
      <c r="DX47" s="265"/>
      <c r="DY47" s="265"/>
      <c r="DZ47" s="265"/>
      <c r="EA47" s="265"/>
      <c r="EB47" s="265"/>
      <c r="EC47" s="265"/>
      <c r="ED47" s="265"/>
    </row>
    <row r="48" spans="1:134" ht="15" x14ac:dyDescent="0.25">
      <c r="U48" s="224">
        <f t="shared" si="1"/>
        <v>46023</v>
      </c>
      <c r="V48" s="225" t="s">
        <v>181</v>
      </c>
      <c r="W48" s="226" t="s">
        <v>181</v>
      </c>
      <c r="X48" s="227">
        <v>21.52</v>
      </c>
      <c r="Y48" s="228">
        <v>26.698</v>
      </c>
      <c r="Z48" s="228">
        <v>25.28</v>
      </c>
      <c r="AA48" s="228">
        <v>25.268000000000001</v>
      </c>
      <c r="AB48" s="228">
        <v>31.128</v>
      </c>
      <c r="AC48" s="228">
        <v>29.760999999999999</v>
      </c>
      <c r="AD48" s="228">
        <v>23.391999999999999</v>
      </c>
      <c r="AE48" s="228">
        <v>20.736999999999998</v>
      </c>
      <c r="AF48" s="228">
        <v>19.382999999999999</v>
      </c>
      <c r="AG48" s="228">
        <v>19.135999999999999</v>
      </c>
      <c r="AH48" s="228">
        <v>20.027000000000001</v>
      </c>
      <c r="AI48" s="228">
        <v>41.716999999999999</v>
      </c>
      <c r="AJ48" s="228">
        <v>26.471</v>
      </c>
      <c r="AK48" s="228">
        <v>26.312000000000001</v>
      </c>
      <c r="AL48" s="228">
        <v>27.388999999999999</v>
      </c>
      <c r="AM48" s="228">
        <v>27.024999999999999</v>
      </c>
      <c r="AN48" s="228">
        <v>19.542999999999999</v>
      </c>
      <c r="AO48" s="228">
        <v>23.783999999999999</v>
      </c>
      <c r="AP48" s="228">
        <v>27.131</v>
      </c>
      <c r="AQ48" s="228">
        <v>19.222000000000001</v>
      </c>
      <c r="AR48" s="228">
        <v>22.140999999999998</v>
      </c>
      <c r="AS48" s="228">
        <v>23.385999999999999</v>
      </c>
      <c r="AT48" s="228">
        <v>18.332999999999998</v>
      </c>
      <c r="AU48" s="228">
        <v>30.18</v>
      </c>
      <c r="AV48" s="228">
        <v>23.545000000000002</v>
      </c>
      <c r="AW48" s="228">
        <v>15.287000000000001</v>
      </c>
      <c r="AX48" s="228">
        <v>25.010999999999999</v>
      </c>
      <c r="AY48" s="228">
        <v>17.120999999999999</v>
      </c>
      <c r="AZ48" s="228">
        <v>20.818000000000001</v>
      </c>
      <c r="BA48" s="228">
        <v>25.003</v>
      </c>
      <c r="BB48" s="228">
        <v>27.893000000000001</v>
      </c>
      <c r="BC48" s="265"/>
      <c r="BD48" s="265"/>
      <c r="BE48" s="265"/>
      <c r="BF48" s="265"/>
      <c r="BG48" s="265"/>
      <c r="BH48" s="265"/>
      <c r="BI48" s="265"/>
      <c r="BJ48" s="265"/>
      <c r="BK48" s="265"/>
      <c r="BL48" s="265"/>
      <c r="BM48" s="265"/>
      <c r="BN48" s="265"/>
      <c r="BO48" s="265"/>
      <c r="BP48" s="265"/>
      <c r="BQ48" s="265"/>
      <c r="BR48" s="265"/>
      <c r="BS48" s="265"/>
      <c r="BT48" s="265"/>
      <c r="BU48" s="265"/>
      <c r="BV48" s="265"/>
      <c r="BW48" s="265"/>
      <c r="BX48" s="265"/>
      <c r="BY48" s="265"/>
      <c r="BZ48" s="265"/>
      <c r="CA48" s="265"/>
      <c r="CB48" s="265"/>
      <c r="CC48" s="265"/>
      <c r="CD48" s="265"/>
      <c r="CE48" s="265"/>
      <c r="CF48" s="265"/>
      <c r="CG48" s="265"/>
      <c r="CH48" s="265"/>
      <c r="CI48" s="265"/>
      <c r="CJ48" s="265"/>
      <c r="CK48" s="265"/>
      <c r="CL48" s="265"/>
      <c r="CM48" s="265"/>
      <c r="CN48" s="265"/>
      <c r="CO48" s="265"/>
      <c r="CP48" s="265"/>
      <c r="CQ48" s="265"/>
      <c r="CR48" s="265"/>
      <c r="CS48" s="265"/>
      <c r="CT48" s="265"/>
      <c r="CU48" s="265"/>
      <c r="CV48" s="265"/>
      <c r="CW48" s="265"/>
      <c r="CX48" s="265"/>
      <c r="CY48" s="265"/>
      <c r="CZ48" s="265"/>
      <c r="DA48" s="265"/>
      <c r="DB48" s="265"/>
      <c r="DC48" s="265"/>
      <c r="DD48" s="265"/>
      <c r="DE48" s="265"/>
      <c r="DF48" s="265"/>
      <c r="DG48" s="265"/>
      <c r="DH48" s="265"/>
      <c r="DI48" s="265"/>
      <c r="DJ48" s="265"/>
      <c r="DK48" s="265"/>
      <c r="DL48" s="265"/>
      <c r="DM48" s="265"/>
      <c r="DN48" s="265"/>
      <c r="DO48" s="265"/>
      <c r="DP48" s="265"/>
      <c r="DQ48" s="265"/>
      <c r="DR48" s="265"/>
      <c r="DS48" s="265"/>
      <c r="DT48" s="265"/>
      <c r="DU48" s="265"/>
      <c r="DV48" s="265"/>
      <c r="DW48" s="265"/>
      <c r="DX48" s="265"/>
      <c r="DY48" s="265"/>
      <c r="DZ48" s="265"/>
      <c r="EA48" s="265"/>
      <c r="EB48" s="265"/>
      <c r="EC48" s="265"/>
      <c r="ED48" s="265"/>
    </row>
    <row r="49" spans="21:134" ht="15" x14ac:dyDescent="0.25">
      <c r="U49" s="224">
        <f t="shared" si="1"/>
        <v>46054</v>
      </c>
      <c r="V49" s="225" t="s">
        <v>181</v>
      </c>
      <c r="W49" s="226" t="s">
        <v>181</v>
      </c>
      <c r="X49" s="227">
        <v>28.85</v>
      </c>
      <c r="Y49" s="228">
        <v>48.621000000000002</v>
      </c>
      <c r="Z49" s="228">
        <v>36.384</v>
      </c>
      <c r="AA49" s="228">
        <v>26.097000000000001</v>
      </c>
      <c r="AB49" s="228">
        <v>28.236000000000001</v>
      </c>
      <c r="AC49" s="228">
        <v>31.494</v>
      </c>
      <c r="AD49" s="228">
        <v>25.998000000000001</v>
      </c>
      <c r="AE49" s="228">
        <v>23.411000000000001</v>
      </c>
      <c r="AF49" s="228">
        <v>18.463000000000001</v>
      </c>
      <c r="AG49" s="228">
        <v>24.370999999999999</v>
      </c>
      <c r="AH49" s="228">
        <v>23.248999999999999</v>
      </c>
      <c r="AI49" s="228">
        <v>51.182000000000002</v>
      </c>
      <c r="AJ49" s="228">
        <v>22.971</v>
      </c>
      <c r="AK49" s="228">
        <v>38.539000000000001</v>
      </c>
      <c r="AL49" s="228">
        <v>22.884</v>
      </c>
      <c r="AM49" s="228">
        <v>34.917000000000002</v>
      </c>
      <c r="AN49" s="228">
        <v>19.63</v>
      </c>
      <c r="AO49" s="228">
        <v>25.449000000000002</v>
      </c>
      <c r="AP49" s="228">
        <v>25.544</v>
      </c>
      <c r="AQ49" s="228">
        <v>21.998000000000001</v>
      </c>
      <c r="AR49" s="228">
        <v>27.783000000000001</v>
      </c>
      <c r="AS49" s="228">
        <v>35.353999999999999</v>
      </c>
      <c r="AT49" s="228">
        <v>35.122999999999998</v>
      </c>
      <c r="AU49" s="228">
        <v>70.92</v>
      </c>
      <c r="AV49" s="228">
        <v>23.323</v>
      </c>
      <c r="AW49" s="228">
        <v>18.821000000000002</v>
      </c>
      <c r="AX49" s="228">
        <v>25.689</v>
      </c>
      <c r="AY49" s="228">
        <v>24.608000000000001</v>
      </c>
      <c r="AZ49" s="228">
        <v>26.158000000000001</v>
      </c>
      <c r="BA49" s="228">
        <v>25.100999999999999</v>
      </c>
      <c r="BB49" s="228">
        <v>26.358000000000001</v>
      </c>
      <c r="BC49" s="265"/>
      <c r="BD49" s="265"/>
      <c r="BE49" s="265"/>
      <c r="BF49" s="265"/>
      <c r="BG49" s="265"/>
      <c r="BH49" s="265"/>
      <c r="BI49" s="265"/>
      <c r="BJ49" s="265"/>
      <c r="BK49" s="265"/>
      <c r="BL49" s="265"/>
      <c r="BM49" s="265"/>
      <c r="BN49" s="265"/>
      <c r="BO49" s="265"/>
      <c r="BP49" s="265"/>
      <c r="BQ49" s="265"/>
      <c r="BR49" s="265"/>
      <c r="BS49" s="265"/>
      <c r="BT49" s="265"/>
      <c r="BU49" s="265"/>
      <c r="BV49" s="265"/>
      <c r="BW49" s="265"/>
      <c r="BX49" s="265"/>
      <c r="BY49" s="265"/>
      <c r="BZ49" s="265"/>
      <c r="CA49" s="265"/>
      <c r="CB49" s="265"/>
      <c r="CC49" s="265"/>
      <c r="CD49" s="265"/>
      <c r="CE49" s="265"/>
      <c r="CF49" s="265"/>
      <c r="CG49" s="265"/>
      <c r="CH49" s="265"/>
      <c r="CI49" s="265"/>
      <c r="CJ49" s="265"/>
      <c r="CK49" s="265"/>
      <c r="CL49" s="265"/>
      <c r="CM49" s="265"/>
      <c r="CN49" s="265"/>
      <c r="CO49" s="265"/>
      <c r="CP49" s="265"/>
      <c r="CQ49" s="265"/>
      <c r="CR49" s="265"/>
      <c r="CS49" s="265"/>
      <c r="CT49" s="265"/>
      <c r="CU49" s="265"/>
      <c r="CV49" s="265"/>
      <c r="CW49" s="265"/>
      <c r="CX49" s="265"/>
      <c r="CY49" s="265"/>
      <c r="CZ49" s="265"/>
      <c r="DA49" s="265"/>
      <c r="DB49" s="265"/>
      <c r="DC49" s="265"/>
      <c r="DD49" s="265"/>
      <c r="DE49" s="265"/>
      <c r="DF49" s="265"/>
      <c r="DG49" s="265"/>
      <c r="DH49" s="265"/>
      <c r="DI49" s="265"/>
      <c r="DJ49" s="265"/>
      <c r="DK49" s="265"/>
      <c r="DL49" s="265"/>
      <c r="DM49" s="265"/>
      <c r="DN49" s="265"/>
      <c r="DO49" s="265"/>
      <c r="DP49" s="265"/>
      <c r="DQ49" s="265"/>
      <c r="DR49" s="265"/>
      <c r="DS49" s="265"/>
      <c r="DT49" s="265"/>
      <c r="DU49" s="265"/>
      <c r="DV49" s="265"/>
      <c r="DW49" s="265"/>
      <c r="DX49" s="265"/>
      <c r="DY49" s="265"/>
      <c r="DZ49" s="265"/>
      <c r="EA49" s="265"/>
      <c r="EB49" s="265"/>
      <c r="EC49" s="265"/>
      <c r="ED49" s="265"/>
    </row>
    <row r="50" spans="21:134" ht="15" x14ac:dyDescent="0.25">
      <c r="U50" s="224">
        <f t="shared" si="1"/>
        <v>46082</v>
      </c>
      <c r="V50" s="225" t="s">
        <v>181</v>
      </c>
      <c r="W50" s="226" t="s">
        <v>181</v>
      </c>
      <c r="X50" s="227">
        <v>92.46</v>
      </c>
      <c r="Y50" s="228">
        <v>188.626</v>
      </c>
      <c r="Z50" s="228">
        <v>45.895000000000003</v>
      </c>
      <c r="AA50" s="228">
        <v>142.315</v>
      </c>
      <c r="AB50" s="228">
        <v>74.513999999999996</v>
      </c>
      <c r="AC50" s="228">
        <v>54.101999999999997</v>
      </c>
      <c r="AD50" s="228">
        <v>48.46</v>
      </c>
      <c r="AE50" s="228">
        <v>70.512</v>
      </c>
      <c r="AF50" s="228">
        <v>28.292999999999999</v>
      </c>
      <c r="AG50" s="228">
        <v>48.533999999999999</v>
      </c>
      <c r="AH50" s="228">
        <v>97.712999999999994</v>
      </c>
      <c r="AI50" s="228">
        <v>112.896</v>
      </c>
      <c r="AJ50" s="228">
        <v>44.531999999999996</v>
      </c>
      <c r="AK50" s="228">
        <v>130.09</v>
      </c>
      <c r="AL50" s="228">
        <v>86.108999999999995</v>
      </c>
      <c r="AM50" s="228">
        <v>74.945999999999998</v>
      </c>
      <c r="AN50" s="228">
        <v>51.213999999999999</v>
      </c>
      <c r="AO50" s="228">
        <v>58.168999999999997</v>
      </c>
      <c r="AP50" s="228">
        <v>65.331000000000003</v>
      </c>
      <c r="AQ50" s="228">
        <v>42.399000000000001</v>
      </c>
      <c r="AR50" s="228">
        <v>54.588000000000001</v>
      </c>
      <c r="AS50" s="228">
        <v>68.924999999999997</v>
      </c>
      <c r="AT50" s="228">
        <v>55.555999999999997</v>
      </c>
      <c r="AU50" s="228">
        <v>176.864</v>
      </c>
      <c r="AV50" s="228">
        <v>35.627000000000002</v>
      </c>
      <c r="AW50" s="228">
        <v>100.19199999999999</v>
      </c>
      <c r="AX50" s="228">
        <v>50.072000000000003</v>
      </c>
      <c r="AY50" s="228">
        <v>39.133000000000003</v>
      </c>
      <c r="AZ50" s="228">
        <v>58.503</v>
      </c>
      <c r="BA50" s="228">
        <v>96.096999999999994</v>
      </c>
      <c r="BB50" s="228">
        <v>75.841999999999999</v>
      </c>
      <c r="BC50" s="265"/>
      <c r="BD50" s="265"/>
      <c r="BE50" s="265"/>
      <c r="BF50" s="265"/>
      <c r="BG50" s="265"/>
      <c r="BH50" s="265"/>
      <c r="BI50" s="265"/>
      <c r="BJ50" s="265"/>
      <c r="BK50" s="265"/>
      <c r="BL50" s="265"/>
      <c r="BM50" s="265"/>
      <c r="BN50" s="265"/>
      <c r="BO50" s="265"/>
      <c r="BP50" s="265"/>
      <c r="BQ50" s="265"/>
      <c r="BR50" s="265"/>
      <c r="BS50" s="265"/>
      <c r="BT50" s="265"/>
      <c r="BU50" s="265"/>
      <c r="BV50" s="265"/>
      <c r="BW50" s="265"/>
      <c r="BX50" s="265"/>
      <c r="BY50" s="265"/>
      <c r="BZ50" s="265"/>
      <c r="CA50" s="265"/>
      <c r="CB50" s="265"/>
      <c r="CC50" s="265"/>
      <c r="CD50" s="265"/>
      <c r="CE50" s="265"/>
      <c r="CF50" s="265"/>
      <c r="CG50" s="265"/>
      <c r="CH50" s="265"/>
      <c r="CI50" s="265"/>
      <c r="CJ50" s="265"/>
      <c r="CK50" s="265"/>
      <c r="CL50" s="265"/>
      <c r="CM50" s="265"/>
      <c r="CN50" s="265"/>
      <c r="CO50" s="265"/>
      <c r="CP50" s="265"/>
      <c r="CQ50" s="265"/>
      <c r="CR50" s="265"/>
      <c r="CS50" s="265"/>
      <c r="CT50" s="265"/>
      <c r="CU50" s="265"/>
      <c r="CV50" s="265"/>
      <c r="CW50" s="265"/>
      <c r="CX50" s="265"/>
      <c r="CY50" s="265"/>
      <c r="CZ50" s="265"/>
      <c r="DA50" s="265"/>
      <c r="DB50" s="265"/>
      <c r="DC50" s="265"/>
      <c r="DD50" s="265"/>
      <c r="DE50" s="265"/>
      <c r="DF50" s="265"/>
      <c r="DG50" s="265"/>
      <c r="DH50" s="265"/>
      <c r="DI50" s="265"/>
      <c r="DJ50" s="265"/>
      <c r="DK50" s="265"/>
      <c r="DL50" s="265"/>
      <c r="DM50" s="265"/>
      <c r="DN50" s="265"/>
      <c r="DO50" s="265"/>
      <c r="DP50" s="265"/>
      <c r="DQ50" s="265"/>
      <c r="DR50" s="265"/>
      <c r="DS50" s="265"/>
      <c r="DT50" s="265"/>
      <c r="DU50" s="265"/>
      <c r="DV50" s="265"/>
      <c r="DW50" s="265"/>
      <c r="DX50" s="265"/>
      <c r="DY50" s="265"/>
      <c r="DZ50" s="265"/>
      <c r="EA50" s="265"/>
      <c r="EB50" s="265"/>
      <c r="EC50" s="265"/>
      <c r="ED50" s="265"/>
    </row>
    <row r="51" spans="21:134" ht="15" x14ac:dyDescent="0.25">
      <c r="U51" s="224">
        <f t="shared" si="1"/>
        <v>46113</v>
      </c>
      <c r="V51" s="225" t="s">
        <v>181</v>
      </c>
      <c r="W51" s="226" t="s">
        <v>181</v>
      </c>
      <c r="X51" s="227">
        <v>147.16999999999999</v>
      </c>
      <c r="Y51" s="228">
        <v>207.93600000000001</v>
      </c>
      <c r="Z51" s="228">
        <v>88.201999999999998</v>
      </c>
      <c r="AA51" s="228">
        <v>224.97800000000001</v>
      </c>
      <c r="AB51" s="228">
        <v>144.68899999999999</v>
      </c>
      <c r="AC51" s="228">
        <v>110.68600000000001</v>
      </c>
      <c r="AD51" s="228">
        <v>120.417</v>
      </c>
      <c r="AE51" s="228">
        <v>201.40899999999999</v>
      </c>
      <c r="AF51" s="228">
        <v>60.215000000000003</v>
      </c>
      <c r="AG51" s="228">
        <v>66.641999999999996</v>
      </c>
      <c r="AH51" s="228">
        <v>203.12899999999999</v>
      </c>
      <c r="AI51" s="228">
        <v>310.57100000000003</v>
      </c>
      <c r="AJ51" s="228">
        <v>138.46299999999999</v>
      </c>
      <c r="AK51" s="228">
        <v>146.13999999999999</v>
      </c>
      <c r="AL51" s="228">
        <v>274.79399999999998</v>
      </c>
      <c r="AM51" s="228">
        <v>123.386</v>
      </c>
      <c r="AN51" s="228">
        <v>160.74100000000001</v>
      </c>
      <c r="AO51" s="228">
        <v>111.532</v>
      </c>
      <c r="AP51" s="228">
        <v>158.30699999999999</v>
      </c>
      <c r="AQ51" s="228">
        <v>52.804000000000002</v>
      </c>
      <c r="AR51" s="228">
        <v>93.194000000000003</v>
      </c>
      <c r="AS51" s="228">
        <v>65.856999999999999</v>
      </c>
      <c r="AT51" s="228">
        <v>95.325000000000003</v>
      </c>
      <c r="AU51" s="228">
        <v>195.26300000000001</v>
      </c>
      <c r="AV51" s="228">
        <v>66.126999999999995</v>
      </c>
      <c r="AW51" s="228">
        <v>191.393</v>
      </c>
      <c r="AX51" s="228">
        <v>68.957999999999998</v>
      </c>
      <c r="AY51" s="228">
        <v>67.986999999999995</v>
      </c>
      <c r="AZ51" s="228">
        <v>218.43600000000001</v>
      </c>
      <c r="BA51" s="228">
        <v>258.81799999999998</v>
      </c>
      <c r="BB51" s="228">
        <v>170.88499999999999</v>
      </c>
      <c r="BC51" s="265"/>
      <c r="BD51" s="265"/>
      <c r="BE51" s="265"/>
      <c r="BF51" s="265"/>
      <c r="BG51" s="265"/>
      <c r="BH51" s="265"/>
      <c r="BI51" s="265"/>
      <c r="BJ51" s="265"/>
      <c r="BK51" s="265"/>
      <c r="BL51" s="265"/>
      <c r="BM51" s="265"/>
      <c r="BN51" s="265"/>
      <c r="BO51" s="265"/>
      <c r="BP51" s="265"/>
      <c r="BQ51" s="265"/>
      <c r="BR51" s="265"/>
      <c r="BS51" s="265"/>
      <c r="BT51" s="265"/>
      <c r="BU51" s="265"/>
      <c r="BV51" s="265"/>
      <c r="BW51" s="265"/>
      <c r="BX51" s="265"/>
      <c r="BY51" s="265"/>
      <c r="BZ51" s="265"/>
      <c r="CA51" s="265"/>
      <c r="CB51" s="265"/>
      <c r="CC51" s="265"/>
      <c r="CD51" s="265"/>
      <c r="CE51" s="265"/>
      <c r="CF51" s="265"/>
      <c r="CG51" s="265"/>
      <c r="CH51" s="265"/>
      <c r="CI51" s="265"/>
      <c r="CJ51" s="265"/>
      <c r="CK51" s="265"/>
      <c r="CL51" s="265"/>
      <c r="CM51" s="265"/>
      <c r="CN51" s="265"/>
      <c r="CO51" s="265"/>
      <c r="CP51" s="265"/>
      <c r="CQ51" s="265"/>
      <c r="CR51" s="265"/>
      <c r="CS51" s="265"/>
      <c r="CT51" s="265"/>
      <c r="CU51" s="265"/>
      <c r="CV51" s="265"/>
      <c r="CW51" s="265"/>
      <c r="CX51" s="265"/>
      <c r="CY51" s="265"/>
      <c r="CZ51" s="265"/>
      <c r="DA51" s="265"/>
      <c r="DB51" s="265"/>
      <c r="DC51" s="265"/>
      <c r="DD51" s="265"/>
      <c r="DE51" s="265"/>
      <c r="DF51" s="265"/>
      <c r="DG51" s="265"/>
      <c r="DH51" s="265"/>
      <c r="DI51" s="265"/>
      <c r="DJ51" s="265"/>
      <c r="DK51" s="265"/>
      <c r="DL51" s="265"/>
      <c r="DM51" s="265"/>
      <c r="DN51" s="265"/>
      <c r="DO51" s="265"/>
      <c r="DP51" s="265"/>
      <c r="DQ51" s="265"/>
      <c r="DR51" s="265"/>
      <c r="DS51" s="265"/>
      <c r="DT51" s="265"/>
      <c r="DU51" s="265"/>
      <c r="DV51" s="265"/>
      <c r="DW51" s="265"/>
      <c r="DX51" s="265"/>
      <c r="DY51" s="265"/>
      <c r="DZ51" s="265"/>
      <c r="EA51" s="265"/>
      <c r="EB51" s="265"/>
      <c r="EC51" s="265"/>
      <c r="ED51" s="265"/>
    </row>
    <row r="52" spans="21:134" ht="15" x14ac:dyDescent="0.25">
      <c r="U52" s="224">
        <f t="shared" si="1"/>
        <v>46143</v>
      </c>
      <c r="V52" s="225" t="s">
        <v>181</v>
      </c>
      <c r="W52" s="226" t="s">
        <v>181</v>
      </c>
      <c r="X52" s="227">
        <v>251.55</v>
      </c>
      <c r="Y52" s="228">
        <v>341.66699999999997</v>
      </c>
      <c r="Z52" s="228">
        <v>210.02600000000001</v>
      </c>
      <c r="AA52" s="228">
        <v>391.48200000000003</v>
      </c>
      <c r="AB52" s="228">
        <v>260.34399999999999</v>
      </c>
      <c r="AC52" s="228">
        <v>292.65199999999999</v>
      </c>
      <c r="AD52" s="228">
        <v>188.66800000000001</v>
      </c>
      <c r="AE52" s="228">
        <v>436.46199999999999</v>
      </c>
      <c r="AF52" s="228">
        <v>63.612000000000002</v>
      </c>
      <c r="AG52" s="228">
        <v>183.90600000000001</v>
      </c>
      <c r="AH52" s="228">
        <v>295.58600000000001</v>
      </c>
      <c r="AI52" s="228">
        <v>537.09</v>
      </c>
      <c r="AJ52" s="228">
        <v>233.41399999999999</v>
      </c>
      <c r="AK52" s="228">
        <v>286.33999999999997</v>
      </c>
      <c r="AL52" s="228">
        <v>374.59399999999999</v>
      </c>
      <c r="AM52" s="228">
        <v>384.34199999999998</v>
      </c>
      <c r="AN52" s="228">
        <v>217.72900000000001</v>
      </c>
      <c r="AO52" s="228">
        <v>190.83</v>
      </c>
      <c r="AP52" s="228">
        <v>209.57599999999999</v>
      </c>
      <c r="AQ52" s="228">
        <v>140.273</v>
      </c>
      <c r="AR52" s="228">
        <v>193.56299999999999</v>
      </c>
      <c r="AS52" s="228">
        <v>174.101</v>
      </c>
      <c r="AT52" s="228">
        <v>198.30099999999999</v>
      </c>
      <c r="AU52" s="228">
        <v>237.80199999999999</v>
      </c>
      <c r="AV52" s="228">
        <v>135.69999999999999</v>
      </c>
      <c r="AW52" s="228">
        <v>336.67399999999998</v>
      </c>
      <c r="AX52" s="228">
        <v>179.46</v>
      </c>
      <c r="AY52" s="228">
        <v>188.566</v>
      </c>
      <c r="AZ52" s="228">
        <v>320.77300000000002</v>
      </c>
      <c r="BA52" s="228">
        <v>444.06400000000002</v>
      </c>
      <c r="BB52" s="228">
        <v>300.63600000000002</v>
      </c>
      <c r="BC52" s="265"/>
      <c r="BD52" s="265"/>
      <c r="BE52" s="265"/>
      <c r="BF52" s="265"/>
      <c r="BG52" s="265"/>
      <c r="BH52" s="265"/>
      <c r="BI52" s="265"/>
      <c r="BJ52" s="265"/>
      <c r="BK52" s="265"/>
      <c r="BL52" s="265"/>
      <c r="BM52" s="265"/>
      <c r="BN52" s="265"/>
      <c r="BO52" s="265"/>
      <c r="BP52" s="265"/>
      <c r="BQ52" s="265"/>
      <c r="BR52" s="265"/>
      <c r="BS52" s="265"/>
      <c r="BT52" s="265"/>
      <c r="BU52" s="265"/>
      <c r="BV52" s="265"/>
      <c r="BW52" s="265"/>
      <c r="BX52" s="265"/>
      <c r="BY52" s="265"/>
      <c r="BZ52" s="265"/>
      <c r="CA52" s="265"/>
      <c r="CB52" s="265"/>
      <c r="CC52" s="265"/>
      <c r="CD52" s="265"/>
      <c r="CE52" s="265"/>
      <c r="CF52" s="265"/>
      <c r="CG52" s="265"/>
      <c r="CH52" s="265"/>
      <c r="CI52" s="265"/>
      <c r="CJ52" s="265"/>
      <c r="CK52" s="265"/>
      <c r="CL52" s="265"/>
      <c r="CM52" s="265"/>
      <c r="CN52" s="265"/>
      <c r="CO52" s="265"/>
      <c r="CP52" s="265"/>
      <c r="CQ52" s="265"/>
      <c r="CR52" s="265"/>
      <c r="CS52" s="265"/>
      <c r="CT52" s="265"/>
      <c r="CU52" s="265"/>
      <c r="CV52" s="265"/>
      <c r="CW52" s="265"/>
      <c r="CX52" s="265"/>
      <c r="CY52" s="265"/>
      <c r="CZ52" s="265"/>
      <c r="DA52" s="265"/>
      <c r="DB52" s="265"/>
      <c r="DC52" s="265"/>
      <c r="DD52" s="265"/>
      <c r="DE52" s="265"/>
      <c r="DF52" s="265"/>
      <c r="DG52" s="265"/>
      <c r="DH52" s="265"/>
      <c r="DI52" s="265"/>
      <c r="DJ52" s="265"/>
      <c r="DK52" s="265"/>
      <c r="DL52" s="265"/>
      <c r="DM52" s="265"/>
      <c r="DN52" s="265"/>
      <c r="DO52" s="265"/>
      <c r="DP52" s="265"/>
      <c r="DQ52" s="265"/>
      <c r="DR52" s="265"/>
      <c r="DS52" s="265"/>
      <c r="DT52" s="265"/>
      <c r="DU52" s="265"/>
      <c r="DV52" s="265"/>
      <c r="DW52" s="265"/>
      <c r="DX52" s="265"/>
      <c r="DY52" s="265"/>
      <c r="DZ52" s="265"/>
      <c r="EA52" s="265"/>
      <c r="EB52" s="265"/>
      <c r="EC52" s="265"/>
      <c r="ED52" s="265"/>
    </row>
    <row r="53" spans="21:134" ht="15" x14ac:dyDescent="0.25">
      <c r="U53" s="224">
        <f t="shared" si="1"/>
        <v>46174</v>
      </c>
      <c r="V53" s="225" t="s">
        <v>181</v>
      </c>
      <c r="W53" s="226" t="s">
        <v>181</v>
      </c>
      <c r="X53" s="227">
        <v>187.12</v>
      </c>
      <c r="Y53" s="228">
        <v>433.34300000000002</v>
      </c>
      <c r="Z53" s="228">
        <v>70.716999999999999</v>
      </c>
      <c r="AA53" s="228">
        <v>374.19099999999997</v>
      </c>
      <c r="AB53" s="228">
        <v>174.18700000000001</v>
      </c>
      <c r="AC53" s="228">
        <v>308.30700000000002</v>
      </c>
      <c r="AD53" s="228">
        <v>51.91</v>
      </c>
      <c r="AE53" s="228">
        <v>199.62799999999999</v>
      </c>
      <c r="AF53" s="228">
        <v>16.268000000000001</v>
      </c>
      <c r="AG53" s="228">
        <v>114.328</v>
      </c>
      <c r="AH53" s="228">
        <v>134.74</v>
      </c>
      <c r="AI53" s="228">
        <v>363.37099999999998</v>
      </c>
      <c r="AJ53" s="228">
        <v>78.63</v>
      </c>
      <c r="AK53" s="228">
        <v>166.99700000000001</v>
      </c>
      <c r="AL53" s="228">
        <v>340.87599999999998</v>
      </c>
      <c r="AM53" s="228">
        <v>163.76400000000001</v>
      </c>
      <c r="AN53" s="228">
        <v>223.684</v>
      </c>
      <c r="AO53" s="228">
        <v>246.96199999999999</v>
      </c>
      <c r="AP53" s="228">
        <v>66.709000000000003</v>
      </c>
      <c r="AQ53" s="228">
        <v>81.971999999999994</v>
      </c>
      <c r="AR53" s="228">
        <v>176.45099999999999</v>
      </c>
      <c r="AS53" s="228">
        <v>229.23</v>
      </c>
      <c r="AT53" s="228">
        <v>223.524</v>
      </c>
      <c r="AU53" s="228">
        <v>223.81899999999999</v>
      </c>
      <c r="AV53" s="228">
        <v>27.981999999999999</v>
      </c>
      <c r="AW53" s="228">
        <v>373</v>
      </c>
      <c r="AX53" s="228">
        <v>67.808999999999997</v>
      </c>
      <c r="AY53" s="228">
        <v>262.89299999999997</v>
      </c>
      <c r="AZ53" s="228">
        <v>152.02699999999999</v>
      </c>
      <c r="BA53" s="228">
        <v>359.06299999999999</v>
      </c>
      <c r="BB53" s="228">
        <v>217.501</v>
      </c>
      <c r="BC53" s="265"/>
      <c r="BD53" s="265"/>
      <c r="BE53" s="265"/>
      <c r="BF53" s="265"/>
      <c r="BG53" s="265"/>
      <c r="BH53" s="265"/>
      <c r="BI53" s="265"/>
      <c r="BJ53" s="265"/>
      <c r="BK53" s="265"/>
      <c r="BL53" s="265"/>
      <c r="BM53" s="265"/>
      <c r="BN53" s="265"/>
      <c r="BO53" s="265"/>
      <c r="BP53" s="265"/>
      <c r="BQ53" s="265"/>
      <c r="BR53" s="265"/>
      <c r="BS53" s="265"/>
      <c r="BT53" s="265"/>
      <c r="BU53" s="265"/>
      <c r="BV53" s="265"/>
      <c r="BW53" s="265"/>
      <c r="BX53" s="265"/>
      <c r="BY53" s="265"/>
      <c r="BZ53" s="265"/>
      <c r="CA53" s="265"/>
      <c r="CB53" s="265"/>
      <c r="CC53" s="265"/>
      <c r="CD53" s="265"/>
      <c r="CE53" s="265"/>
      <c r="CF53" s="265"/>
      <c r="CG53" s="265"/>
      <c r="CH53" s="265"/>
      <c r="CI53" s="265"/>
      <c r="CJ53" s="265"/>
      <c r="CK53" s="265"/>
      <c r="CL53" s="265"/>
      <c r="CM53" s="265"/>
      <c r="CN53" s="265"/>
      <c r="CO53" s="265"/>
      <c r="CP53" s="265"/>
      <c r="CQ53" s="265"/>
      <c r="CR53" s="265"/>
      <c r="CS53" s="265"/>
      <c r="CT53" s="265"/>
      <c r="CU53" s="265"/>
      <c r="CV53" s="265"/>
      <c r="CW53" s="265"/>
      <c r="CX53" s="265"/>
      <c r="CY53" s="265"/>
      <c r="CZ53" s="265"/>
      <c r="DA53" s="265"/>
      <c r="DB53" s="265"/>
      <c r="DC53" s="265"/>
      <c r="DD53" s="265"/>
      <c r="DE53" s="265"/>
      <c r="DF53" s="265"/>
      <c r="DG53" s="265"/>
      <c r="DH53" s="265"/>
      <c r="DI53" s="265"/>
      <c r="DJ53" s="265"/>
      <c r="DK53" s="265"/>
      <c r="DL53" s="265"/>
      <c r="DM53" s="265"/>
      <c r="DN53" s="265"/>
      <c r="DO53" s="265"/>
      <c r="DP53" s="265"/>
      <c r="DQ53" s="265"/>
      <c r="DR53" s="265"/>
      <c r="DS53" s="265"/>
      <c r="DT53" s="265"/>
      <c r="DU53" s="265"/>
      <c r="DV53" s="265"/>
      <c r="DW53" s="265"/>
      <c r="DX53" s="265"/>
      <c r="DY53" s="265"/>
      <c r="DZ53" s="265"/>
      <c r="EA53" s="265"/>
      <c r="EB53" s="265"/>
      <c r="EC53" s="265"/>
      <c r="ED53" s="265"/>
    </row>
    <row r="54" spans="21:134" ht="15" x14ac:dyDescent="0.25">
      <c r="U54" s="224">
        <f t="shared" si="1"/>
        <v>46204</v>
      </c>
      <c r="V54" s="225" t="s">
        <v>181</v>
      </c>
      <c r="W54" s="226" t="s">
        <v>181</v>
      </c>
      <c r="X54" s="227">
        <v>32.06</v>
      </c>
      <c r="Y54" s="228">
        <v>262.03300000000002</v>
      </c>
      <c r="Z54" s="228">
        <v>11.656000000000001</v>
      </c>
      <c r="AA54" s="228">
        <v>91.897999999999996</v>
      </c>
      <c r="AB54" s="228">
        <v>74.253</v>
      </c>
      <c r="AC54" s="228">
        <v>178.649</v>
      </c>
      <c r="AD54" s="228">
        <v>-7.1550000000000002</v>
      </c>
      <c r="AE54" s="228">
        <v>30.297000000000001</v>
      </c>
      <c r="AF54" s="228">
        <v>18.13</v>
      </c>
      <c r="AG54" s="228">
        <v>-3.3029999999999999</v>
      </c>
      <c r="AH54" s="228">
        <v>24.626999999999999</v>
      </c>
      <c r="AI54" s="228">
        <v>101.685</v>
      </c>
      <c r="AJ54" s="228">
        <v>27.26</v>
      </c>
      <c r="AK54" s="228">
        <v>25.234000000000002</v>
      </c>
      <c r="AL54" s="228">
        <v>88.722999999999999</v>
      </c>
      <c r="AM54" s="228">
        <v>34.070999999999998</v>
      </c>
      <c r="AN54" s="228">
        <v>33.131999999999998</v>
      </c>
      <c r="AO54" s="228">
        <v>57.113999999999997</v>
      </c>
      <c r="AP54" s="228">
        <v>7.4509999999999996</v>
      </c>
      <c r="AQ54" s="228">
        <v>23.728000000000002</v>
      </c>
      <c r="AR54" s="228">
        <v>14.955</v>
      </c>
      <c r="AS54" s="228">
        <v>34.514000000000003</v>
      </c>
      <c r="AT54" s="228">
        <v>23.257999999999999</v>
      </c>
      <c r="AU54" s="228">
        <v>34.619</v>
      </c>
      <c r="AV54" s="228">
        <v>20.616</v>
      </c>
      <c r="AW54" s="228">
        <v>138.30600000000001</v>
      </c>
      <c r="AX54" s="228">
        <v>1.609</v>
      </c>
      <c r="AY54" s="228">
        <v>98.599000000000004</v>
      </c>
      <c r="AZ54" s="228">
        <v>52.728000000000002</v>
      </c>
      <c r="BA54" s="228">
        <v>103.20099999999999</v>
      </c>
      <c r="BB54" s="228">
        <v>22.57</v>
      </c>
      <c r="BC54" s="265"/>
      <c r="BD54" s="265"/>
      <c r="BE54" s="265"/>
      <c r="BF54" s="265"/>
      <c r="BG54" s="265"/>
      <c r="BH54" s="265"/>
      <c r="BI54" s="265"/>
      <c r="BJ54" s="265"/>
      <c r="BK54" s="265"/>
      <c r="BL54" s="265"/>
      <c r="BM54" s="265"/>
      <c r="BN54" s="265"/>
      <c r="BO54" s="265"/>
      <c r="BP54" s="265"/>
      <c r="BQ54" s="265"/>
      <c r="BR54" s="265"/>
      <c r="BS54" s="265"/>
      <c r="BT54" s="265"/>
      <c r="BU54" s="265"/>
      <c r="BV54" s="265"/>
      <c r="BW54" s="265"/>
      <c r="BX54" s="265"/>
      <c r="BY54" s="265"/>
      <c r="BZ54" s="265"/>
      <c r="CA54" s="265"/>
      <c r="CB54" s="265"/>
      <c r="CC54" s="265"/>
      <c r="CD54" s="265"/>
      <c r="CE54" s="265"/>
      <c r="CF54" s="265"/>
      <c r="CG54" s="265"/>
      <c r="CH54" s="265"/>
      <c r="CI54" s="265"/>
      <c r="CJ54" s="265"/>
      <c r="CK54" s="265"/>
      <c r="CL54" s="265"/>
      <c r="CM54" s="265"/>
      <c r="CN54" s="265"/>
      <c r="CO54" s="265"/>
      <c r="CP54" s="265"/>
      <c r="CQ54" s="265"/>
      <c r="CR54" s="265"/>
      <c r="CS54" s="265"/>
      <c r="CT54" s="265"/>
      <c r="CU54" s="265"/>
      <c r="CV54" s="265"/>
      <c r="CW54" s="265"/>
      <c r="CX54" s="265"/>
      <c r="CY54" s="265"/>
      <c r="CZ54" s="265"/>
      <c r="DA54" s="265"/>
      <c r="DB54" s="265"/>
      <c r="DC54" s="265"/>
      <c r="DD54" s="265"/>
      <c r="DE54" s="265"/>
      <c r="DF54" s="265"/>
      <c r="DG54" s="265"/>
      <c r="DH54" s="265"/>
      <c r="DI54" s="265"/>
      <c r="DJ54" s="265"/>
      <c r="DK54" s="265"/>
      <c r="DL54" s="265"/>
      <c r="DM54" s="265"/>
      <c r="DN54" s="265"/>
      <c r="DO54" s="265"/>
      <c r="DP54" s="265"/>
      <c r="DQ54" s="265"/>
      <c r="DR54" s="265"/>
      <c r="DS54" s="265"/>
      <c r="DT54" s="265"/>
      <c r="DU54" s="265"/>
      <c r="DV54" s="265"/>
      <c r="DW54" s="265"/>
      <c r="DX54" s="265"/>
      <c r="DY54" s="265"/>
      <c r="DZ54" s="265"/>
      <c r="EA54" s="265"/>
      <c r="EB54" s="265"/>
      <c r="EC54" s="265"/>
      <c r="ED54" s="265"/>
    </row>
    <row r="55" spans="21:134" ht="15" x14ac:dyDescent="0.25">
      <c r="U55" s="224">
        <f t="shared" si="1"/>
        <v>46235</v>
      </c>
      <c r="V55" s="225" t="s">
        <v>181</v>
      </c>
      <c r="W55" s="226" t="s">
        <v>181</v>
      </c>
      <c r="X55" s="227">
        <v>23.31</v>
      </c>
      <c r="Y55" s="228">
        <v>77.721999999999994</v>
      </c>
      <c r="Z55" s="228">
        <v>-2.02</v>
      </c>
      <c r="AA55" s="228">
        <v>71.424000000000007</v>
      </c>
      <c r="AB55" s="228">
        <v>24.632999999999999</v>
      </c>
      <c r="AC55" s="228">
        <v>126.455</v>
      </c>
      <c r="AD55" s="228">
        <v>-4.4180000000000001</v>
      </c>
      <c r="AE55" s="228">
        <v>41.363999999999997</v>
      </c>
      <c r="AF55" s="228">
        <v>17.983000000000001</v>
      </c>
      <c r="AG55" s="228">
        <v>9.968</v>
      </c>
      <c r="AH55" s="228">
        <v>-0.46100000000000002</v>
      </c>
      <c r="AI55" s="228">
        <v>35.018999999999998</v>
      </c>
      <c r="AJ55" s="228">
        <v>37.359000000000002</v>
      </c>
      <c r="AK55" s="228">
        <v>43.802</v>
      </c>
      <c r="AL55" s="228">
        <v>36.85</v>
      </c>
      <c r="AM55" s="228">
        <v>-0.35199999999999998</v>
      </c>
      <c r="AN55" s="228">
        <v>31.748000000000001</v>
      </c>
      <c r="AO55" s="228">
        <v>12.159000000000001</v>
      </c>
      <c r="AP55" s="228">
        <v>-7.1589999999999998</v>
      </c>
      <c r="AQ55" s="228">
        <v>39.639000000000003</v>
      </c>
      <c r="AR55" s="228">
        <v>9.6649999999999991</v>
      </c>
      <c r="AS55" s="228">
        <v>5.0979999999999999</v>
      </c>
      <c r="AT55" s="228">
        <v>27.555</v>
      </c>
      <c r="AU55" s="228">
        <v>23.18</v>
      </c>
      <c r="AV55" s="228">
        <v>18.195</v>
      </c>
      <c r="AW55" s="228">
        <v>36.945999999999998</v>
      </c>
      <c r="AX55" s="228">
        <v>5.0890000000000004</v>
      </c>
      <c r="AY55" s="228">
        <v>38.869</v>
      </c>
      <c r="AZ55" s="228">
        <v>59.991999999999997</v>
      </c>
      <c r="BA55" s="228">
        <v>72.894999999999996</v>
      </c>
      <c r="BB55" s="228">
        <v>9.8580000000000005</v>
      </c>
      <c r="BC55" s="265"/>
      <c r="BD55" s="265"/>
      <c r="BE55" s="265"/>
      <c r="BF55" s="265"/>
      <c r="BG55" s="265"/>
      <c r="BH55" s="265"/>
      <c r="BI55" s="265"/>
      <c r="BJ55" s="265"/>
      <c r="BK55" s="265"/>
      <c r="BL55" s="265"/>
      <c r="BM55" s="265"/>
      <c r="BN55" s="265"/>
      <c r="BO55" s="265"/>
      <c r="BP55" s="265"/>
      <c r="BQ55" s="265"/>
      <c r="BR55" s="265"/>
      <c r="BS55" s="265"/>
      <c r="BT55" s="265"/>
      <c r="BU55" s="265"/>
      <c r="BV55" s="265"/>
      <c r="BW55" s="265"/>
      <c r="BX55" s="265"/>
      <c r="BY55" s="265"/>
      <c r="BZ55" s="265"/>
      <c r="CA55" s="265"/>
      <c r="CB55" s="265"/>
      <c r="CC55" s="265"/>
      <c r="CD55" s="265"/>
      <c r="CE55" s="265"/>
      <c r="CF55" s="265"/>
      <c r="CG55" s="265"/>
      <c r="CH55" s="265"/>
      <c r="CI55" s="265"/>
      <c r="CJ55" s="265"/>
      <c r="CK55" s="265"/>
      <c r="CL55" s="265"/>
      <c r="CM55" s="265"/>
      <c r="CN55" s="265"/>
      <c r="CO55" s="265"/>
      <c r="CP55" s="265"/>
      <c r="CQ55" s="265"/>
      <c r="CR55" s="265"/>
      <c r="CS55" s="265"/>
      <c r="CT55" s="265"/>
      <c r="CU55" s="265"/>
      <c r="CV55" s="265"/>
      <c r="CW55" s="265"/>
      <c r="CX55" s="265"/>
      <c r="CY55" s="265"/>
      <c r="CZ55" s="265"/>
      <c r="DA55" s="265"/>
      <c r="DB55" s="265"/>
      <c r="DC55" s="265"/>
      <c r="DD55" s="265"/>
      <c r="DE55" s="265"/>
      <c r="DF55" s="265"/>
      <c r="DG55" s="265"/>
      <c r="DH55" s="265"/>
      <c r="DI55" s="265"/>
      <c r="DJ55" s="265"/>
      <c r="DK55" s="265"/>
      <c r="DL55" s="265"/>
      <c r="DM55" s="265"/>
      <c r="DN55" s="265"/>
      <c r="DO55" s="265"/>
      <c r="DP55" s="265"/>
      <c r="DQ55" s="265"/>
      <c r="DR55" s="265"/>
      <c r="DS55" s="265"/>
      <c r="DT55" s="265"/>
      <c r="DU55" s="265"/>
      <c r="DV55" s="265"/>
      <c r="DW55" s="265"/>
      <c r="DX55" s="265"/>
      <c r="DY55" s="265"/>
      <c r="DZ55" s="265"/>
      <c r="EA55" s="265"/>
      <c r="EB55" s="265"/>
      <c r="EC55" s="265"/>
      <c r="ED55" s="265"/>
    </row>
    <row r="56" spans="21:134" ht="15" x14ac:dyDescent="0.25">
      <c r="U56" s="224">
        <f t="shared" si="1"/>
        <v>46266</v>
      </c>
      <c r="V56" s="225" t="s">
        <v>181</v>
      </c>
      <c r="W56" s="226" t="s">
        <v>181</v>
      </c>
      <c r="X56" s="227">
        <v>30.92</v>
      </c>
      <c r="Y56" s="228">
        <v>39.892000000000003</v>
      </c>
      <c r="Z56" s="228">
        <v>22.841000000000001</v>
      </c>
      <c r="AA56" s="228">
        <v>86.016999999999996</v>
      </c>
      <c r="AB56" s="228">
        <v>13.637</v>
      </c>
      <c r="AC56" s="228">
        <v>79.775000000000006</v>
      </c>
      <c r="AD56" s="228">
        <v>17.439</v>
      </c>
      <c r="AE56" s="228">
        <v>8.6199999999999992</v>
      </c>
      <c r="AF56" s="228">
        <v>27.568000000000001</v>
      </c>
      <c r="AG56" s="228">
        <v>51.945</v>
      </c>
      <c r="AH56" s="228">
        <v>56.234999999999999</v>
      </c>
      <c r="AI56" s="228">
        <v>21.41</v>
      </c>
      <c r="AJ56" s="228">
        <v>42.557000000000002</v>
      </c>
      <c r="AK56" s="228">
        <v>33.514000000000003</v>
      </c>
      <c r="AL56" s="228">
        <v>37.014000000000003</v>
      </c>
      <c r="AM56" s="228">
        <v>10.983000000000001</v>
      </c>
      <c r="AN56" s="228">
        <v>45.476999999999997</v>
      </c>
      <c r="AO56" s="228">
        <v>15.507999999999999</v>
      </c>
      <c r="AP56" s="228">
        <v>16.152000000000001</v>
      </c>
      <c r="AQ56" s="228">
        <v>99.2</v>
      </c>
      <c r="AR56" s="228">
        <v>16.260999999999999</v>
      </c>
      <c r="AS56" s="228">
        <v>8.4909999999999997</v>
      </c>
      <c r="AT56" s="228">
        <v>11.025</v>
      </c>
      <c r="AU56" s="228">
        <v>15.861000000000001</v>
      </c>
      <c r="AV56" s="228">
        <v>17.145</v>
      </c>
      <c r="AW56" s="228">
        <v>9.2080000000000002</v>
      </c>
      <c r="AX56" s="228">
        <v>21.786000000000001</v>
      </c>
      <c r="AY56" s="228">
        <v>68.183000000000007</v>
      </c>
      <c r="AZ56" s="228">
        <v>41.133000000000003</v>
      </c>
      <c r="BA56" s="228">
        <v>95.477999999999994</v>
      </c>
      <c r="BB56" s="228">
        <v>53.738999999999997</v>
      </c>
      <c r="BC56" s="265"/>
      <c r="BD56" s="265"/>
      <c r="BE56" s="265"/>
      <c r="BF56" s="265"/>
      <c r="BG56" s="265"/>
      <c r="BH56" s="265"/>
      <c r="BI56" s="265"/>
      <c r="BJ56" s="265"/>
      <c r="BK56" s="265"/>
      <c r="BL56" s="265"/>
      <c r="BM56" s="265"/>
      <c r="BN56" s="265"/>
      <c r="BO56" s="265"/>
      <c r="BP56" s="265"/>
      <c r="BQ56" s="265"/>
      <c r="BR56" s="265"/>
      <c r="BS56" s="265"/>
      <c r="BT56" s="265"/>
      <c r="BU56" s="265"/>
      <c r="BV56" s="265"/>
      <c r="BW56" s="265"/>
      <c r="BX56" s="265"/>
      <c r="BY56" s="265"/>
      <c r="BZ56" s="265"/>
      <c r="CA56" s="265"/>
      <c r="CB56" s="265"/>
      <c r="CC56" s="265"/>
      <c r="CD56" s="265"/>
      <c r="CE56" s="265"/>
      <c r="CF56" s="265"/>
      <c r="CG56" s="265"/>
      <c r="CH56" s="265"/>
      <c r="CI56" s="265"/>
      <c r="CJ56" s="265"/>
      <c r="CK56" s="265"/>
      <c r="CL56" s="265"/>
      <c r="CM56" s="265"/>
      <c r="CN56" s="265"/>
      <c r="CO56" s="265"/>
      <c r="CP56" s="265"/>
      <c r="CQ56" s="265"/>
      <c r="CR56" s="265"/>
      <c r="CS56" s="265"/>
      <c r="CT56" s="265"/>
      <c r="CU56" s="265"/>
      <c r="CV56" s="265"/>
      <c r="CW56" s="265"/>
      <c r="CX56" s="265"/>
      <c r="CY56" s="265"/>
      <c r="CZ56" s="265"/>
      <c r="DA56" s="265"/>
      <c r="DB56" s="265"/>
      <c r="DC56" s="265"/>
      <c r="DD56" s="265"/>
      <c r="DE56" s="265"/>
      <c r="DF56" s="265"/>
      <c r="DG56" s="265"/>
      <c r="DH56" s="265"/>
      <c r="DI56" s="265"/>
      <c r="DJ56" s="265"/>
      <c r="DK56" s="265"/>
      <c r="DL56" s="265"/>
      <c r="DM56" s="265"/>
      <c r="DN56" s="265"/>
      <c r="DO56" s="265"/>
      <c r="DP56" s="265"/>
      <c r="DQ56" s="265"/>
      <c r="DR56" s="265"/>
      <c r="DS56" s="265"/>
      <c r="DT56" s="265"/>
      <c r="DU56" s="265"/>
      <c r="DV56" s="265"/>
      <c r="DW56" s="265"/>
      <c r="DX56" s="265"/>
      <c r="DY56" s="265"/>
      <c r="DZ56" s="265"/>
      <c r="EA56" s="265"/>
      <c r="EB56" s="265"/>
      <c r="EC56" s="265"/>
      <c r="ED56" s="265"/>
    </row>
    <row r="57" spans="21:134" ht="15" x14ac:dyDescent="0.25">
      <c r="U57" s="224">
        <f t="shared" si="1"/>
        <v>46296</v>
      </c>
      <c r="V57" s="225" t="s">
        <v>181</v>
      </c>
      <c r="W57" s="226" t="s">
        <v>181</v>
      </c>
      <c r="X57" s="227">
        <v>34.979999999999997</v>
      </c>
      <c r="Y57" s="228">
        <v>37.997999999999998</v>
      </c>
      <c r="Z57" s="228">
        <v>35.680999999999997</v>
      </c>
      <c r="AA57" s="228">
        <v>102.813</v>
      </c>
      <c r="AB57" s="228">
        <v>48.447000000000003</v>
      </c>
      <c r="AC57" s="228">
        <v>28.760999999999999</v>
      </c>
      <c r="AD57" s="228">
        <v>35.332999999999998</v>
      </c>
      <c r="AE57" s="228">
        <v>13.864000000000001</v>
      </c>
      <c r="AF57" s="228">
        <v>30.248999999999999</v>
      </c>
      <c r="AG57" s="228">
        <v>23.135000000000002</v>
      </c>
      <c r="AH57" s="228">
        <v>68.036000000000001</v>
      </c>
      <c r="AI57" s="228">
        <v>81.325999999999993</v>
      </c>
      <c r="AJ57" s="228">
        <v>131.19300000000001</v>
      </c>
      <c r="AK57" s="228">
        <v>52.295000000000002</v>
      </c>
      <c r="AL57" s="228">
        <v>31.652999999999999</v>
      </c>
      <c r="AM57" s="228">
        <v>25.891999999999999</v>
      </c>
      <c r="AN57" s="228">
        <v>35.959000000000003</v>
      </c>
      <c r="AO57" s="228">
        <v>65.795000000000002</v>
      </c>
      <c r="AP57" s="228">
        <v>16.260000000000002</v>
      </c>
      <c r="AQ57" s="228">
        <v>55.569000000000003</v>
      </c>
      <c r="AR57" s="228">
        <v>55.706000000000003</v>
      </c>
      <c r="AS57" s="228">
        <v>25.114999999999998</v>
      </c>
      <c r="AT57" s="228">
        <v>20.556999999999999</v>
      </c>
      <c r="AU57" s="228">
        <v>47.256</v>
      </c>
      <c r="AV57" s="228">
        <v>24.736000000000001</v>
      </c>
      <c r="AW57" s="228">
        <v>15.795999999999999</v>
      </c>
      <c r="AX57" s="228">
        <v>22.449000000000002</v>
      </c>
      <c r="AY57" s="228">
        <v>23.562999999999999</v>
      </c>
      <c r="AZ57" s="228">
        <v>20.85</v>
      </c>
      <c r="BA57" s="228">
        <v>37.19</v>
      </c>
      <c r="BB57" s="228">
        <v>49.938000000000002</v>
      </c>
      <c r="BC57" s="265"/>
      <c r="BD57" s="265"/>
      <c r="BE57" s="265"/>
      <c r="BF57" s="265"/>
      <c r="BG57" s="265"/>
      <c r="BH57" s="265"/>
      <c r="BI57" s="265"/>
      <c r="BJ57" s="265"/>
      <c r="BK57" s="265"/>
      <c r="BL57" s="265"/>
      <c r="BM57" s="265"/>
      <c r="BN57" s="265"/>
      <c r="BO57" s="265"/>
      <c r="BP57" s="265"/>
      <c r="BQ57" s="265"/>
      <c r="BR57" s="265"/>
      <c r="BS57" s="265"/>
      <c r="BT57" s="265"/>
      <c r="BU57" s="265"/>
      <c r="BV57" s="265"/>
      <c r="BW57" s="265"/>
      <c r="BX57" s="265"/>
      <c r="BY57" s="265"/>
      <c r="BZ57" s="265"/>
      <c r="CA57" s="265"/>
      <c r="CB57" s="265"/>
      <c r="CC57" s="265"/>
      <c r="CD57" s="265"/>
      <c r="CE57" s="265"/>
      <c r="CF57" s="265"/>
      <c r="CG57" s="265"/>
      <c r="CH57" s="265"/>
      <c r="CI57" s="265"/>
      <c r="CJ57" s="265"/>
      <c r="CK57" s="265"/>
      <c r="CL57" s="265"/>
      <c r="CM57" s="265"/>
      <c r="CN57" s="265"/>
      <c r="CO57" s="265"/>
      <c r="CP57" s="265"/>
      <c r="CQ57" s="265"/>
      <c r="CR57" s="265"/>
      <c r="CS57" s="265"/>
      <c r="CT57" s="265"/>
      <c r="CU57" s="265"/>
      <c r="CV57" s="265"/>
      <c r="CW57" s="265"/>
      <c r="CX57" s="265"/>
      <c r="CY57" s="265"/>
      <c r="CZ57" s="265"/>
      <c r="DA57" s="265"/>
      <c r="DB57" s="265"/>
      <c r="DC57" s="265"/>
      <c r="DD57" s="265"/>
      <c r="DE57" s="265"/>
      <c r="DF57" s="265"/>
      <c r="DG57" s="265"/>
      <c r="DH57" s="265"/>
      <c r="DI57" s="265"/>
      <c r="DJ57" s="265"/>
      <c r="DK57" s="265"/>
      <c r="DL57" s="265"/>
      <c r="DM57" s="265"/>
      <c r="DN57" s="265"/>
      <c r="DO57" s="265"/>
      <c r="DP57" s="265"/>
      <c r="DQ57" s="265"/>
      <c r="DR57" s="265"/>
      <c r="DS57" s="265"/>
      <c r="DT57" s="265"/>
      <c r="DU57" s="265"/>
      <c r="DV57" s="265"/>
      <c r="DW57" s="265"/>
      <c r="DX57" s="265"/>
      <c r="DY57" s="265"/>
      <c r="DZ57" s="265"/>
      <c r="EA57" s="265"/>
      <c r="EB57" s="265"/>
      <c r="EC57" s="265"/>
      <c r="ED57" s="265"/>
    </row>
    <row r="58" spans="21:134" ht="15" x14ac:dyDescent="0.25">
      <c r="U58" s="224">
        <f t="shared" si="1"/>
        <v>46327</v>
      </c>
      <c r="V58" s="225" t="s">
        <v>181</v>
      </c>
      <c r="W58" s="226" t="s">
        <v>181</v>
      </c>
      <c r="X58" s="227">
        <v>30.35</v>
      </c>
      <c r="Y58" s="228">
        <v>32.484000000000002</v>
      </c>
      <c r="Z58" s="228">
        <v>40.512</v>
      </c>
      <c r="AA58" s="228">
        <v>47.59</v>
      </c>
      <c r="AB58" s="228">
        <v>69.040999999999997</v>
      </c>
      <c r="AC58" s="228">
        <v>23.768000000000001</v>
      </c>
      <c r="AD58" s="228">
        <v>28.536999999999999</v>
      </c>
      <c r="AE58" s="228">
        <v>21.077000000000002</v>
      </c>
      <c r="AF58" s="228">
        <v>29.678999999999998</v>
      </c>
      <c r="AG58" s="228">
        <v>26.231999999999999</v>
      </c>
      <c r="AH58" s="228">
        <v>47.523000000000003</v>
      </c>
      <c r="AI58" s="228">
        <v>45.798000000000002</v>
      </c>
      <c r="AJ58" s="228">
        <v>52.206000000000003</v>
      </c>
      <c r="AK58" s="228">
        <v>27.387</v>
      </c>
      <c r="AL58" s="228">
        <v>38.334000000000003</v>
      </c>
      <c r="AM58" s="228">
        <v>29.341999999999999</v>
      </c>
      <c r="AN58" s="228">
        <v>31.847999999999999</v>
      </c>
      <c r="AO58" s="228">
        <v>37.322000000000003</v>
      </c>
      <c r="AP58" s="228">
        <v>17.100999999999999</v>
      </c>
      <c r="AQ58" s="228">
        <v>32.957000000000001</v>
      </c>
      <c r="AR58" s="228">
        <v>31.094999999999999</v>
      </c>
      <c r="AS58" s="228">
        <v>30.65</v>
      </c>
      <c r="AT58" s="228">
        <v>23.244</v>
      </c>
      <c r="AU58" s="228">
        <v>30.64</v>
      </c>
      <c r="AV58" s="228">
        <v>20.074999999999999</v>
      </c>
      <c r="AW58" s="228">
        <v>23.943999999999999</v>
      </c>
      <c r="AX58" s="228">
        <v>28.335999999999999</v>
      </c>
      <c r="AY58" s="228">
        <v>29.126000000000001</v>
      </c>
      <c r="AZ58" s="228">
        <v>26.36</v>
      </c>
      <c r="BA58" s="228">
        <v>33.576999999999998</v>
      </c>
      <c r="BB58" s="228">
        <v>46.298999999999999</v>
      </c>
      <c r="BC58" s="265"/>
      <c r="BD58" s="265"/>
      <c r="BE58" s="265"/>
      <c r="BF58" s="265"/>
      <c r="BG58" s="265"/>
      <c r="BH58" s="265"/>
      <c r="BI58" s="265"/>
      <c r="BJ58" s="265"/>
      <c r="BK58" s="265"/>
      <c r="BL58" s="265"/>
      <c r="BM58" s="265"/>
      <c r="BN58" s="265"/>
      <c r="BO58" s="265"/>
      <c r="BP58" s="265"/>
      <c r="BQ58" s="265"/>
      <c r="BR58" s="265"/>
      <c r="BS58" s="265"/>
      <c r="BT58" s="265"/>
      <c r="BU58" s="265"/>
      <c r="BV58" s="265"/>
      <c r="BW58" s="265"/>
      <c r="BX58" s="265"/>
      <c r="BY58" s="265"/>
      <c r="BZ58" s="265"/>
      <c r="CA58" s="265"/>
      <c r="CB58" s="265"/>
      <c r="CC58" s="265"/>
      <c r="CD58" s="265"/>
      <c r="CE58" s="265"/>
      <c r="CF58" s="265"/>
      <c r="CG58" s="265"/>
      <c r="CH58" s="265"/>
      <c r="CI58" s="265"/>
      <c r="CJ58" s="265"/>
      <c r="CK58" s="265"/>
      <c r="CL58" s="265"/>
      <c r="CM58" s="265"/>
      <c r="CN58" s="265"/>
      <c r="CO58" s="265"/>
      <c r="CP58" s="265"/>
      <c r="CQ58" s="265"/>
      <c r="CR58" s="265"/>
      <c r="CS58" s="265"/>
      <c r="CT58" s="265"/>
      <c r="CU58" s="265"/>
      <c r="CV58" s="265"/>
      <c r="CW58" s="265"/>
      <c r="CX58" s="265"/>
      <c r="CY58" s="265"/>
      <c r="CZ58" s="265"/>
      <c r="DA58" s="265"/>
      <c r="DB58" s="265"/>
      <c r="DC58" s="265"/>
      <c r="DD58" s="265"/>
      <c r="DE58" s="265"/>
      <c r="DF58" s="265"/>
      <c r="DG58" s="265"/>
      <c r="DH58" s="265"/>
      <c r="DI58" s="265"/>
      <c r="DJ58" s="265"/>
      <c r="DK58" s="265"/>
      <c r="DL58" s="265"/>
      <c r="DM58" s="265"/>
      <c r="DN58" s="265"/>
      <c r="DO58" s="265"/>
      <c r="DP58" s="265"/>
      <c r="DQ58" s="265"/>
      <c r="DR58" s="265"/>
      <c r="DS58" s="265"/>
      <c r="DT58" s="265"/>
      <c r="DU58" s="265"/>
      <c r="DV58" s="265"/>
      <c r="DW58" s="265"/>
      <c r="DX58" s="265"/>
      <c r="DY58" s="265"/>
      <c r="DZ58" s="265"/>
      <c r="EA58" s="265"/>
      <c r="EB58" s="265"/>
      <c r="EC58" s="265"/>
      <c r="ED58" s="265"/>
    </row>
    <row r="59" spans="21:134" ht="15" x14ac:dyDescent="0.25">
      <c r="U59" s="224">
        <f t="shared" si="1"/>
        <v>46357</v>
      </c>
      <c r="V59" s="225" t="s">
        <v>181</v>
      </c>
      <c r="W59" s="226" t="s">
        <v>181</v>
      </c>
      <c r="X59" s="227">
        <v>23.65</v>
      </c>
      <c r="Y59" s="228">
        <v>28.32</v>
      </c>
      <c r="Z59" s="228">
        <v>32.219000000000001</v>
      </c>
      <c r="AA59" s="228">
        <v>34.052</v>
      </c>
      <c r="AB59" s="228">
        <v>40.472999999999999</v>
      </c>
      <c r="AC59" s="228">
        <v>21.039000000000001</v>
      </c>
      <c r="AD59" s="228">
        <v>21.722999999999999</v>
      </c>
      <c r="AE59" s="228">
        <v>20.411999999999999</v>
      </c>
      <c r="AF59" s="228">
        <v>19.178999999999998</v>
      </c>
      <c r="AG59" s="228">
        <v>24.388999999999999</v>
      </c>
      <c r="AH59" s="228">
        <v>33.390999999999998</v>
      </c>
      <c r="AI59" s="228">
        <v>30.271999999999998</v>
      </c>
      <c r="AJ59" s="228">
        <v>30.818000000000001</v>
      </c>
      <c r="AK59" s="228">
        <v>45.54</v>
      </c>
      <c r="AL59" s="228">
        <v>29.962</v>
      </c>
      <c r="AM59" s="228">
        <v>21.978999999999999</v>
      </c>
      <c r="AN59" s="228">
        <v>28.198</v>
      </c>
      <c r="AO59" s="228">
        <v>26.247</v>
      </c>
      <c r="AP59" s="228">
        <v>16.641999999999999</v>
      </c>
      <c r="AQ59" s="228">
        <v>25.433</v>
      </c>
      <c r="AR59" s="228">
        <v>23.356999999999999</v>
      </c>
      <c r="AS59" s="228">
        <v>22.981000000000002</v>
      </c>
      <c r="AT59" s="228">
        <v>26.327000000000002</v>
      </c>
      <c r="AU59" s="228">
        <v>27.51</v>
      </c>
      <c r="AV59" s="228">
        <v>16.190000000000001</v>
      </c>
      <c r="AW59" s="228">
        <v>26.616</v>
      </c>
      <c r="AX59" s="228">
        <v>22.143999999999998</v>
      </c>
      <c r="AY59" s="228">
        <v>25.704000000000001</v>
      </c>
      <c r="AZ59" s="228">
        <v>22.673999999999999</v>
      </c>
      <c r="BA59" s="228">
        <v>28.952999999999999</v>
      </c>
      <c r="BB59" s="228">
        <v>31.443000000000001</v>
      </c>
      <c r="BC59" s="265"/>
      <c r="BD59" s="265"/>
      <c r="BE59" s="265"/>
      <c r="BF59" s="265"/>
      <c r="BG59" s="265"/>
      <c r="BH59" s="265"/>
      <c r="BI59" s="265"/>
      <c r="BJ59" s="265"/>
      <c r="BK59" s="265"/>
      <c r="BL59" s="265"/>
      <c r="BM59" s="265"/>
      <c r="BN59" s="265"/>
      <c r="BO59" s="265"/>
      <c r="BP59" s="265"/>
      <c r="BQ59" s="265"/>
      <c r="BR59" s="265"/>
      <c r="BS59" s="265"/>
      <c r="BT59" s="265"/>
      <c r="BU59" s="265"/>
      <c r="BV59" s="265"/>
      <c r="BW59" s="265"/>
      <c r="BX59" s="265"/>
      <c r="BY59" s="265"/>
      <c r="BZ59" s="265"/>
      <c r="CA59" s="265"/>
      <c r="CB59" s="265"/>
      <c r="CC59" s="265"/>
      <c r="CD59" s="265"/>
      <c r="CE59" s="265"/>
      <c r="CF59" s="265"/>
      <c r="CG59" s="265"/>
      <c r="CH59" s="265"/>
      <c r="CI59" s="265"/>
      <c r="CJ59" s="265"/>
      <c r="CK59" s="265"/>
      <c r="CL59" s="265"/>
      <c r="CM59" s="265"/>
      <c r="CN59" s="265"/>
      <c r="CO59" s="265"/>
      <c r="CP59" s="265"/>
      <c r="CQ59" s="265"/>
      <c r="CR59" s="265"/>
      <c r="CS59" s="265"/>
      <c r="CT59" s="265"/>
      <c r="CU59" s="265"/>
      <c r="CV59" s="265"/>
      <c r="CW59" s="265"/>
      <c r="CX59" s="265"/>
      <c r="CY59" s="265"/>
      <c r="CZ59" s="265"/>
      <c r="DA59" s="265"/>
      <c r="DB59" s="265"/>
      <c r="DC59" s="265"/>
      <c r="DD59" s="265"/>
      <c r="DE59" s="265"/>
      <c r="DF59" s="265"/>
      <c r="DG59" s="265"/>
      <c r="DH59" s="265"/>
      <c r="DI59" s="265"/>
      <c r="DJ59" s="265"/>
      <c r="DK59" s="265"/>
      <c r="DL59" s="265"/>
      <c r="DM59" s="265"/>
      <c r="DN59" s="265"/>
      <c r="DO59" s="265"/>
      <c r="DP59" s="265"/>
      <c r="DQ59" s="265"/>
      <c r="DR59" s="265"/>
      <c r="DS59" s="265"/>
      <c r="DT59" s="265"/>
      <c r="DU59" s="265"/>
      <c r="DV59" s="265"/>
      <c r="DW59" s="265"/>
      <c r="DX59" s="265"/>
      <c r="DY59" s="265"/>
      <c r="DZ59" s="265"/>
      <c r="EA59" s="265"/>
      <c r="EB59" s="265"/>
      <c r="EC59" s="265"/>
      <c r="ED59" s="265"/>
    </row>
    <row r="60" spans="21:134" ht="15" x14ac:dyDescent="0.25">
      <c r="U60" s="224">
        <f t="shared" si="1"/>
        <v>46388</v>
      </c>
      <c r="V60" s="225" t="s">
        <v>181</v>
      </c>
      <c r="W60" s="226" t="s">
        <v>181</v>
      </c>
      <c r="X60" s="227">
        <v>21.52</v>
      </c>
      <c r="Y60" s="228">
        <v>25.428999999999998</v>
      </c>
      <c r="Z60" s="228">
        <v>25.564</v>
      </c>
      <c r="AA60" s="228">
        <v>31.192</v>
      </c>
      <c r="AB60" s="228">
        <v>30</v>
      </c>
      <c r="AC60" s="228">
        <v>23.338000000000001</v>
      </c>
      <c r="AD60" s="228">
        <v>21.004000000000001</v>
      </c>
      <c r="AE60" s="228">
        <v>19.481000000000002</v>
      </c>
      <c r="AF60" s="228">
        <v>19.239999999999998</v>
      </c>
      <c r="AG60" s="228">
        <v>20.198</v>
      </c>
      <c r="AH60" s="228">
        <v>42.072000000000003</v>
      </c>
      <c r="AI60" s="228">
        <v>26.440999999999999</v>
      </c>
      <c r="AJ60" s="228">
        <v>26.332000000000001</v>
      </c>
      <c r="AK60" s="228">
        <v>27.658999999999999</v>
      </c>
      <c r="AL60" s="228">
        <v>27.256</v>
      </c>
      <c r="AM60" s="228">
        <v>19.53</v>
      </c>
      <c r="AN60" s="228">
        <v>23.876999999999999</v>
      </c>
      <c r="AO60" s="228">
        <v>27.797999999999998</v>
      </c>
      <c r="AP60" s="228">
        <v>19.306000000000001</v>
      </c>
      <c r="AQ60" s="228">
        <v>22.417000000000002</v>
      </c>
      <c r="AR60" s="228">
        <v>23.460999999999999</v>
      </c>
      <c r="AS60" s="228">
        <v>18.218</v>
      </c>
      <c r="AT60" s="228">
        <v>30.189</v>
      </c>
      <c r="AU60" s="228">
        <v>23.564</v>
      </c>
      <c r="AV60" s="228">
        <v>15.29</v>
      </c>
      <c r="AW60" s="228">
        <v>25.088000000000001</v>
      </c>
      <c r="AX60" s="228">
        <v>17.437000000000001</v>
      </c>
      <c r="AY60" s="228">
        <v>20.77</v>
      </c>
      <c r="AZ60" s="228">
        <v>25.385000000000002</v>
      </c>
      <c r="BA60" s="228">
        <v>27.931999999999999</v>
      </c>
      <c r="BB60" s="228">
        <v>26.713000000000001</v>
      </c>
      <c r="BC60" s="265"/>
      <c r="BD60" s="265"/>
      <c r="BE60" s="265"/>
      <c r="BF60" s="265"/>
      <c r="BG60" s="265"/>
      <c r="BH60" s="265"/>
      <c r="BI60" s="265"/>
      <c r="BJ60" s="265"/>
      <c r="BK60" s="265"/>
      <c r="BL60" s="265"/>
      <c r="BM60" s="265"/>
      <c r="BN60" s="265"/>
      <c r="BO60" s="265"/>
      <c r="BP60" s="265"/>
      <c r="BQ60" s="265"/>
      <c r="BR60" s="265"/>
      <c r="BS60" s="265"/>
      <c r="BT60" s="265"/>
      <c r="BU60" s="265"/>
      <c r="BV60" s="265"/>
      <c r="BW60" s="265"/>
      <c r="BX60" s="265"/>
      <c r="BY60" s="265"/>
      <c r="BZ60" s="265"/>
      <c r="CA60" s="265"/>
      <c r="CB60" s="265"/>
      <c r="CC60" s="265"/>
      <c r="CD60" s="265"/>
      <c r="CE60" s="265"/>
      <c r="CF60" s="265"/>
      <c r="CG60" s="265"/>
      <c r="CH60" s="265"/>
      <c r="CI60" s="265"/>
      <c r="CJ60" s="265"/>
      <c r="CK60" s="265"/>
      <c r="CL60" s="265"/>
      <c r="CM60" s="265"/>
      <c r="CN60" s="265"/>
      <c r="CO60" s="265"/>
      <c r="CP60" s="265"/>
      <c r="CQ60" s="265"/>
      <c r="CR60" s="265"/>
      <c r="CS60" s="265"/>
      <c r="CT60" s="265"/>
      <c r="CU60" s="265"/>
      <c r="CV60" s="265"/>
      <c r="CW60" s="265"/>
      <c r="CX60" s="265"/>
      <c r="CY60" s="265"/>
      <c r="CZ60" s="265"/>
      <c r="DA60" s="265"/>
      <c r="DB60" s="265"/>
      <c r="DC60" s="265"/>
      <c r="DD60" s="265"/>
      <c r="DE60" s="265"/>
      <c r="DF60" s="265"/>
      <c r="DG60" s="265"/>
      <c r="DH60" s="265"/>
      <c r="DI60" s="265"/>
      <c r="DJ60" s="265"/>
      <c r="DK60" s="265"/>
      <c r="DL60" s="265"/>
      <c r="DM60" s="265"/>
      <c r="DN60" s="265"/>
      <c r="DO60" s="265"/>
      <c r="DP60" s="265"/>
      <c r="DQ60" s="265"/>
      <c r="DR60" s="265"/>
      <c r="DS60" s="265"/>
      <c r="DT60" s="265"/>
      <c r="DU60" s="265"/>
      <c r="DV60" s="265"/>
      <c r="DW60" s="265"/>
      <c r="DX60" s="265"/>
      <c r="DY60" s="265"/>
      <c r="DZ60" s="265"/>
      <c r="EA60" s="265"/>
      <c r="EB60" s="265"/>
      <c r="EC60" s="265"/>
      <c r="ED60" s="265"/>
    </row>
    <row r="61" spans="21:134" ht="15" x14ac:dyDescent="0.25">
      <c r="U61" s="224">
        <f t="shared" si="1"/>
        <v>46419</v>
      </c>
      <c r="V61" s="225" t="s">
        <v>181</v>
      </c>
      <c r="W61" s="226" t="s">
        <v>181</v>
      </c>
      <c r="X61" s="227">
        <v>28.85</v>
      </c>
      <c r="Y61" s="228">
        <v>36.290999999999997</v>
      </c>
      <c r="Z61" s="228">
        <v>26.379000000000001</v>
      </c>
      <c r="AA61" s="228">
        <v>28.294</v>
      </c>
      <c r="AB61" s="228">
        <v>31.751000000000001</v>
      </c>
      <c r="AC61" s="228">
        <v>25.89</v>
      </c>
      <c r="AD61" s="228">
        <v>23.687000000000001</v>
      </c>
      <c r="AE61" s="228">
        <v>18.556999999999999</v>
      </c>
      <c r="AF61" s="228">
        <v>24.488</v>
      </c>
      <c r="AG61" s="228">
        <v>21.625</v>
      </c>
      <c r="AH61" s="228">
        <v>51.521999999999998</v>
      </c>
      <c r="AI61" s="228">
        <v>22.943999999999999</v>
      </c>
      <c r="AJ61" s="228">
        <v>38.578000000000003</v>
      </c>
      <c r="AK61" s="228">
        <v>22.547000000000001</v>
      </c>
      <c r="AL61" s="228">
        <v>35.253999999999998</v>
      </c>
      <c r="AM61" s="228">
        <v>19.617000000000001</v>
      </c>
      <c r="AN61" s="228">
        <v>25.555</v>
      </c>
      <c r="AO61" s="228">
        <v>26.016999999999999</v>
      </c>
      <c r="AP61" s="228">
        <v>22.099</v>
      </c>
      <c r="AQ61" s="228">
        <v>28.085999999999999</v>
      </c>
      <c r="AR61" s="228">
        <v>35.447000000000003</v>
      </c>
      <c r="AS61" s="228">
        <v>34.57</v>
      </c>
      <c r="AT61" s="228">
        <v>70.980999999999995</v>
      </c>
      <c r="AU61" s="228">
        <v>23.341999999999999</v>
      </c>
      <c r="AV61" s="228">
        <v>18.824000000000002</v>
      </c>
      <c r="AW61" s="228">
        <v>25.585999999999999</v>
      </c>
      <c r="AX61" s="228">
        <v>24.954999999999998</v>
      </c>
      <c r="AY61" s="228">
        <v>26.103000000000002</v>
      </c>
      <c r="AZ61" s="228">
        <v>25.477</v>
      </c>
      <c r="BA61" s="228">
        <v>26.106000000000002</v>
      </c>
      <c r="BB61" s="228">
        <v>48.645000000000003</v>
      </c>
      <c r="BC61" s="265"/>
      <c r="BD61" s="265"/>
      <c r="BE61" s="265"/>
      <c r="BF61" s="265"/>
      <c r="BG61" s="265"/>
      <c r="BH61" s="265"/>
      <c r="BI61" s="265"/>
      <c r="BJ61" s="265"/>
      <c r="BK61" s="265"/>
      <c r="BL61" s="265"/>
      <c r="BM61" s="265"/>
      <c r="BN61" s="265"/>
      <c r="BO61" s="265"/>
      <c r="BP61" s="265"/>
      <c r="BQ61" s="265"/>
      <c r="BR61" s="265"/>
      <c r="BS61" s="265"/>
      <c r="BT61" s="265"/>
      <c r="BU61" s="265"/>
      <c r="BV61" s="265"/>
      <c r="BW61" s="265"/>
      <c r="BX61" s="265"/>
      <c r="BY61" s="265"/>
      <c r="BZ61" s="265"/>
      <c r="CA61" s="265"/>
      <c r="CB61" s="265"/>
      <c r="CC61" s="265"/>
      <c r="CD61" s="265"/>
      <c r="CE61" s="265"/>
      <c r="CF61" s="265"/>
      <c r="CG61" s="265"/>
      <c r="CH61" s="265"/>
      <c r="CI61" s="265"/>
      <c r="CJ61" s="265"/>
      <c r="CK61" s="265"/>
      <c r="CL61" s="265"/>
      <c r="CM61" s="265"/>
      <c r="CN61" s="265"/>
      <c r="CO61" s="265"/>
      <c r="CP61" s="265"/>
      <c r="CQ61" s="265"/>
      <c r="CR61" s="265"/>
      <c r="CS61" s="265"/>
      <c r="CT61" s="265"/>
      <c r="CU61" s="265"/>
      <c r="CV61" s="265"/>
      <c r="CW61" s="265"/>
      <c r="CX61" s="265"/>
      <c r="CY61" s="265"/>
      <c r="CZ61" s="265"/>
      <c r="DA61" s="265"/>
      <c r="DB61" s="265"/>
      <c r="DC61" s="265"/>
      <c r="DD61" s="265"/>
      <c r="DE61" s="265"/>
      <c r="DF61" s="265"/>
      <c r="DG61" s="265"/>
      <c r="DH61" s="265"/>
      <c r="DI61" s="265"/>
      <c r="DJ61" s="265"/>
      <c r="DK61" s="265"/>
      <c r="DL61" s="265"/>
      <c r="DM61" s="265"/>
      <c r="DN61" s="265"/>
      <c r="DO61" s="265"/>
      <c r="DP61" s="265"/>
      <c r="DQ61" s="265"/>
      <c r="DR61" s="265"/>
      <c r="DS61" s="265"/>
      <c r="DT61" s="265"/>
      <c r="DU61" s="265"/>
      <c r="DV61" s="265"/>
      <c r="DW61" s="265"/>
      <c r="DX61" s="265"/>
      <c r="DY61" s="265"/>
      <c r="DZ61" s="265"/>
      <c r="EA61" s="265"/>
      <c r="EB61" s="265"/>
      <c r="EC61" s="265"/>
      <c r="ED61" s="265"/>
    </row>
    <row r="62" spans="21:134" ht="15" x14ac:dyDescent="0.25">
      <c r="U62" s="224">
        <f t="shared" si="1"/>
        <v>46447</v>
      </c>
      <c r="V62" s="225" t="s">
        <v>181</v>
      </c>
      <c r="W62" s="226" t="s">
        <v>181</v>
      </c>
      <c r="X62" s="227">
        <v>92.46</v>
      </c>
      <c r="Y62" s="228">
        <v>46.027999999999999</v>
      </c>
      <c r="Z62" s="228">
        <v>143.108</v>
      </c>
      <c r="AA62" s="228">
        <v>74.605000000000004</v>
      </c>
      <c r="AB62" s="228">
        <v>54.286999999999999</v>
      </c>
      <c r="AC62" s="228">
        <v>47.1</v>
      </c>
      <c r="AD62" s="228">
        <v>71.126999999999995</v>
      </c>
      <c r="AE62" s="228">
        <v>28.407</v>
      </c>
      <c r="AF62" s="228">
        <v>48.718000000000004</v>
      </c>
      <c r="AG62" s="228">
        <v>97.953999999999994</v>
      </c>
      <c r="AH62" s="228">
        <v>113.62</v>
      </c>
      <c r="AI62" s="228">
        <v>44.49</v>
      </c>
      <c r="AJ62" s="228">
        <v>130.15</v>
      </c>
      <c r="AK62" s="228">
        <v>81.501999999999995</v>
      </c>
      <c r="AL62" s="228">
        <v>75.539000000000001</v>
      </c>
      <c r="AM62" s="228">
        <v>51.194000000000003</v>
      </c>
      <c r="AN62" s="228">
        <v>58.334000000000003</v>
      </c>
      <c r="AO62" s="228">
        <v>63.783999999999999</v>
      </c>
      <c r="AP62" s="228">
        <v>42.551000000000002</v>
      </c>
      <c r="AQ62" s="228">
        <v>54.954999999999998</v>
      </c>
      <c r="AR62" s="228">
        <v>69.046999999999997</v>
      </c>
      <c r="AS62" s="228">
        <v>56.332999999999998</v>
      </c>
      <c r="AT62" s="228">
        <v>176.96</v>
      </c>
      <c r="AU62" s="228">
        <v>35.652999999999999</v>
      </c>
      <c r="AV62" s="228">
        <v>100.23</v>
      </c>
      <c r="AW62" s="228">
        <v>49.783999999999999</v>
      </c>
      <c r="AX62" s="228">
        <v>39.698</v>
      </c>
      <c r="AY62" s="228">
        <v>58.398000000000003</v>
      </c>
      <c r="AZ62" s="228">
        <v>97.260999999999996</v>
      </c>
      <c r="BA62" s="228">
        <v>76.075000000000003</v>
      </c>
      <c r="BB62" s="228">
        <v>188.755</v>
      </c>
      <c r="BC62" s="265"/>
      <c r="BD62" s="265"/>
      <c r="BE62" s="265"/>
      <c r="BF62" s="265"/>
      <c r="BG62" s="265"/>
      <c r="BH62" s="265"/>
      <c r="BI62" s="265"/>
      <c r="BJ62" s="265"/>
      <c r="BK62" s="265"/>
      <c r="BL62" s="265"/>
      <c r="BM62" s="265"/>
      <c r="BN62" s="265"/>
      <c r="BO62" s="265"/>
      <c r="BP62" s="265"/>
      <c r="BQ62" s="265"/>
      <c r="BR62" s="265"/>
      <c r="BS62" s="265"/>
      <c r="BT62" s="265"/>
      <c r="BU62" s="265"/>
      <c r="BV62" s="265"/>
      <c r="BW62" s="265"/>
      <c r="BX62" s="265"/>
      <c r="BY62" s="265"/>
      <c r="BZ62" s="265"/>
      <c r="CA62" s="265"/>
      <c r="CB62" s="265"/>
      <c r="CC62" s="265"/>
      <c r="CD62" s="265"/>
      <c r="CE62" s="265"/>
      <c r="CF62" s="265"/>
      <c r="CG62" s="265"/>
      <c r="CH62" s="265"/>
      <c r="CI62" s="265"/>
      <c r="CJ62" s="265"/>
      <c r="CK62" s="265"/>
      <c r="CL62" s="265"/>
      <c r="CM62" s="265"/>
      <c r="CN62" s="265"/>
      <c r="CO62" s="265"/>
      <c r="CP62" s="265"/>
      <c r="CQ62" s="265"/>
      <c r="CR62" s="265"/>
      <c r="CS62" s="265"/>
      <c r="CT62" s="265"/>
      <c r="CU62" s="265"/>
      <c r="CV62" s="265"/>
      <c r="CW62" s="265"/>
      <c r="CX62" s="265"/>
      <c r="CY62" s="265"/>
      <c r="CZ62" s="265"/>
      <c r="DA62" s="265"/>
      <c r="DB62" s="265"/>
      <c r="DC62" s="265"/>
      <c r="DD62" s="265"/>
      <c r="DE62" s="265"/>
      <c r="DF62" s="265"/>
      <c r="DG62" s="265"/>
      <c r="DH62" s="265"/>
      <c r="DI62" s="265"/>
      <c r="DJ62" s="265"/>
      <c r="DK62" s="265"/>
      <c r="DL62" s="265"/>
      <c r="DM62" s="265"/>
      <c r="DN62" s="265"/>
      <c r="DO62" s="265"/>
      <c r="DP62" s="265"/>
      <c r="DQ62" s="265"/>
      <c r="DR62" s="265"/>
      <c r="DS62" s="265"/>
      <c r="DT62" s="265"/>
      <c r="DU62" s="265"/>
      <c r="DV62" s="265"/>
      <c r="DW62" s="265"/>
      <c r="DX62" s="265"/>
      <c r="DY62" s="265"/>
      <c r="DZ62" s="265"/>
      <c r="EA62" s="265"/>
      <c r="EB62" s="265"/>
      <c r="EC62" s="265"/>
      <c r="ED62" s="265"/>
    </row>
    <row r="63" spans="21:134" ht="15" x14ac:dyDescent="0.25">
      <c r="U63" s="224">
        <f t="shared" si="1"/>
        <v>46478</v>
      </c>
      <c r="V63" s="225" t="s">
        <v>181</v>
      </c>
      <c r="W63" s="226" t="s">
        <v>181</v>
      </c>
      <c r="X63" s="227">
        <v>147.16999999999999</v>
      </c>
      <c r="Y63" s="228">
        <v>86.361000000000004</v>
      </c>
      <c r="Z63" s="228">
        <v>225.49199999999999</v>
      </c>
      <c r="AA63" s="228">
        <v>144.75800000000001</v>
      </c>
      <c r="AB63" s="228">
        <v>110.964</v>
      </c>
      <c r="AC63" s="228">
        <v>116.18300000000001</v>
      </c>
      <c r="AD63" s="228">
        <v>202.053</v>
      </c>
      <c r="AE63" s="228">
        <v>60.305999999999997</v>
      </c>
      <c r="AF63" s="228">
        <v>66.741</v>
      </c>
      <c r="AG63" s="228">
        <v>200.58099999999999</v>
      </c>
      <c r="AH63" s="228">
        <v>311.649</v>
      </c>
      <c r="AI63" s="228">
        <v>138.417</v>
      </c>
      <c r="AJ63" s="228">
        <v>146.154</v>
      </c>
      <c r="AK63" s="228">
        <v>273.49099999999999</v>
      </c>
      <c r="AL63" s="228">
        <v>123.744</v>
      </c>
      <c r="AM63" s="228">
        <v>160.69900000000001</v>
      </c>
      <c r="AN63" s="228">
        <v>111.626</v>
      </c>
      <c r="AO63" s="228">
        <v>157.80699999999999</v>
      </c>
      <c r="AP63" s="228">
        <v>52.905999999999999</v>
      </c>
      <c r="AQ63" s="228">
        <v>93.450999999999993</v>
      </c>
      <c r="AR63" s="228">
        <v>65.917000000000002</v>
      </c>
      <c r="AS63" s="228">
        <v>94.313000000000002</v>
      </c>
      <c r="AT63" s="228">
        <v>195.25299999999999</v>
      </c>
      <c r="AU63" s="228">
        <v>66.144000000000005</v>
      </c>
      <c r="AV63" s="228">
        <v>191.39500000000001</v>
      </c>
      <c r="AW63" s="228">
        <v>65.501000000000005</v>
      </c>
      <c r="AX63" s="228">
        <v>68.382999999999996</v>
      </c>
      <c r="AY63" s="228">
        <v>218.30699999999999</v>
      </c>
      <c r="AZ63" s="228">
        <v>260.36399999999998</v>
      </c>
      <c r="BA63" s="228">
        <v>167.14699999999999</v>
      </c>
      <c r="BB63" s="228">
        <v>207.95099999999999</v>
      </c>
      <c r="BC63" s="265"/>
      <c r="BD63" s="265"/>
      <c r="BE63" s="265"/>
      <c r="BF63" s="265"/>
      <c r="BG63" s="265"/>
      <c r="BH63" s="265"/>
      <c r="BI63" s="265"/>
      <c r="BJ63" s="265"/>
      <c r="BK63" s="265"/>
      <c r="BL63" s="265"/>
      <c r="BM63" s="265"/>
      <c r="BN63" s="265"/>
      <c r="BO63" s="265"/>
      <c r="BP63" s="265"/>
      <c r="BQ63" s="265"/>
      <c r="BR63" s="265"/>
      <c r="BS63" s="265"/>
      <c r="BT63" s="265"/>
      <c r="BU63" s="265"/>
      <c r="BV63" s="265"/>
      <c r="BW63" s="265"/>
      <c r="BX63" s="265"/>
      <c r="BY63" s="265"/>
      <c r="BZ63" s="265"/>
      <c r="CA63" s="265"/>
      <c r="CB63" s="265"/>
      <c r="CC63" s="265"/>
      <c r="CD63" s="265"/>
      <c r="CE63" s="265"/>
      <c r="CF63" s="265"/>
      <c r="CG63" s="265"/>
      <c r="CH63" s="265"/>
      <c r="CI63" s="265"/>
      <c r="CJ63" s="265"/>
      <c r="CK63" s="265"/>
      <c r="CL63" s="265"/>
      <c r="CM63" s="265"/>
      <c r="CN63" s="265"/>
      <c r="CO63" s="265"/>
      <c r="CP63" s="265"/>
      <c r="CQ63" s="265"/>
      <c r="CR63" s="265"/>
      <c r="CS63" s="265"/>
      <c r="CT63" s="265"/>
      <c r="CU63" s="265"/>
      <c r="CV63" s="265"/>
      <c r="CW63" s="265"/>
      <c r="CX63" s="265"/>
      <c r="CY63" s="265"/>
      <c r="CZ63" s="265"/>
      <c r="DA63" s="265"/>
      <c r="DB63" s="265"/>
      <c r="DC63" s="265"/>
      <c r="DD63" s="265"/>
      <c r="DE63" s="265"/>
      <c r="DF63" s="265"/>
      <c r="DG63" s="265"/>
      <c r="DH63" s="265"/>
      <c r="DI63" s="265"/>
      <c r="DJ63" s="265"/>
      <c r="DK63" s="265"/>
      <c r="DL63" s="265"/>
      <c r="DM63" s="265"/>
      <c r="DN63" s="265"/>
      <c r="DO63" s="265"/>
      <c r="DP63" s="265"/>
      <c r="DQ63" s="265"/>
      <c r="DR63" s="265"/>
      <c r="DS63" s="265"/>
      <c r="DT63" s="265"/>
      <c r="DU63" s="265"/>
      <c r="DV63" s="265"/>
      <c r="DW63" s="265"/>
      <c r="DX63" s="265"/>
      <c r="DY63" s="265"/>
      <c r="DZ63" s="265"/>
      <c r="EA63" s="265"/>
      <c r="EB63" s="265"/>
      <c r="EC63" s="265"/>
      <c r="ED63" s="265"/>
    </row>
    <row r="64" spans="21:134" ht="15" x14ac:dyDescent="0.25">
      <c r="U64" s="224">
        <f t="shared" si="1"/>
        <v>46508</v>
      </c>
      <c r="V64" s="225" t="s">
        <v>181</v>
      </c>
      <c r="W64" s="226" t="s">
        <v>181</v>
      </c>
      <c r="X64" s="227">
        <v>251.55</v>
      </c>
      <c r="Y64" s="228">
        <v>210.02600000000001</v>
      </c>
      <c r="Z64" s="228">
        <v>391.48200000000003</v>
      </c>
      <c r="AA64" s="228">
        <v>260.34399999999999</v>
      </c>
      <c r="AB64" s="228">
        <v>292.65199999999999</v>
      </c>
      <c r="AC64" s="228">
        <v>188.66800000000001</v>
      </c>
      <c r="AD64" s="228">
        <v>436.46199999999999</v>
      </c>
      <c r="AE64" s="228">
        <v>63.612000000000002</v>
      </c>
      <c r="AF64" s="228">
        <v>183.90600000000001</v>
      </c>
      <c r="AG64" s="228">
        <v>295.58600000000001</v>
      </c>
      <c r="AH64" s="228">
        <v>537.09</v>
      </c>
      <c r="AI64" s="228">
        <v>233.41399999999999</v>
      </c>
      <c r="AJ64" s="228">
        <v>286.33999999999997</v>
      </c>
      <c r="AK64" s="228">
        <v>374.59399999999999</v>
      </c>
      <c r="AL64" s="228">
        <v>384.34199999999998</v>
      </c>
      <c r="AM64" s="228">
        <v>217.72900000000001</v>
      </c>
      <c r="AN64" s="228">
        <v>190.83</v>
      </c>
      <c r="AO64" s="228">
        <v>209.57599999999999</v>
      </c>
      <c r="AP64" s="228">
        <v>140.273</v>
      </c>
      <c r="AQ64" s="228">
        <v>193.56299999999999</v>
      </c>
      <c r="AR64" s="228">
        <v>174.101</v>
      </c>
      <c r="AS64" s="228">
        <v>198.30099999999999</v>
      </c>
      <c r="AT64" s="228">
        <v>237.80199999999999</v>
      </c>
      <c r="AU64" s="228">
        <v>135.69999999999999</v>
      </c>
      <c r="AV64" s="228">
        <v>336.67399999999998</v>
      </c>
      <c r="AW64" s="228">
        <v>179.46</v>
      </c>
      <c r="AX64" s="228">
        <v>188.566</v>
      </c>
      <c r="AY64" s="228">
        <v>320.77300000000002</v>
      </c>
      <c r="AZ64" s="228">
        <v>444.06400000000002</v>
      </c>
      <c r="BA64" s="228">
        <v>300.63600000000002</v>
      </c>
      <c r="BB64" s="228">
        <v>300.63600000000002</v>
      </c>
      <c r="BC64" s="265"/>
      <c r="BD64" s="265"/>
      <c r="BE64" s="265"/>
      <c r="BF64" s="265"/>
      <c r="BG64" s="265"/>
      <c r="BH64" s="265"/>
      <c r="BI64" s="265"/>
      <c r="BJ64" s="265"/>
      <c r="BK64" s="265"/>
      <c r="BL64" s="265"/>
      <c r="BM64" s="265"/>
      <c r="BN64" s="265"/>
      <c r="BO64" s="265"/>
      <c r="BP64" s="265"/>
      <c r="BQ64" s="265"/>
      <c r="BR64" s="265"/>
      <c r="BS64" s="265"/>
      <c r="BT64" s="265"/>
      <c r="BU64" s="265"/>
      <c r="BV64" s="265"/>
      <c r="BW64" s="265"/>
      <c r="BX64" s="265"/>
      <c r="BY64" s="265"/>
      <c r="BZ64" s="265"/>
      <c r="CA64" s="265"/>
      <c r="CB64" s="265"/>
      <c r="CC64" s="265"/>
      <c r="CD64" s="265"/>
      <c r="CE64" s="265"/>
      <c r="CF64" s="265"/>
      <c r="CG64" s="265"/>
      <c r="CH64" s="265"/>
      <c r="CI64" s="265"/>
      <c r="CJ64" s="265"/>
      <c r="CK64" s="265"/>
      <c r="CL64" s="265"/>
      <c r="CM64" s="265"/>
      <c r="CN64" s="265"/>
      <c r="CO64" s="265"/>
      <c r="CP64" s="265"/>
      <c r="CQ64" s="265"/>
      <c r="CR64" s="265"/>
      <c r="CS64" s="265"/>
      <c r="CT64" s="265"/>
      <c r="CU64" s="265"/>
      <c r="CV64" s="265"/>
      <c r="CW64" s="265"/>
      <c r="CX64" s="265"/>
      <c r="CY64" s="265"/>
      <c r="CZ64" s="265"/>
      <c r="DA64" s="265"/>
      <c r="DB64" s="265"/>
      <c r="DC64" s="265"/>
      <c r="DD64" s="265"/>
      <c r="DE64" s="265"/>
      <c r="DF64" s="265"/>
      <c r="DG64" s="265"/>
      <c r="DH64" s="265"/>
      <c r="DI64" s="265"/>
      <c r="DJ64" s="265"/>
      <c r="DK64" s="265"/>
      <c r="DL64" s="265"/>
      <c r="DM64" s="265"/>
      <c r="DN64" s="265"/>
      <c r="DO64" s="265"/>
      <c r="DP64" s="265"/>
      <c r="DQ64" s="265"/>
      <c r="DR64" s="265"/>
      <c r="DS64" s="265"/>
      <c r="DT64" s="265"/>
      <c r="DU64" s="265"/>
      <c r="DV64" s="265"/>
      <c r="DW64" s="265"/>
      <c r="DX64" s="265"/>
      <c r="DY64" s="265"/>
      <c r="DZ64" s="265"/>
      <c r="EA64" s="265"/>
      <c r="EB64" s="265"/>
      <c r="EC64" s="265"/>
      <c r="ED64" s="265"/>
    </row>
    <row r="65" spans="21:134" ht="15" x14ac:dyDescent="0.25">
      <c r="U65" s="238">
        <f t="shared" si="1"/>
        <v>46539</v>
      </c>
      <c r="V65" s="265" t="s">
        <v>181</v>
      </c>
      <c r="W65" s="265" t="s">
        <v>181</v>
      </c>
      <c r="X65" s="265">
        <v>187.12</v>
      </c>
      <c r="Y65" s="265">
        <v>70.716999999999999</v>
      </c>
      <c r="Z65" s="265">
        <v>374.19099999999997</v>
      </c>
      <c r="AA65" s="265">
        <v>174.18700000000001</v>
      </c>
      <c r="AB65" s="265">
        <v>308.30700000000002</v>
      </c>
      <c r="AC65" s="265">
        <v>51.91</v>
      </c>
      <c r="AD65" s="265">
        <v>199.62799999999999</v>
      </c>
      <c r="AE65" s="265">
        <v>16.268000000000001</v>
      </c>
      <c r="AF65" s="265">
        <v>114.328</v>
      </c>
      <c r="AG65" s="265">
        <v>134.74</v>
      </c>
      <c r="AH65" s="265">
        <v>363.37099999999998</v>
      </c>
      <c r="AI65" s="265">
        <v>78.63</v>
      </c>
      <c r="AJ65" s="265">
        <v>166.99700000000001</v>
      </c>
      <c r="AK65" s="265">
        <v>340.87599999999998</v>
      </c>
      <c r="AL65" s="265">
        <v>163.76400000000001</v>
      </c>
      <c r="AM65" s="265">
        <v>223.684</v>
      </c>
      <c r="AN65" s="265">
        <v>246.96199999999999</v>
      </c>
      <c r="AO65" s="265">
        <v>66.709000000000003</v>
      </c>
      <c r="AP65" s="265">
        <v>81.971999999999994</v>
      </c>
      <c r="AQ65" s="265">
        <v>176.45099999999999</v>
      </c>
      <c r="AR65" s="265">
        <v>229.23</v>
      </c>
      <c r="AS65" s="265">
        <v>223.524</v>
      </c>
      <c r="AT65" s="265">
        <v>223.81899999999999</v>
      </c>
      <c r="AU65" s="265">
        <v>27.981999999999999</v>
      </c>
      <c r="AV65" s="265">
        <v>373</v>
      </c>
      <c r="AW65" s="265">
        <v>67.808999999999997</v>
      </c>
      <c r="AX65" s="265">
        <v>262.89299999999997</v>
      </c>
      <c r="AY65" s="265">
        <v>152.02699999999999</v>
      </c>
      <c r="AZ65" s="265">
        <v>359.06299999999999</v>
      </c>
      <c r="BA65" s="265">
        <v>217.501</v>
      </c>
      <c r="BB65" s="265">
        <v>217.501</v>
      </c>
      <c r="BC65" s="265"/>
      <c r="BD65" s="265"/>
      <c r="BE65" s="265"/>
      <c r="BF65" s="265"/>
      <c r="BG65" s="265"/>
      <c r="BH65" s="265"/>
      <c r="BI65" s="265"/>
      <c r="BJ65" s="265"/>
      <c r="BK65" s="265"/>
      <c r="BL65" s="265"/>
      <c r="BM65" s="265"/>
      <c r="BN65" s="265"/>
      <c r="BO65" s="265"/>
      <c r="BP65" s="265"/>
      <c r="BQ65" s="265"/>
      <c r="BR65" s="265"/>
      <c r="BS65" s="265"/>
      <c r="BT65" s="265"/>
      <c r="BU65" s="265"/>
      <c r="BV65" s="265"/>
      <c r="BW65" s="265"/>
      <c r="BX65" s="265"/>
      <c r="BY65" s="265"/>
      <c r="BZ65" s="265"/>
      <c r="CA65" s="265"/>
      <c r="CB65" s="265"/>
      <c r="CC65" s="265"/>
      <c r="CD65" s="265"/>
      <c r="CE65" s="265"/>
      <c r="CF65" s="265"/>
      <c r="CG65" s="265"/>
      <c r="CH65" s="265"/>
      <c r="CI65" s="265"/>
      <c r="CJ65" s="265"/>
      <c r="CK65" s="265"/>
      <c r="CL65" s="265"/>
      <c r="CM65" s="265"/>
      <c r="CN65" s="265"/>
      <c r="CO65" s="265"/>
      <c r="CP65" s="265"/>
      <c r="CQ65" s="265"/>
      <c r="CR65" s="265"/>
      <c r="CS65" s="265"/>
      <c r="CT65" s="265"/>
      <c r="CU65" s="265"/>
      <c r="CV65" s="265"/>
      <c r="CW65" s="265"/>
      <c r="CX65" s="265"/>
      <c r="CY65" s="265"/>
      <c r="CZ65" s="265"/>
      <c r="DA65" s="265"/>
      <c r="DB65" s="265"/>
      <c r="DC65" s="265"/>
      <c r="DD65" s="265"/>
      <c r="DE65" s="265"/>
      <c r="DF65" s="265"/>
      <c r="DG65" s="265"/>
      <c r="DH65" s="265"/>
      <c r="DI65" s="265"/>
      <c r="DJ65" s="265"/>
      <c r="DK65" s="265"/>
      <c r="DL65" s="265"/>
      <c r="DM65" s="265"/>
      <c r="DN65" s="265"/>
      <c r="DO65" s="265"/>
      <c r="DP65" s="265"/>
      <c r="DQ65" s="265"/>
      <c r="DR65" s="265"/>
      <c r="DS65" s="265"/>
      <c r="DT65" s="265"/>
      <c r="DU65" s="265"/>
      <c r="DV65" s="265"/>
      <c r="DW65" s="265"/>
      <c r="DX65" s="265"/>
      <c r="DY65" s="265"/>
      <c r="DZ65" s="265"/>
      <c r="EA65" s="265"/>
      <c r="EB65" s="265"/>
      <c r="EC65" s="265"/>
      <c r="ED65" s="265"/>
    </row>
    <row r="66" spans="21:134" ht="15" x14ac:dyDescent="0.25">
      <c r="U66" s="238">
        <f t="shared" si="1"/>
        <v>46569</v>
      </c>
      <c r="V66" s="265" t="s">
        <v>181</v>
      </c>
      <c r="W66" s="265" t="s">
        <v>181</v>
      </c>
      <c r="X66" s="265">
        <v>32.06</v>
      </c>
      <c r="Y66" s="265">
        <v>11.656000000000001</v>
      </c>
      <c r="Z66" s="265">
        <v>91.897999999999996</v>
      </c>
      <c r="AA66" s="265">
        <v>74.253</v>
      </c>
      <c r="AB66" s="265">
        <v>178.649</v>
      </c>
      <c r="AC66" s="265">
        <v>-7.1550000000000002</v>
      </c>
      <c r="AD66" s="265">
        <v>30.297000000000001</v>
      </c>
      <c r="AE66" s="265">
        <v>18.13</v>
      </c>
      <c r="AF66" s="265">
        <v>-3.3029999999999999</v>
      </c>
      <c r="AG66" s="265">
        <v>24.626999999999999</v>
      </c>
      <c r="AH66" s="265">
        <v>101.685</v>
      </c>
      <c r="AI66" s="265">
        <v>27.26</v>
      </c>
      <c r="AJ66" s="265">
        <v>25.234000000000002</v>
      </c>
      <c r="AK66" s="265">
        <v>88.722999999999999</v>
      </c>
      <c r="AL66" s="265">
        <v>34.070999999999998</v>
      </c>
      <c r="AM66" s="265">
        <v>33.131999999999998</v>
      </c>
      <c r="AN66" s="265">
        <v>57.113999999999997</v>
      </c>
      <c r="AO66" s="265">
        <v>7.4509999999999996</v>
      </c>
      <c r="AP66" s="265">
        <v>23.728000000000002</v>
      </c>
      <c r="AQ66" s="265">
        <v>14.955</v>
      </c>
      <c r="AR66" s="265">
        <v>34.514000000000003</v>
      </c>
      <c r="AS66" s="265">
        <v>23.257999999999999</v>
      </c>
      <c r="AT66" s="265">
        <v>34.619</v>
      </c>
      <c r="AU66" s="265">
        <v>20.616</v>
      </c>
      <c r="AV66" s="265">
        <v>138.30600000000001</v>
      </c>
      <c r="AW66" s="265">
        <v>1.609</v>
      </c>
      <c r="AX66" s="265">
        <v>98.599000000000004</v>
      </c>
      <c r="AY66" s="265">
        <v>52.728000000000002</v>
      </c>
      <c r="AZ66" s="265">
        <v>103.20099999999999</v>
      </c>
      <c r="BA66" s="265">
        <v>22.57</v>
      </c>
      <c r="BB66" s="265">
        <v>22.57</v>
      </c>
      <c r="BC66" s="265"/>
      <c r="BD66" s="265"/>
      <c r="BE66" s="265"/>
      <c r="BF66" s="265"/>
      <c r="BG66" s="265"/>
      <c r="BH66" s="265"/>
      <c r="BI66" s="265"/>
      <c r="BJ66" s="265"/>
      <c r="BK66" s="265"/>
      <c r="BL66" s="265"/>
      <c r="BM66" s="265"/>
      <c r="BN66" s="265"/>
      <c r="BO66" s="265"/>
      <c r="BP66" s="265"/>
      <c r="BQ66" s="265"/>
      <c r="BR66" s="265"/>
      <c r="BS66" s="265"/>
      <c r="BT66" s="265"/>
      <c r="BU66" s="265"/>
      <c r="BV66" s="265"/>
      <c r="BW66" s="265"/>
      <c r="BX66" s="265"/>
      <c r="BY66" s="265"/>
      <c r="BZ66" s="265"/>
      <c r="CA66" s="265"/>
      <c r="CB66" s="265"/>
      <c r="CC66" s="265"/>
      <c r="CD66" s="265"/>
      <c r="CE66" s="265"/>
      <c r="CF66" s="265"/>
      <c r="CG66" s="265"/>
      <c r="CH66" s="265"/>
      <c r="CI66" s="265"/>
      <c r="CJ66" s="265"/>
      <c r="CK66" s="265"/>
      <c r="CL66" s="265"/>
      <c r="CM66" s="265"/>
      <c r="CN66" s="265"/>
      <c r="CO66" s="265"/>
      <c r="CP66" s="265"/>
      <c r="CQ66" s="265"/>
      <c r="CR66" s="265"/>
      <c r="CS66" s="265"/>
      <c r="CT66" s="265"/>
      <c r="CU66" s="265"/>
      <c r="CV66" s="265"/>
      <c r="CW66" s="265"/>
      <c r="CX66" s="265"/>
      <c r="CY66" s="265"/>
      <c r="CZ66" s="265"/>
      <c r="DA66" s="265"/>
      <c r="DB66" s="265"/>
      <c r="DC66" s="265"/>
      <c r="DD66" s="265"/>
      <c r="DE66" s="265"/>
      <c r="DF66" s="265"/>
      <c r="DG66" s="265"/>
      <c r="DH66" s="265"/>
      <c r="DI66" s="265"/>
      <c r="DJ66" s="265"/>
      <c r="DK66" s="265"/>
      <c r="DL66" s="265"/>
      <c r="DM66" s="265"/>
      <c r="DN66" s="265"/>
      <c r="DO66" s="265"/>
      <c r="DP66" s="265"/>
      <c r="DQ66" s="265"/>
      <c r="DR66" s="265"/>
      <c r="DS66" s="265"/>
      <c r="DT66" s="265"/>
      <c r="DU66" s="265"/>
      <c r="DV66" s="265"/>
      <c r="DW66" s="265"/>
      <c r="DX66" s="265"/>
      <c r="DY66" s="265"/>
      <c r="DZ66" s="265"/>
      <c r="EA66" s="265"/>
      <c r="EB66" s="265"/>
      <c r="EC66" s="265"/>
      <c r="ED66" s="265"/>
    </row>
    <row r="67" spans="21:134" ht="15" x14ac:dyDescent="0.25">
      <c r="U67" s="238">
        <f t="shared" si="1"/>
        <v>46600</v>
      </c>
      <c r="V67" s="265" t="s">
        <v>181</v>
      </c>
      <c r="W67" s="265" t="s">
        <v>181</v>
      </c>
      <c r="X67" s="265">
        <v>23.31</v>
      </c>
      <c r="Y67" s="265">
        <v>-2.02</v>
      </c>
      <c r="Z67" s="265">
        <v>71.424000000000007</v>
      </c>
      <c r="AA67" s="265">
        <v>24.632999999999999</v>
      </c>
      <c r="AB67" s="265">
        <v>126.455</v>
      </c>
      <c r="AC67" s="265">
        <v>-4.4180000000000001</v>
      </c>
      <c r="AD67" s="265">
        <v>41.363999999999997</v>
      </c>
      <c r="AE67" s="265">
        <v>17.983000000000001</v>
      </c>
      <c r="AF67" s="265">
        <v>9.968</v>
      </c>
      <c r="AG67" s="265">
        <v>-0.46100000000000002</v>
      </c>
      <c r="AH67" s="265">
        <v>35.018999999999998</v>
      </c>
      <c r="AI67" s="265">
        <v>37.359000000000002</v>
      </c>
      <c r="AJ67" s="265">
        <v>43.802</v>
      </c>
      <c r="AK67" s="265">
        <v>36.85</v>
      </c>
      <c r="AL67" s="265">
        <v>-0.35199999999999998</v>
      </c>
      <c r="AM67" s="265">
        <v>31.748000000000001</v>
      </c>
      <c r="AN67" s="265">
        <v>12.159000000000001</v>
      </c>
      <c r="AO67" s="265">
        <v>-7.1589999999999998</v>
      </c>
      <c r="AP67" s="265">
        <v>39.639000000000003</v>
      </c>
      <c r="AQ67" s="265">
        <v>9.6649999999999991</v>
      </c>
      <c r="AR67" s="265">
        <v>5.0979999999999999</v>
      </c>
      <c r="AS67" s="265">
        <v>27.555</v>
      </c>
      <c r="AT67" s="265">
        <v>23.18</v>
      </c>
      <c r="AU67" s="265">
        <v>18.195</v>
      </c>
      <c r="AV67" s="265">
        <v>36.945999999999998</v>
      </c>
      <c r="AW67" s="265">
        <v>5.0890000000000004</v>
      </c>
      <c r="AX67" s="265">
        <v>38.869</v>
      </c>
      <c r="AY67" s="265">
        <v>59.991999999999997</v>
      </c>
      <c r="AZ67" s="265">
        <v>72.894999999999996</v>
      </c>
      <c r="BA67" s="265">
        <v>9.8580000000000005</v>
      </c>
      <c r="BB67" s="265">
        <v>9.8580000000000005</v>
      </c>
      <c r="BC67" s="265"/>
      <c r="BD67" s="265"/>
      <c r="BE67" s="265"/>
      <c r="BF67" s="265"/>
      <c r="BG67" s="265"/>
      <c r="BH67" s="265"/>
      <c r="BI67" s="265"/>
      <c r="BJ67" s="265"/>
      <c r="BK67" s="265"/>
      <c r="BL67" s="265"/>
      <c r="BM67" s="265"/>
      <c r="BN67" s="265"/>
      <c r="BO67" s="265"/>
      <c r="BP67" s="265"/>
      <c r="BQ67" s="265"/>
      <c r="BR67" s="265"/>
      <c r="BS67" s="265"/>
      <c r="BT67" s="265"/>
      <c r="BU67" s="265"/>
      <c r="BV67" s="265"/>
      <c r="BW67" s="265"/>
      <c r="BX67" s="265"/>
      <c r="BY67" s="265"/>
      <c r="BZ67" s="265"/>
      <c r="CA67" s="265"/>
      <c r="CB67" s="265"/>
      <c r="CC67" s="265"/>
      <c r="CD67" s="265"/>
      <c r="CE67" s="265"/>
      <c r="CF67" s="265"/>
      <c r="CG67" s="265"/>
      <c r="CH67" s="265"/>
      <c r="CI67" s="265"/>
      <c r="CJ67" s="265"/>
      <c r="CK67" s="265"/>
      <c r="CL67" s="265"/>
      <c r="CM67" s="265"/>
      <c r="CN67" s="265"/>
      <c r="CO67" s="265"/>
      <c r="CP67" s="265"/>
      <c r="CQ67" s="265"/>
      <c r="CR67" s="265"/>
      <c r="CS67" s="265"/>
      <c r="CT67" s="265"/>
      <c r="CU67" s="265"/>
      <c r="CV67" s="265"/>
      <c r="CW67" s="265"/>
      <c r="CX67" s="265"/>
      <c r="CY67" s="265"/>
      <c r="CZ67" s="265"/>
      <c r="DA67" s="265"/>
      <c r="DB67" s="265"/>
      <c r="DC67" s="265"/>
      <c r="DD67" s="265"/>
      <c r="DE67" s="265"/>
      <c r="DF67" s="265"/>
      <c r="DG67" s="265"/>
      <c r="DH67" s="265"/>
      <c r="DI67" s="265"/>
      <c r="DJ67" s="265"/>
      <c r="DK67" s="265"/>
      <c r="DL67" s="265"/>
      <c r="DM67" s="265"/>
      <c r="DN67" s="265"/>
      <c r="DO67" s="265"/>
      <c r="DP67" s="265"/>
      <c r="DQ67" s="265"/>
      <c r="DR67" s="265"/>
      <c r="DS67" s="265"/>
      <c r="DT67" s="265"/>
      <c r="DU67" s="265"/>
      <c r="DV67" s="265"/>
      <c r="DW67" s="265"/>
      <c r="DX67" s="265"/>
      <c r="DY67" s="265"/>
      <c r="DZ67" s="265"/>
      <c r="EA67" s="265"/>
      <c r="EB67" s="265"/>
      <c r="EC67" s="265"/>
      <c r="ED67" s="265"/>
    </row>
    <row r="68" spans="21:134" ht="15" x14ac:dyDescent="0.25">
      <c r="U68" s="238">
        <f t="shared" si="1"/>
        <v>46631</v>
      </c>
      <c r="V68" s="265" t="s">
        <v>181</v>
      </c>
      <c r="W68" s="265" t="s">
        <v>181</v>
      </c>
      <c r="X68" s="265">
        <v>30.92</v>
      </c>
      <c r="Y68" s="265">
        <v>22.841000000000001</v>
      </c>
      <c r="Z68" s="265">
        <v>86.016999999999996</v>
      </c>
      <c r="AA68" s="265">
        <v>13.637</v>
      </c>
      <c r="AB68" s="265">
        <v>79.775000000000006</v>
      </c>
      <c r="AC68" s="265">
        <v>17.439</v>
      </c>
      <c r="AD68" s="265">
        <v>8.6199999999999992</v>
      </c>
      <c r="AE68" s="265">
        <v>27.568000000000001</v>
      </c>
      <c r="AF68" s="265">
        <v>51.945</v>
      </c>
      <c r="AG68" s="265">
        <v>56.234999999999999</v>
      </c>
      <c r="AH68" s="265">
        <v>21.41</v>
      </c>
      <c r="AI68" s="265">
        <v>42.557000000000002</v>
      </c>
      <c r="AJ68" s="265">
        <v>33.514000000000003</v>
      </c>
      <c r="AK68" s="265">
        <v>37.014000000000003</v>
      </c>
      <c r="AL68" s="265">
        <v>10.983000000000001</v>
      </c>
      <c r="AM68" s="265">
        <v>45.476999999999997</v>
      </c>
      <c r="AN68" s="265">
        <v>15.507999999999999</v>
      </c>
      <c r="AO68" s="265">
        <v>16.152000000000001</v>
      </c>
      <c r="AP68" s="265">
        <v>99.2</v>
      </c>
      <c r="AQ68" s="265">
        <v>16.260999999999999</v>
      </c>
      <c r="AR68" s="265">
        <v>8.4909999999999997</v>
      </c>
      <c r="AS68" s="265">
        <v>11.025</v>
      </c>
      <c r="AT68" s="265">
        <v>15.861000000000001</v>
      </c>
      <c r="AU68" s="265">
        <v>17.145</v>
      </c>
      <c r="AV68" s="265">
        <v>9.2080000000000002</v>
      </c>
      <c r="AW68" s="265">
        <v>21.786000000000001</v>
      </c>
      <c r="AX68" s="265">
        <v>68.183000000000007</v>
      </c>
      <c r="AY68" s="265">
        <v>41.133000000000003</v>
      </c>
      <c r="AZ68" s="265">
        <v>95.477999999999994</v>
      </c>
      <c r="BA68" s="265">
        <v>53.738999999999997</v>
      </c>
      <c r="BB68" s="265">
        <v>53.738999999999997</v>
      </c>
      <c r="BC68" s="265"/>
      <c r="BD68" s="265"/>
      <c r="BE68" s="265"/>
      <c r="BF68" s="265"/>
      <c r="BG68" s="265"/>
      <c r="BH68" s="265"/>
      <c r="BI68" s="265"/>
      <c r="BJ68" s="265"/>
      <c r="BK68" s="265"/>
      <c r="BL68" s="265"/>
      <c r="BM68" s="265"/>
      <c r="BN68" s="265"/>
      <c r="BO68" s="265"/>
      <c r="BP68" s="265"/>
      <c r="BQ68" s="265"/>
      <c r="BR68" s="265"/>
      <c r="BS68" s="265"/>
      <c r="BT68" s="265"/>
      <c r="BU68" s="265"/>
      <c r="BV68" s="265"/>
      <c r="BW68" s="265"/>
      <c r="BX68" s="265"/>
      <c r="BY68" s="265"/>
      <c r="BZ68" s="265"/>
      <c r="CA68" s="265"/>
      <c r="CB68" s="265"/>
      <c r="CC68" s="265"/>
      <c r="CD68" s="265"/>
      <c r="CE68" s="265"/>
      <c r="CF68" s="265"/>
      <c r="CG68" s="265"/>
      <c r="CH68" s="265"/>
      <c r="CI68" s="265"/>
      <c r="CJ68" s="265"/>
      <c r="CK68" s="265"/>
      <c r="CL68" s="265"/>
      <c r="CM68" s="265"/>
      <c r="CN68" s="265"/>
      <c r="CO68" s="265"/>
      <c r="CP68" s="265"/>
      <c r="CQ68" s="265"/>
      <c r="CR68" s="265"/>
      <c r="CS68" s="265"/>
      <c r="CT68" s="265"/>
      <c r="CU68" s="265"/>
      <c r="CV68" s="265"/>
      <c r="CW68" s="265"/>
      <c r="CX68" s="265"/>
      <c r="CY68" s="265"/>
      <c r="CZ68" s="265"/>
      <c r="DA68" s="265"/>
      <c r="DB68" s="265"/>
      <c r="DC68" s="265"/>
      <c r="DD68" s="265"/>
      <c r="DE68" s="265"/>
      <c r="DF68" s="265"/>
      <c r="DG68" s="265"/>
      <c r="DH68" s="265"/>
      <c r="DI68" s="265"/>
      <c r="DJ68" s="265"/>
      <c r="DK68" s="265"/>
      <c r="DL68" s="265"/>
      <c r="DM68" s="265"/>
      <c r="DN68" s="265"/>
      <c r="DO68" s="265"/>
      <c r="DP68" s="265"/>
      <c r="DQ68" s="265"/>
      <c r="DR68" s="265"/>
      <c r="DS68" s="265"/>
      <c r="DT68" s="265"/>
      <c r="DU68" s="265"/>
      <c r="DV68" s="265"/>
      <c r="DW68" s="265"/>
      <c r="DX68" s="265"/>
      <c r="DY68" s="265"/>
      <c r="DZ68" s="265"/>
      <c r="EA68" s="265"/>
      <c r="EB68" s="265"/>
      <c r="EC68" s="265"/>
      <c r="ED68" s="265"/>
    </row>
    <row r="69" spans="21:134" ht="15" x14ac:dyDescent="0.25">
      <c r="U69" s="238" t="str">
        <f t="shared" ref="U69:U112" si="2">IF((ROW()-3)&lt;=LOOKUP($B$6,TimestepID,Duration),EDATE(U68,1),"")</f>
        <v/>
      </c>
      <c r="V69" s="265" t="s">
        <v>181</v>
      </c>
      <c r="W69" s="265" t="s">
        <v>181</v>
      </c>
      <c r="X69" s="265" t="s">
        <v>181</v>
      </c>
      <c r="Y69" s="265" t="s">
        <v>181</v>
      </c>
      <c r="Z69" s="265" t="s">
        <v>181</v>
      </c>
      <c r="AA69" s="265" t="s">
        <v>181</v>
      </c>
      <c r="AB69" s="265" t="s">
        <v>181</v>
      </c>
      <c r="AC69" s="265" t="s">
        <v>181</v>
      </c>
      <c r="AD69" s="265" t="s">
        <v>181</v>
      </c>
      <c r="AE69" s="265" t="s">
        <v>181</v>
      </c>
      <c r="AF69" s="265" t="s">
        <v>181</v>
      </c>
      <c r="AG69" s="265" t="s">
        <v>181</v>
      </c>
      <c r="AH69" s="265" t="s">
        <v>181</v>
      </c>
      <c r="AI69" s="265" t="s">
        <v>181</v>
      </c>
      <c r="AJ69" s="265" t="s">
        <v>181</v>
      </c>
      <c r="AK69" s="265" t="s">
        <v>181</v>
      </c>
      <c r="AL69" s="265" t="s">
        <v>181</v>
      </c>
      <c r="AM69" s="265" t="s">
        <v>181</v>
      </c>
      <c r="AN69" s="265" t="s">
        <v>181</v>
      </c>
      <c r="AO69" s="265" t="s">
        <v>181</v>
      </c>
      <c r="AP69" s="265" t="s">
        <v>181</v>
      </c>
      <c r="AQ69" s="265" t="s">
        <v>181</v>
      </c>
      <c r="AR69" s="265" t="s">
        <v>181</v>
      </c>
      <c r="AS69" s="265" t="s">
        <v>181</v>
      </c>
      <c r="AT69" s="265" t="s">
        <v>181</v>
      </c>
      <c r="AU69" s="265" t="s">
        <v>181</v>
      </c>
      <c r="AV69" s="265" t="s">
        <v>181</v>
      </c>
      <c r="AW69" s="265" t="s">
        <v>181</v>
      </c>
      <c r="AX69" s="265" t="s">
        <v>181</v>
      </c>
      <c r="AY69" s="265" t="s">
        <v>181</v>
      </c>
      <c r="AZ69" s="265" t="s">
        <v>181</v>
      </c>
      <c r="BA69" s="265" t="s">
        <v>181</v>
      </c>
      <c r="BB69" s="265" t="s">
        <v>181</v>
      </c>
      <c r="BC69" s="265"/>
      <c r="BD69" s="265"/>
      <c r="BE69" s="265"/>
      <c r="BF69" s="265"/>
      <c r="BG69" s="265"/>
      <c r="BH69" s="265"/>
      <c r="BI69" s="265"/>
      <c r="BJ69" s="265"/>
      <c r="BK69" s="265"/>
      <c r="BL69" s="265"/>
      <c r="BM69" s="265"/>
      <c r="BN69" s="265"/>
      <c r="BO69" s="265"/>
      <c r="BP69" s="265"/>
      <c r="BQ69" s="265"/>
      <c r="BR69" s="265"/>
      <c r="BS69" s="265"/>
      <c r="BT69" s="265"/>
      <c r="BU69" s="265"/>
      <c r="BV69" s="265"/>
      <c r="BW69" s="265"/>
      <c r="BX69" s="265"/>
      <c r="BY69" s="265"/>
      <c r="BZ69" s="265"/>
      <c r="CA69" s="265"/>
      <c r="CB69" s="265"/>
      <c r="CC69" s="265"/>
      <c r="CD69" s="265"/>
      <c r="CE69" s="265"/>
      <c r="CF69" s="265"/>
      <c r="CG69" s="265"/>
      <c r="CH69" s="265"/>
      <c r="CI69" s="265"/>
      <c r="CJ69" s="265"/>
      <c r="CK69" s="265"/>
      <c r="CL69" s="265"/>
      <c r="CM69" s="265"/>
      <c r="CN69" s="265"/>
      <c r="CO69" s="265"/>
      <c r="CP69" s="265"/>
      <c r="CQ69" s="265"/>
      <c r="CR69" s="265"/>
      <c r="CS69" s="265"/>
      <c r="CT69" s="265"/>
      <c r="CU69" s="265"/>
      <c r="CV69" s="265"/>
      <c r="CW69" s="265"/>
      <c r="CX69" s="265"/>
      <c r="CY69" s="265"/>
      <c r="CZ69" s="265"/>
      <c r="DA69" s="265"/>
      <c r="DB69" s="265"/>
      <c r="DC69" s="265"/>
      <c r="DD69" s="265"/>
      <c r="DE69" s="265"/>
      <c r="DF69" s="265"/>
      <c r="DG69" s="265"/>
      <c r="DH69" s="265"/>
      <c r="DI69" s="265"/>
      <c r="DJ69" s="265"/>
      <c r="DK69" s="265"/>
      <c r="DL69" s="265"/>
      <c r="DM69" s="265"/>
      <c r="DN69" s="265"/>
      <c r="DO69" s="265"/>
      <c r="DP69" s="265"/>
      <c r="DQ69" s="265"/>
      <c r="DR69" s="265"/>
      <c r="DS69" s="265"/>
      <c r="DT69" s="265"/>
      <c r="DU69" s="265"/>
      <c r="DV69" s="265"/>
      <c r="DW69" s="265"/>
      <c r="DX69" s="265"/>
      <c r="DY69" s="265"/>
      <c r="DZ69" s="265"/>
      <c r="EA69" s="265"/>
      <c r="EB69" s="265"/>
      <c r="EC69" s="265"/>
      <c r="ED69" s="265"/>
    </row>
    <row r="70" spans="21:134" ht="15" x14ac:dyDescent="0.25">
      <c r="U70" s="238" t="str">
        <f t="shared" si="2"/>
        <v/>
      </c>
      <c r="V70" s="265" t="s">
        <v>181</v>
      </c>
      <c r="W70" s="265" t="s">
        <v>181</v>
      </c>
      <c r="X70" s="265" t="s">
        <v>181</v>
      </c>
      <c r="Y70" s="265" t="s">
        <v>181</v>
      </c>
      <c r="Z70" s="265" t="s">
        <v>181</v>
      </c>
      <c r="AA70" s="265" t="s">
        <v>181</v>
      </c>
      <c r="AB70" s="265" t="s">
        <v>181</v>
      </c>
      <c r="AC70" s="265" t="s">
        <v>181</v>
      </c>
      <c r="AD70" s="265" t="s">
        <v>181</v>
      </c>
      <c r="AE70" s="265" t="s">
        <v>181</v>
      </c>
      <c r="AF70" s="265" t="s">
        <v>181</v>
      </c>
      <c r="AG70" s="265" t="s">
        <v>181</v>
      </c>
      <c r="AH70" s="265" t="s">
        <v>181</v>
      </c>
      <c r="AI70" s="265" t="s">
        <v>181</v>
      </c>
      <c r="AJ70" s="265" t="s">
        <v>181</v>
      </c>
      <c r="AK70" s="265" t="s">
        <v>181</v>
      </c>
      <c r="AL70" s="265" t="s">
        <v>181</v>
      </c>
      <c r="AM70" s="265" t="s">
        <v>181</v>
      </c>
      <c r="AN70" s="265" t="s">
        <v>181</v>
      </c>
      <c r="AO70" s="265" t="s">
        <v>181</v>
      </c>
      <c r="AP70" s="265" t="s">
        <v>181</v>
      </c>
      <c r="AQ70" s="265" t="s">
        <v>181</v>
      </c>
      <c r="AR70" s="265" t="s">
        <v>181</v>
      </c>
      <c r="AS70" s="265" t="s">
        <v>181</v>
      </c>
      <c r="AT70" s="265" t="s">
        <v>181</v>
      </c>
      <c r="AU70" s="265" t="s">
        <v>181</v>
      </c>
      <c r="AV70" s="265" t="s">
        <v>181</v>
      </c>
      <c r="AW70" s="265" t="s">
        <v>181</v>
      </c>
      <c r="AX70" s="265" t="s">
        <v>181</v>
      </c>
      <c r="AY70" s="265" t="s">
        <v>181</v>
      </c>
      <c r="AZ70" s="265" t="s">
        <v>181</v>
      </c>
      <c r="BA70" s="265" t="s">
        <v>181</v>
      </c>
      <c r="BB70" s="265" t="s">
        <v>181</v>
      </c>
      <c r="BC70" s="265"/>
      <c r="BD70" s="265"/>
      <c r="BE70" s="265"/>
      <c r="BF70" s="265"/>
      <c r="BG70" s="265"/>
      <c r="BH70" s="265"/>
      <c r="BI70" s="265"/>
      <c r="BJ70" s="265"/>
      <c r="BK70" s="265"/>
      <c r="BL70" s="265"/>
      <c r="BM70" s="265"/>
      <c r="BN70" s="265"/>
      <c r="BO70" s="265"/>
      <c r="BP70" s="265"/>
      <c r="BQ70" s="265"/>
      <c r="BR70" s="265"/>
      <c r="BS70" s="265"/>
      <c r="BT70" s="265"/>
      <c r="BU70" s="265"/>
      <c r="BV70" s="265"/>
      <c r="BW70" s="265"/>
      <c r="BX70" s="265"/>
      <c r="BY70" s="265"/>
      <c r="BZ70" s="265"/>
      <c r="CA70" s="265"/>
      <c r="CB70" s="265"/>
      <c r="CC70" s="265"/>
      <c r="CD70" s="265"/>
      <c r="CE70" s="265"/>
      <c r="CF70" s="265"/>
      <c r="CG70" s="265"/>
      <c r="CH70" s="265"/>
      <c r="CI70" s="265"/>
      <c r="CJ70" s="265"/>
      <c r="CK70" s="265"/>
      <c r="CL70" s="265"/>
      <c r="CM70" s="265"/>
      <c r="CN70" s="265"/>
      <c r="CO70" s="265"/>
      <c r="CP70" s="265"/>
      <c r="CQ70" s="265"/>
      <c r="CR70" s="265"/>
      <c r="CS70" s="265"/>
      <c r="CT70" s="265"/>
      <c r="CU70" s="265"/>
      <c r="CV70" s="265"/>
      <c r="CW70" s="265"/>
      <c r="CX70" s="265"/>
      <c r="CY70" s="265"/>
      <c r="CZ70" s="265"/>
      <c r="DA70" s="265"/>
      <c r="DB70" s="265"/>
      <c r="DC70" s="265"/>
      <c r="DD70" s="265"/>
      <c r="DE70" s="265"/>
      <c r="DF70" s="265"/>
      <c r="DG70" s="265"/>
      <c r="DH70" s="265"/>
      <c r="DI70" s="265"/>
      <c r="DJ70" s="265"/>
      <c r="DK70" s="265"/>
      <c r="DL70" s="265"/>
      <c r="DM70" s="265"/>
      <c r="DN70" s="265"/>
      <c r="DO70" s="265"/>
      <c r="DP70" s="265"/>
      <c r="DQ70" s="265"/>
      <c r="DR70" s="265"/>
      <c r="DS70" s="265"/>
      <c r="DT70" s="265"/>
      <c r="DU70" s="265"/>
      <c r="DV70" s="265"/>
      <c r="DW70" s="265"/>
      <c r="DX70" s="265"/>
      <c r="DY70" s="265"/>
      <c r="DZ70" s="265"/>
      <c r="EA70" s="265"/>
      <c r="EB70" s="265"/>
      <c r="EC70" s="265"/>
      <c r="ED70" s="265"/>
    </row>
    <row r="71" spans="21:134" ht="15" x14ac:dyDescent="0.25">
      <c r="U71" s="238" t="str">
        <f t="shared" si="2"/>
        <v/>
      </c>
      <c r="V71" s="265" t="s">
        <v>181</v>
      </c>
      <c r="W71" s="265" t="s">
        <v>181</v>
      </c>
      <c r="X71" s="265" t="s">
        <v>181</v>
      </c>
      <c r="Y71" s="265" t="s">
        <v>181</v>
      </c>
      <c r="Z71" s="265" t="s">
        <v>181</v>
      </c>
      <c r="AA71" s="265" t="s">
        <v>181</v>
      </c>
      <c r="AB71" s="265" t="s">
        <v>181</v>
      </c>
      <c r="AC71" s="265" t="s">
        <v>181</v>
      </c>
      <c r="AD71" s="265" t="s">
        <v>181</v>
      </c>
      <c r="AE71" s="265" t="s">
        <v>181</v>
      </c>
      <c r="AF71" s="265" t="s">
        <v>181</v>
      </c>
      <c r="AG71" s="265" t="s">
        <v>181</v>
      </c>
      <c r="AH71" s="265" t="s">
        <v>181</v>
      </c>
      <c r="AI71" s="265" t="s">
        <v>181</v>
      </c>
      <c r="AJ71" s="265" t="s">
        <v>181</v>
      </c>
      <c r="AK71" s="265" t="s">
        <v>181</v>
      </c>
      <c r="AL71" s="265" t="s">
        <v>181</v>
      </c>
      <c r="AM71" s="265" t="s">
        <v>181</v>
      </c>
      <c r="AN71" s="265" t="s">
        <v>181</v>
      </c>
      <c r="AO71" s="265" t="s">
        <v>181</v>
      </c>
      <c r="AP71" s="265" t="s">
        <v>181</v>
      </c>
      <c r="AQ71" s="265" t="s">
        <v>181</v>
      </c>
      <c r="AR71" s="265" t="s">
        <v>181</v>
      </c>
      <c r="AS71" s="265" t="s">
        <v>181</v>
      </c>
      <c r="AT71" s="265" t="s">
        <v>181</v>
      </c>
      <c r="AU71" s="265" t="s">
        <v>181</v>
      </c>
      <c r="AV71" s="265" t="s">
        <v>181</v>
      </c>
      <c r="AW71" s="265" t="s">
        <v>181</v>
      </c>
      <c r="AX71" s="265" t="s">
        <v>181</v>
      </c>
      <c r="AY71" s="265" t="s">
        <v>181</v>
      </c>
      <c r="AZ71" s="265" t="s">
        <v>181</v>
      </c>
      <c r="BA71" s="265" t="s">
        <v>181</v>
      </c>
      <c r="BB71" s="265" t="s">
        <v>181</v>
      </c>
      <c r="BC71" s="265"/>
      <c r="BD71" s="265"/>
      <c r="BE71" s="265"/>
      <c r="BF71" s="265"/>
      <c r="BG71" s="265"/>
      <c r="BH71" s="265"/>
      <c r="BI71" s="265"/>
      <c r="BJ71" s="265"/>
      <c r="BK71" s="265"/>
      <c r="BL71" s="265"/>
      <c r="BM71" s="265"/>
      <c r="BN71" s="265"/>
      <c r="BO71" s="265"/>
      <c r="BP71" s="265"/>
      <c r="BQ71" s="265"/>
      <c r="BR71" s="265"/>
      <c r="BS71" s="265"/>
      <c r="BT71" s="265"/>
      <c r="BU71" s="265"/>
      <c r="BV71" s="265"/>
      <c r="BW71" s="265"/>
      <c r="BX71" s="265"/>
      <c r="BY71" s="265"/>
      <c r="BZ71" s="265"/>
      <c r="CA71" s="265"/>
      <c r="CB71" s="265"/>
      <c r="CC71" s="265"/>
      <c r="CD71" s="265"/>
      <c r="CE71" s="265"/>
      <c r="CF71" s="265"/>
      <c r="CG71" s="265"/>
      <c r="CH71" s="265"/>
      <c r="CI71" s="265"/>
      <c r="CJ71" s="265"/>
      <c r="CK71" s="265"/>
      <c r="CL71" s="265"/>
      <c r="CM71" s="265"/>
      <c r="CN71" s="265"/>
      <c r="CO71" s="265"/>
      <c r="CP71" s="265"/>
      <c r="CQ71" s="265"/>
      <c r="CR71" s="265"/>
      <c r="CS71" s="265"/>
      <c r="CT71" s="265"/>
      <c r="CU71" s="265"/>
      <c r="CV71" s="265"/>
      <c r="CW71" s="265"/>
      <c r="CX71" s="265"/>
      <c r="CY71" s="265"/>
      <c r="CZ71" s="265"/>
      <c r="DA71" s="265"/>
      <c r="DB71" s="265"/>
      <c r="DC71" s="265"/>
      <c r="DD71" s="265"/>
      <c r="DE71" s="265"/>
      <c r="DF71" s="265"/>
      <c r="DG71" s="265"/>
      <c r="DH71" s="265"/>
      <c r="DI71" s="265"/>
      <c r="DJ71" s="265"/>
      <c r="DK71" s="265"/>
      <c r="DL71" s="265"/>
      <c r="DM71" s="265"/>
      <c r="DN71" s="265"/>
      <c r="DO71" s="265"/>
      <c r="DP71" s="265"/>
      <c r="DQ71" s="265"/>
      <c r="DR71" s="265"/>
      <c r="DS71" s="265"/>
      <c r="DT71" s="265"/>
      <c r="DU71" s="265"/>
      <c r="DV71" s="265"/>
      <c r="DW71" s="265"/>
      <c r="DX71" s="265"/>
      <c r="DY71" s="265"/>
      <c r="DZ71" s="265"/>
      <c r="EA71" s="265"/>
      <c r="EB71" s="265"/>
      <c r="EC71" s="265"/>
      <c r="ED71" s="265"/>
    </row>
    <row r="72" spans="21:134" ht="15" x14ac:dyDescent="0.25">
      <c r="U72" s="238" t="str">
        <f t="shared" si="2"/>
        <v/>
      </c>
      <c r="V72" s="265" t="s">
        <v>181</v>
      </c>
      <c r="W72" s="265" t="s">
        <v>181</v>
      </c>
      <c r="X72" s="265" t="s">
        <v>181</v>
      </c>
      <c r="Y72" s="265" t="s">
        <v>181</v>
      </c>
      <c r="Z72" s="265" t="s">
        <v>181</v>
      </c>
      <c r="AA72" s="265" t="s">
        <v>181</v>
      </c>
      <c r="AB72" s="265" t="s">
        <v>181</v>
      </c>
      <c r="AC72" s="265" t="s">
        <v>181</v>
      </c>
      <c r="AD72" s="265" t="s">
        <v>181</v>
      </c>
      <c r="AE72" s="265" t="s">
        <v>181</v>
      </c>
      <c r="AF72" s="265" t="s">
        <v>181</v>
      </c>
      <c r="AG72" s="265" t="s">
        <v>181</v>
      </c>
      <c r="AH72" s="265" t="s">
        <v>181</v>
      </c>
      <c r="AI72" s="265" t="s">
        <v>181</v>
      </c>
      <c r="AJ72" s="265" t="s">
        <v>181</v>
      </c>
      <c r="AK72" s="265" t="s">
        <v>181</v>
      </c>
      <c r="AL72" s="265" t="s">
        <v>181</v>
      </c>
      <c r="AM72" s="265" t="s">
        <v>181</v>
      </c>
      <c r="AN72" s="265" t="s">
        <v>181</v>
      </c>
      <c r="AO72" s="265" t="s">
        <v>181</v>
      </c>
      <c r="AP72" s="265" t="s">
        <v>181</v>
      </c>
      <c r="AQ72" s="265" t="s">
        <v>181</v>
      </c>
      <c r="AR72" s="265" t="s">
        <v>181</v>
      </c>
      <c r="AS72" s="265" t="s">
        <v>181</v>
      </c>
      <c r="AT72" s="265" t="s">
        <v>181</v>
      </c>
      <c r="AU72" s="265" t="s">
        <v>181</v>
      </c>
      <c r="AV72" s="265" t="s">
        <v>181</v>
      </c>
      <c r="AW72" s="265" t="s">
        <v>181</v>
      </c>
      <c r="AX72" s="265" t="s">
        <v>181</v>
      </c>
      <c r="AY72" s="265" t="s">
        <v>181</v>
      </c>
      <c r="AZ72" s="265" t="s">
        <v>181</v>
      </c>
      <c r="BA72" s="265" t="s">
        <v>181</v>
      </c>
      <c r="BB72" s="265" t="s">
        <v>181</v>
      </c>
      <c r="BC72" s="265"/>
      <c r="BD72" s="265"/>
      <c r="BE72" s="265"/>
      <c r="BF72" s="265"/>
      <c r="BG72" s="265"/>
      <c r="BH72" s="265"/>
      <c r="BI72" s="265"/>
      <c r="BJ72" s="265"/>
      <c r="BK72" s="265"/>
      <c r="BL72" s="265"/>
      <c r="BM72" s="265"/>
      <c r="BN72" s="265"/>
      <c r="BO72" s="265"/>
      <c r="BP72" s="265"/>
      <c r="BQ72" s="265"/>
      <c r="BR72" s="265"/>
      <c r="BS72" s="265"/>
      <c r="BT72" s="265"/>
      <c r="BU72" s="265"/>
      <c r="BV72" s="265"/>
      <c r="BW72" s="265"/>
      <c r="BX72" s="265"/>
      <c r="BY72" s="265"/>
      <c r="BZ72" s="265"/>
      <c r="CA72" s="265"/>
      <c r="CB72" s="265"/>
      <c r="CC72" s="265"/>
      <c r="CD72" s="265"/>
      <c r="CE72" s="265"/>
      <c r="CF72" s="265"/>
      <c r="CG72" s="265"/>
      <c r="CH72" s="265"/>
      <c r="CI72" s="265"/>
      <c r="CJ72" s="265"/>
      <c r="CK72" s="265"/>
      <c r="CL72" s="265"/>
      <c r="CM72" s="265"/>
      <c r="CN72" s="265"/>
      <c r="CO72" s="265"/>
      <c r="CP72" s="265"/>
      <c r="CQ72" s="265"/>
      <c r="CR72" s="265"/>
      <c r="CS72" s="265"/>
      <c r="CT72" s="265"/>
      <c r="CU72" s="265"/>
      <c r="CV72" s="265"/>
      <c r="CW72" s="265"/>
      <c r="CX72" s="265"/>
      <c r="CY72" s="265"/>
      <c r="CZ72" s="265"/>
      <c r="DA72" s="265"/>
      <c r="DB72" s="265"/>
      <c r="DC72" s="265"/>
      <c r="DD72" s="265"/>
      <c r="DE72" s="265"/>
      <c r="DF72" s="265"/>
      <c r="DG72" s="265"/>
      <c r="DH72" s="265"/>
      <c r="DI72" s="265"/>
      <c r="DJ72" s="265"/>
      <c r="DK72" s="265"/>
      <c r="DL72" s="265"/>
      <c r="DM72" s="265"/>
      <c r="DN72" s="265"/>
      <c r="DO72" s="265"/>
      <c r="DP72" s="265"/>
      <c r="DQ72" s="265"/>
      <c r="DR72" s="265"/>
      <c r="DS72" s="265"/>
      <c r="DT72" s="265"/>
      <c r="DU72" s="265"/>
      <c r="DV72" s="265"/>
      <c r="DW72" s="265"/>
      <c r="DX72" s="265"/>
      <c r="DY72" s="265"/>
      <c r="DZ72" s="265"/>
      <c r="EA72" s="265"/>
      <c r="EB72" s="265"/>
      <c r="EC72" s="265"/>
      <c r="ED72" s="265"/>
    </row>
    <row r="73" spans="21:134" ht="15" x14ac:dyDescent="0.25">
      <c r="U73" s="238" t="str">
        <f t="shared" si="2"/>
        <v/>
      </c>
      <c r="V73" s="265" t="s">
        <v>181</v>
      </c>
      <c r="W73" s="265" t="s">
        <v>181</v>
      </c>
      <c r="X73" s="265" t="s">
        <v>181</v>
      </c>
      <c r="Y73" s="265" t="s">
        <v>181</v>
      </c>
      <c r="Z73" s="265" t="s">
        <v>181</v>
      </c>
      <c r="AA73" s="265" t="s">
        <v>181</v>
      </c>
      <c r="AB73" s="265" t="s">
        <v>181</v>
      </c>
      <c r="AC73" s="265" t="s">
        <v>181</v>
      </c>
      <c r="AD73" s="265" t="s">
        <v>181</v>
      </c>
      <c r="AE73" s="265" t="s">
        <v>181</v>
      </c>
      <c r="AF73" s="265" t="s">
        <v>181</v>
      </c>
      <c r="AG73" s="265" t="s">
        <v>181</v>
      </c>
      <c r="AH73" s="265" t="s">
        <v>181</v>
      </c>
      <c r="AI73" s="265" t="s">
        <v>181</v>
      </c>
      <c r="AJ73" s="265" t="s">
        <v>181</v>
      </c>
      <c r="AK73" s="265" t="s">
        <v>181</v>
      </c>
      <c r="AL73" s="265" t="s">
        <v>181</v>
      </c>
      <c r="AM73" s="265" t="s">
        <v>181</v>
      </c>
      <c r="AN73" s="265" t="s">
        <v>181</v>
      </c>
      <c r="AO73" s="265" t="s">
        <v>181</v>
      </c>
      <c r="AP73" s="265" t="s">
        <v>181</v>
      </c>
      <c r="AQ73" s="265" t="s">
        <v>181</v>
      </c>
      <c r="AR73" s="265" t="s">
        <v>181</v>
      </c>
      <c r="AS73" s="265" t="s">
        <v>181</v>
      </c>
      <c r="AT73" s="265" t="s">
        <v>181</v>
      </c>
      <c r="AU73" s="265" t="s">
        <v>181</v>
      </c>
      <c r="AV73" s="265" t="s">
        <v>181</v>
      </c>
      <c r="AW73" s="265" t="s">
        <v>181</v>
      </c>
      <c r="AX73" s="265" t="s">
        <v>181</v>
      </c>
      <c r="AY73" s="265" t="s">
        <v>181</v>
      </c>
      <c r="AZ73" s="265" t="s">
        <v>181</v>
      </c>
      <c r="BA73" s="265" t="s">
        <v>181</v>
      </c>
      <c r="BB73" s="265" t="s">
        <v>181</v>
      </c>
      <c r="BC73" s="265"/>
      <c r="BD73" s="265"/>
      <c r="BE73" s="265"/>
      <c r="BF73" s="265"/>
      <c r="BG73" s="265"/>
      <c r="BH73" s="265"/>
      <c r="BI73" s="265"/>
      <c r="BJ73" s="265"/>
      <c r="BK73" s="265"/>
      <c r="BL73" s="265"/>
      <c r="BM73" s="265"/>
      <c r="BN73" s="265"/>
      <c r="BO73" s="265"/>
      <c r="BP73" s="265"/>
      <c r="BQ73" s="265"/>
      <c r="BR73" s="265"/>
      <c r="BS73" s="265"/>
      <c r="BT73" s="265"/>
      <c r="BU73" s="265"/>
      <c r="BV73" s="265"/>
      <c r="BW73" s="265"/>
      <c r="BX73" s="265"/>
      <c r="BY73" s="265"/>
      <c r="BZ73" s="265"/>
      <c r="CA73" s="265"/>
      <c r="CB73" s="265"/>
      <c r="CC73" s="265"/>
      <c r="CD73" s="265"/>
      <c r="CE73" s="265"/>
      <c r="CF73" s="265"/>
      <c r="CG73" s="265"/>
      <c r="CH73" s="265"/>
      <c r="CI73" s="265"/>
      <c r="CJ73" s="265"/>
      <c r="CK73" s="265"/>
      <c r="CL73" s="265"/>
      <c r="CM73" s="265"/>
      <c r="CN73" s="265"/>
      <c r="CO73" s="265"/>
      <c r="CP73" s="265"/>
      <c r="CQ73" s="265"/>
      <c r="CR73" s="265"/>
      <c r="CS73" s="265"/>
      <c r="CT73" s="265"/>
      <c r="CU73" s="265"/>
      <c r="CV73" s="265"/>
      <c r="CW73" s="265"/>
      <c r="CX73" s="265"/>
      <c r="CY73" s="265"/>
      <c r="CZ73" s="265"/>
      <c r="DA73" s="265"/>
      <c r="DB73" s="265"/>
      <c r="DC73" s="265"/>
      <c r="DD73" s="265"/>
      <c r="DE73" s="265"/>
      <c r="DF73" s="265"/>
      <c r="DG73" s="265"/>
      <c r="DH73" s="265"/>
      <c r="DI73" s="265"/>
      <c r="DJ73" s="265"/>
      <c r="DK73" s="265"/>
      <c r="DL73" s="265"/>
      <c r="DM73" s="265"/>
      <c r="DN73" s="265"/>
      <c r="DO73" s="265"/>
      <c r="DP73" s="265"/>
      <c r="DQ73" s="265"/>
      <c r="DR73" s="265"/>
      <c r="DS73" s="265"/>
      <c r="DT73" s="265"/>
      <c r="DU73" s="265"/>
      <c r="DV73" s="265"/>
      <c r="DW73" s="265"/>
      <c r="DX73" s="265"/>
      <c r="DY73" s="265"/>
      <c r="DZ73" s="265"/>
      <c r="EA73" s="265"/>
      <c r="EB73" s="265"/>
      <c r="EC73" s="265"/>
      <c r="ED73" s="265"/>
    </row>
    <row r="74" spans="21:134" ht="15" x14ac:dyDescent="0.25">
      <c r="U74" s="238" t="str">
        <f t="shared" si="2"/>
        <v/>
      </c>
      <c r="V74" s="265" t="s">
        <v>181</v>
      </c>
      <c r="W74" s="265" t="s">
        <v>181</v>
      </c>
      <c r="X74" s="265" t="s">
        <v>181</v>
      </c>
      <c r="Y74" s="265" t="s">
        <v>181</v>
      </c>
      <c r="Z74" s="265" t="s">
        <v>181</v>
      </c>
      <c r="AA74" s="265" t="s">
        <v>181</v>
      </c>
      <c r="AB74" s="265" t="s">
        <v>181</v>
      </c>
      <c r="AC74" s="265" t="s">
        <v>181</v>
      </c>
      <c r="AD74" s="265" t="s">
        <v>181</v>
      </c>
      <c r="AE74" s="265" t="s">
        <v>181</v>
      </c>
      <c r="AF74" s="265" t="s">
        <v>181</v>
      </c>
      <c r="AG74" s="265" t="s">
        <v>181</v>
      </c>
      <c r="AH74" s="265" t="s">
        <v>181</v>
      </c>
      <c r="AI74" s="265" t="s">
        <v>181</v>
      </c>
      <c r="AJ74" s="265" t="s">
        <v>181</v>
      </c>
      <c r="AK74" s="265" t="s">
        <v>181</v>
      </c>
      <c r="AL74" s="265" t="s">
        <v>181</v>
      </c>
      <c r="AM74" s="265" t="s">
        <v>181</v>
      </c>
      <c r="AN74" s="265" t="s">
        <v>181</v>
      </c>
      <c r="AO74" s="265" t="s">
        <v>181</v>
      </c>
      <c r="AP74" s="265" t="s">
        <v>181</v>
      </c>
      <c r="AQ74" s="265" t="s">
        <v>181</v>
      </c>
      <c r="AR74" s="265" t="s">
        <v>181</v>
      </c>
      <c r="AS74" s="265" t="s">
        <v>181</v>
      </c>
      <c r="AT74" s="265" t="s">
        <v>181</v>
      </c>
      <c r="AU74" s="265" t="s">
        <v>181</v>
      </c>
      <c r="AV74" s="265" t="s">
        <v>181</v>
      </c>
      <c r="AW74" s="265" t="s">
        <v>181</v>
      </c>
      <c r="AX74" s="265" t="s">
        <v>181</v>
      </c>
      <c r="AY74" s="265" t="s">
        <v>181</v>
      </c>
      <c r="AZ74" s="265" t="s">
        <v>181</v>
      </c>
      <c r="BA74" s="265" t="s">
        <v>181</v>
      </c>
      <c r="BB74" s="265" t="s">
        <v>181</v>
      </c>
      <c r="BC74" s="265"/>
      <c r="BD74" s="265"/>
      <c r="BE74" s="265"/>
      <c r="BF74" s="265"/>
      <c r="BG74" s="265"/>
      <c r="BH74" s="265"/>
      <c r="BI74" s="265"/>
      <c r="BJ74" s="265"/>
      <c r="BK74" s="265"/>
      <c r="BL74" s="265"/>
      <c r="BM74" s="265"/>
      <c r="BN74" s="265"/>
      <c r="BO74" s="265"/>
      <c r="BP74" s="265"/>
      <c r="BQ74" s="265"/>
      <c r="BR74" s="265"/>
      <c r="BS74" s="265"/>
      <c r="BT74" s="265"/>
      <c r="BU74" s="265"/>
      <c r="BV74" s="265"/>
      <c r="BW74" s="265"/>
      <c r="BX74" s="265"/>
      <c r="BY74" s="265"/>
      <c r="BZ74" s="265"/>
      <c r="CA74" s="265"/>
      <c r="CB74" s="265"/>
      <c r="CC74" s="265"/>
      <c r="CD74" s="265"/>
      <c r="CE74" s="265"/>
      <c r="CF74" s="265"/>
      <c r="CG74" s="265"/>
      <c r="CH74" s="265"/>
      <c r="CI74" s="265"/>
      <c r="CJ74" s="265"/>
      <c r="CK74" s="265"/>
      <c r="CL74" s="265"/>
      <c r="CM74" s="265"/>
      <c r="CN74" s="265"/>
      <c r="CO74" s="265"/>
      <c r="CP74" s="265"/>
      <c r="CQ74" s="265"/>
      <c r="CR74" s="265"/>
      <c r="CS74" s="265"/>
      <c r="CT74" s="265"/>
      <c r="CU74" s="265"/>
      <c r="CV74" s="265"/>
      <c r="CW74" s="265"/>
      <c r="CX74" s="265"/>
      <c r="CY74" s="265"/>
      <c r="CZ74" s="265"/>
      <c r="DA74" s="265"/>
      <c r="DB74" s="265"/>
      <c r="DC74" s="265"/>
      <c r="DD74" s="265"/>
      <c r="DE74" s="265"/>
      <c r="DF74" s="265"/>
      <c r="DG74" s="265"/>
      <c r="DH74" s="265"/>
      <c r="DI74" s="265"/>
      <c r="DJ74" s="265"/>
      <c r="DK74" s="265"/>
      <c r="DL74" s="265"/>
      <c r="DM74" s="265"/>
      <c r="DN74" s="265"/>
      <c r="DO74" s="265"/>
      <c r="DP74" s="265"/>
      <c r="DQ74" s="265"/>
      <c r="DR74" s="265"/>
      <c r="DS74" s="265"/>
      <c r="DT74" s="265"/>
      <c r="DU74" s="265"/>
      <c r="DV74" s="265"/>
      <c r="DW74" s="265"/>
      <c r="DX74" s="265"/>
      <c r="DY74" s="265"/>
      <c r="DZ74" s="265"/>
      <c r="EA74" s="265"/>
      <c r="EB74" s="265"/>
      <c r="EC74" s="265"/>
      <c r="ED74" s="265"/>
    </row>
    <row r="75" spans="21:134" ht="15" x14ac:dyDescent="0.25">
      <c r="U75" s="238" t="str">
        <f t="shared" si="2"/>
        <v/>
      </c>
      <c r="V75" s="265" t="s">
        <v>181</v>
      </c>
      <c r="W75" s="265" t="s">
        <v>181</v>
      </c>
      <c r="X75" s="265" t="s">
        <v>181</v>
      </c>
      <c r="Y75" s="265" t="s">
        <v>181</v>
      </c>
      <c r="Z75" s="265" t="s">
        <v>181</v>
      </c>
      <c r="AA75" s="265" t="s">
        <v>181</v>
      </c>
      <c r="AB75" s="265" t="s">
        <v>181</v>
      </c>
      <c r="AC75" s="265" t="s">
        <v>181</v>
      </c>
      <c r="AD75" s="265" t="s">
        <v>181</v>
      </c>
      <c r="AE75" s="265" t="s">
        <v>181</v>
      </c>
      <c r="AF75" s="265" t="s">
        <v>181</v>
      </c>
      <c r="AG75" s="265" t="s">
        <v>181</v>
      </c>
      <c r="AH75" s="265" t="s">
        <v>181</v>
      </c>
      <c r="AI75" s="265" t="s">
        <v>181</v>
      </c>
      <c r="AJ75" s="265" t="s">
        <v>181</v>
      </c>
      <c r="AK75" s="265" t="s">
        <v>181</v>
      </c>
      <c r="AL75" s="265" t="s">
        <v>181</v>
      </c>
      <c r="AM75" s="265" t="s">
        <v>181</v>
      </c>
      <c r="AN75" s="265" t="s">
        <v>181</v>
      </c>
      <c r="AO75" s="265" t="s">
        <v>181</v>
      </c>
      <c r="AP75" s="265" t="s">
        <v>181</v>
      </c>
      <c r="AQ75" s="265" t="s">
        <v>181</v>
      </c>
      <c r="AR75" s="265" t="s">
        <v>181</v>
      </c>
      <c r="AS75" s="265" t="s">
        <v>181</v>
      </c>
      <c r="AT75" s="265" t="s">
        <v>181</v>
      </c>
      <c r="AU75" s="265" t="s">
        <v>181</v>
      </c>
      <c r="AV75" s="265" t="s">
        <v>181</v>
      </c>
      <c r="AW75" s="265" t="s">
        <v>181</v>
      </c>
      <c r="AX75" s="265" t="s">
        <v>181</v>
      </c>
      <c r="AY75" s="265" t="s">
        <v>181</v>
      </c>
      <c r="AZ75" s="265" t="s">
        <v>181</v>
      </c>
      <c r="BA75" s="265" t="s">
        <v>181</v>
      </c>
      <c r="BB75" s="265" t="s">
        <v>181</v>
      </c>
      <c r="BC75" s="265"/>
      <c r="BD75" s="265"/>
      <c r="BE75" s="265"/>
      <c r="BF75" s="265"/>
      <c r="BG75" s="265"/>
      <c r="BH75" s="265"/>
      <c r="BI75" s="265"/>
      <c r="BJ75" s="265"/>
      <c r="BK75" s="265"/>
      <c r="BL75" s="265"/>
      <c r="BM75" s="265"/>
      <c r="BN75" s="265"/>
      <c r="BO75" s="265"/>
      <c r="BP75" s="265"/>
      <c r="BQ75" s="265"/>
      <c r="BR75" s="265"/>
      <c r="BS75" s="265"/>
      <c r="BT75" s="265"/>
      <c r="BU75" s="265"/>
      <c r="BV75" s="265"/>
      <c r="BW75" s="265"/>
      <c r="BX75" s="265"/>
      <c r="BY75" s="265"/>
      <c r="BZ75" s="265"/>
      <c r="CA75" s="265"/>
      <c r="CB75" s="265"/>
      <c r="CC75" s="265"/>
      <c r="CD75" s="265"/>
      <c r="CE75" s="265"/>
      <c r="CF75" s="265"/>
      <c r="CG75" s="265"/>
      <c r="CH75" s="265"/>
      <c r="CI75" s="265"/>
      <c r="CJ75" s="265"/>
      <c r="CK75" s="265"/>
      <c r="CL75" s="265"/>
      <c r="CM75" s="265"/>
      <c r="CN75" s="265"/>
      <c r="CO75" s="265"/>
      <c r="CP75" s="265"/>
      <c r="CQ75" s="265"/>
      <c r="CR75" s="265"/>
      <c r="CS75" s="265"/>
      <c r="CT75" s="265"/>
      <c r="CU75" s="265"/>
      <c r="CV75" s="265"/>
      <c r="CW75" s="265"/>
      <c r="CX75" s="265"/>
      <c r="CY75" s="265"/>
      <c r="CZ75" s="265"/>
      <c r="DA75" s="265"/>
      <c r="DB75" s="265"/>
      <c r="DC75" s="265"/>
      <c r="DD75" s="265"/>
      <c r="DE75" s="265"/>
      <c r="DF75" s="265"/>
      <c r="DG75" s="265"/>
      <c r="DH75" s="265"/>
      <c r="DI75" s="265"/>
      <c r="DJ75" s="265"/>
      <c r="DK75" s="265"/>
      <c r="DL75" s="265"/>
      <c r="DM75" s="265"/>
      <c r="DN75" s="265"/>
      <c r="DO75" s="265"/>
      <c r="DP75" s="265"/>
      <c r="DQ75" s="265"/>
      <c r="DR75" s="265"/>
      <c r="DS75" s="265"/>
      <c r="DT75" s="265"/>
      <c r="DU75" s="265"/>
      <c r="DV75" s="265"/>
      <c r="DW75" s="265"/>
      <c r="DX75" s="265"/>
      <c r="DY75" s="265"/>
      <c r="DZ75" s="265"/>
      <c r="EA75" s="265"/>
      <c r="EB75" s="265"/>
      <c r="EC75" s="265"/>
      <c r="ED75" s="265"/>
    </row>
    <row r="76" spans="21:134" ht="15" x14ac:dyDescent="0.25">
      <c r="U76" s="238" t="str">
        <f t="shared" si="2"/>
        <v/>
      </c>
      <c r="V76" s="265" t="s">
        <v>181</v>
      </c>
      <c r="W76" s="265" t="s">
        <v>181</v>
      </c>
      <c r="X76" s="265" t="s">
        <v>181</v>
      </c>
      <c r="Y76" s="265" t="s">
        <v>181</v>
      </c>
      <c r="Z76" s="265" t="s">
        <v>181</v>
      </c>
      <c r="AA76" s="265" t="s">
        <v>181</v>
      </c>
      <c r="AB76" s="265" t="s">
        <v>181</v>
      </c>
      <c r="AC76" s="265" t="s">
        <v>181</v>
      </c>
      <c r="AD76" s="265" t="s">
        <v>181</v>
      </c>
      <c r="AE76" s="265" t="s">
        <v>181</v>
      </c>
      <c r="AF76" s="265" t="s">
        <v>181</v>
      </c>
      <c r="AG76" s="265" t="s">
        <v>181</v>
      </c>
      <c r="AH76" s="265" t="s">
        <v>181</v>
      </c>
      <c r="AI76" s="265" t="s">
        <v>181</v>
      </c>
      <c r="AJ76" s="265" t="s">
        <v>181</v>
      </c>
      <c r="AK76" s="265" t="s">
        <v>181</v>
      </c>
      <c r="AL76" s="265" t="s">
        <v>181</v>
      </c>
      <c r="AM76" s="265" t="s">
        <v>181</v>
      </c>
      <c r="AN76" s="265" t="s">
        <v>181</v>
      </c>
      <c r="AO76" s="265" t="s">
        <v>181</v>
      </c>
      <c r="AP76" s="265" t="s">
        <v>181</v>
      </c>
      <c r="AQ76" s="265" t="s">
        <v>181</v>
      </c>
      <c r="AR76" s="265" t="s">
        <v>181</v>
      </c>
      <c r="AS76" s="265" t="s">
        <v>181</v>
      </c>
      <c r="AT76" s="265" t="s">
        <v>181</v>
      </c>
      <c r="AU76" s="265" t="s">
        <v>181</v>
      </c>
      <c r="AV76" s="265" t="s">
        <v>181</v>
      </c>
      <c r="AW76" s="265" t="s">
        <v>181</v>
      </c>
      <c r="AX76" s="265" t="s">
        <v>181</v>
      </c>
      <c r="AY76" s="265" t="s">
        <v>181</v>
      </c>
      <c r="AZ76" s="265" t="s">
        <v>181</v>
      </c>
      <c r="BA76" s="265" t="s">
        <v>181</v>
      </c>
      <c r="BB76" s="265" t="s">
        <v>181</v>
      </c>
      <c r="BC76" s="265"/>
      <c r="BD76" s="265"/>
      <c r="BE76" s="265"/>
      <c r="BF76" s="265"/>
      <c r="BG76" s="265"/>
      <c r="BH76" s="265"/>
      <c r="BI76" s="265"/>
      <c r="BJ76" s="265"/>
      <c r="BK76" s="265"/>
      <c r="BL76" s="265"/>
      <c r="BM76" s="265"/>
      <c r="BN76" s="265"/>
      <c r="BO76" s="265"/>
      <c r="BP76" s="265"/>
      <c r="BQ76" s="265"/>
      <c r="BR76" s="265"/>
      <c r="BS76" s="265"/>
      <c r="BT76" s="265"/>
      <c r="BU76" s="265"/>
      <c r="BV76" s="265"/>
      <c r="BW76" s="265"/>
      <c r="BX76" s="265"/>
      <c r="BY76" s="265"/>
      <c r="BZ76" s="265"/>
      <c r="CA76" s="265"/>
      <c r="CB76" s="265"/>
      <c r="CC76" s="265"/>
      <c r="CD76" s="265"/>
      <c r="CE76" s="265"/>
      <c r="CF76" s="265"/>
      <c r="CG76" s="265"/>
      <c r="CH76" s="265"/>
      <c r="CI76" s="265"/>
      <c r="CJ76" s="265"/>
      <c r="CK76" s="265"/>
      <c r="CL76" s="265"/>
      <c r="CM76" s="265"/>
      <c r="CN76" s="265"/>
      <c r="CO76" s="265"/>
      <c r="CP76" s="265"/>
      <c r="CQ76" s="265"/>
      <c r="CR76" s="265"/>
      <c r="CS76" s="265"/>
      <c r="CT76" s="265"/>
      <c r="CU76" s="265"/>
      <c r="CV76" s="265"/>
      <c r="CW76" s="265"/>
      <c r="CX76" s="265"/>
      <c r="CY76" s="265"/>
      <c r="CZ76" s="265"/>
      <c r="DA76" s="265"/>
      <c r="DB76" s="265"/>
      <c r="DC76" s="265"/>
      <c r="DD76" s="265"/>
      <c r="DE76" s="265"/>
      <c r="DF76" s="265"/>
      <c r="DG76" s="265"/>
      <c r="DH76" s="265"/>
      <c r="DI76" s="265"/>
      <c r="DJ76" s="265"/>
      <c r="DK76" s="265"/>
      <c r="DL76" s="265"/>
      <c r="DM76" s="265"/>
      <c r="DN76" s="265"/>
      <c r="DO76" s="265"/>
      <c r="DP76" s="265"/>
      <c r="DQ76" s="265"/>
      <c r="DR76" s="265"/>
      <c r="DS76" s="265"/>
      <c r="DT76" s="265"/>
      <c r="DU76" s="265"/>
      <c r="DV76" s="265"/>
      <c r="DW76" s="265"/>
      <c r="DX76" s="265"/>
      <c r="DY76" s="265"/>
      <c r="DZ76" s="265"/>
      <c r="EA76" s="265"/>
      <c r="EB76" s="265"/>
      <c r="EC76" s="265"/>
      <c r="ED76" s="265"/>
    </row>
    <row r="77" spans="21:134" ht="15" x14ac:dyDescent="0.25">
      <c r="U77" s="238" t="str">
        <f t="shared" si="2"/>
        <v/>
      </c>
      <c r="V77" s="265" t="s">
        <v>181</v>
      </c>
      <c r="W77" s="265" t="s">
        <v>181</v>
      </c>
      <c r="X77" s="265" t="s">
        <v>181</v>
      </c>
      <c r="Y77" s="265" t="s">
        <v>181</v>
      </c>
      <c r="Z77" s="265" t="s">
        <v>181</v>
      </c>
      <c r="AA77" s="265" t="s">
        <v>181</v>
      </c>
      <c r="AB77" s="265" t="s">
        <v>181</v>
      </c>
      <c r="AC77" s="265" t="s">
        <v>181</v>
      </c>
      <c r="AD77" s="265" t="s">
        <v>181</v>
      </c>
      <c r="AE77" s="265" t="s">
        <v>181</v>
      </c>
      <c r="AF77" s="265" t="s">
        <v>181</v>
      </c>
      <c r="AG77" s="265" t="s">
        <v>181</v>
      </c>
      <c r="AH77" s="265" t="s">
        <v>181</v>
      </c>
      <c r="AI77" s="265" t="s">
        <v>181</v>
      </c>
      <c r="AJ77" s="265" t="s">
        <v>181</v>
      </c>
      <c r="AK77" s="265" t="s">
        <v>181</v>
      </c>
      <c r="AL77" s="265" t="s">
        <v>181</v>
      </c>
      <c r="AM77" s="265" t="s">
        <v>181</v>
      </c>
      <c r="AN77" s="265" t="s">
        <v>181</v>
      </c>
      <c r="AO77" s="265" t="s">
        <v>181</v>
      </c>
      <c r="AP77" s="265" t="s">
        <v>181</v>
      </c>
      <c r="AQ77" s="265" t="s">
        <v>181</v>
      </c>
      <c r="AR77" s="265" t="s">
        <v>181</v>
      </c>
      <c r="AS77" s="265" t="s">
        <v>181</v>
      </c>
      <c r="AT77" s="265" t="s">
        <v>181</v>
      </c>
      <c r="AU77" s="265" t="s">
        <v>181</v>
      </c>
      <c r="AV77" s="265" t="s">
        <v>181</v>
      </c>
      <c r="AW77" s="265" t="s">
        <v>181</v>
      </c>
      <c r="AX77" s="265" t="s">
        <v>181</v>
      </c>
      <c r="AY77" s="265" t="s">
        <v>181</v>
      </c>
      <c r="AZ77" s="265" t="s">
        <v>181</v>
      </c>
      <c r="BA77" s="265" t="s">
        <v>181</v>
      </c>
      <c r="BB77" s="265" t="s">
        <v>181</v>
      </c>
      <c r="BC77" s="265"/>
      <c r="BD77" s="265"/>
      <c r="BE77" s="265"/>
      <c r="BF77" s="265"/>
      <c r="BG77" s="265"/>
      <c r="BH77" s="265"/>
      <c r="BI77" s="265"/>
      <c r="BJ77" s="265"/>
      <c r="BK77" s="265"/>
      <c r="BL77" s="265"/>
      <c r="BM77" s="265"/>
      <c r="BN77" s="265"/>
      <c r="BO77" s="265"/>
      <c r="BP77" s="265"/>
      <c r="BQ77" s="265"/>
      <c r="BR77" s="265"/>
      <c r="BS77" s="265"/>
      <c r="BT77" s="265"/>
      <c r="BU77" s="265"/>
      <c r="BV77" s="265"/>
      <c r="BW77" s="265"/>
      <c r="BX77" s="265"/>
      <c r="BY77" s="265"/>
      <c r="BZ77" s="265"/>
      <c r="CA77" s="265"/>
      <c r="CB77" s="265"/>
      <c r="CC77" s="265"/>
      <c r="CD77" s="265"/>
      <c r="CE77" s="265"/>
      <c r="CF77" s="265"/>
      <c r="CG77" s="265"/>
      <c r="CH77" s="265"/>
      <c r="CI77" s="265"/>
      <c r="CJ77" s="265"/>
      <c r="CK77" s="265"/>
      <c r="CL77" s="265"/>
      <c r="CM77" s="265"/>
      <c r="CN77" s="265"/>
      <c r="CO77" s="265"/>
      <c r="CP77" s="265"/>
      <c r="CQ77" s="265"/>
      <c r="CR77" s="265"/>
      <c r="CS77" s="265"/>
      <c r="CT77" s="265"/>
      <c r="CU77" s="265"/>
      <c r="CV77" s="265"/>
      <c r="CW77" s="265"/>
      <c r="CX77" s="265"/>
      <c r="CY77" s="265"/>
      <c r="CZ77" s="265"/>
      <c r="DA77" s="265"/>
      <c r="DB77" s="265"/>
      <c r="DC77" s="265"/>
      <c r="DD77" s="265"/>
      <c r="DE77" s="265"/>
      <c r="DF77" s="265"/>
      <c r="DG77" s="265"/>
      <c r="DH77" s="265"/>
      <c r="DI77" s="265"/>
      <c r="DJ77" s="265"/>
      <c r="DK77" s="265"/>
      <c r="DL77" s="265"/>
      <c r="DM77" s="265"/>
      <c r="DN77" s="265"/>
      <c r="DO77" s="265"/>
      <c r="DP77" s="265"/>
      <c r="DQ77" s="265"/>
      <c r="DR77" s="265"/>
      <c r="DS77" s="265"/>
      <c r="DT77" s="265"/>
      <c r="DU77" s="265"/>
      <c r="DV77" s="265"/>
      <c r="DW77" s="265"/>
      <c r="DX77" s="265"/>
      <c r="DY77" s="265"/>
      <c r="DZ77" s="265"/>
      <c r="EA77" s="265"/>
      <c r="EB77" s="265"/>
      <c r="EC77" s="265"/>
      <c r="ED77" s="265"/>
    </row>
    <row r="78" spans="21:134" ht="15" x14ac:dyDescent="0.25">
      <c r="U78" s="238" t="str">
        <f t="shared" si="2"/>
        <v/>
      </c>
      <c r="V78" s="265" t="s">
        <v>181</v>
      </c>
      <c r="W78" s="265" t="s">
        <v>181</v>
      </c>
      <c r="X78" s="265" t="s">
        <v>181</v>
      </c>
      <c r="Y78" s="265" t="s">
        <v>181</v>
      </c>
      <c r="Z78" s="265" t="s">
        <v>181</v>
      </c>
      <c r="AA78" s="265" t="s">
        <v>181</v>
      </c>
      <c r="AB78" s="265" t="s">
        <v>181</v>
      </c>
      <c r="AC78" s="265" t="s">
        <v>181</v>
      </c>
      <c r="AD78" s="265" t="s">
        <v>181</v>
      </c>
      <c r="AE78" s="265" t="s">
        <v>181</v>
      </c>
      <c r="AF78" s="265" t="s">
        <v>181</v>
      </c>
      <c r="AG78" s="265" t="s">
        <v>181</v>
      </c>
      <c r="AH78" s="265" t="s">
        <v>181</v>
      </c>
      <c r="AI78" s="265" t="s">
        <v>181</v>
      </c>
      <c r="AJ78" s="265" t="s">
        <v>181</v>
      </c>
      <c r="AK78" s="265" t="s">
        <v>181</v>
      </c>
      <c r="AL78" s="265" t="s">
        <v>181</v>
      </c>
      <c r="AM78" s="265" t="s">
        <v>181</v>
      </c>
      <c r="AN78" s="265" t="s">
        <v>181</v>
      </c>
      <c r="AO78" s="265" t="s">
        <v>181</v>
      </c>
      <c r="AP78" s="265" t="s">
        <v>181</v>
      </c>
      <c r="AQ78" s="265" t="s">
        <v>181</v>
      </c>
      <c r="AR78" s="265" t="s">
        <v>181</v>
      </c>
      <c r="AS78" s="265" t="s">
        <v>181</v>
      </c>
      <c r="AT78" s="265" t="s">
        <v>181</v>
      </c>
      <c r="AU78" s="265" t="s">
        <v>181</v>
      </c>
      <c r="AV78" s="265" t="s">
        <v>181</v>
      </c>
      <c r="AW78" s="265" t="s">
        <v>181</v>
      </c>
      <c r="AX78" s="265" t="s">
        <v>181</v>
      </c>
      <c r="AY78" s="265" t="s">
        <v>181</v>
      </c>
      <c r="AZ78" s="265" t="s">
        <v>181</v>
      </c>
      <c r="BA78" s="265" t="s">
        <v>181</v>
      </c>
      <c r="BB78" s="265" t="s">
        <v>181</v>
      </c>
      <c r="BC78" s="265"/>
      <c r="BD78" s="265"/>
      <c r="BE78" s="265"/>
      <c r="BF78" s="265"/>
      <c r="BG78" s="265"/>
      <c r="BH78" s="265"/>
      <c r="BI78" s="265"/>
      <c r="BJ78" s="265"/>
      <c r="BK78" s="265"/>
      <c r="BL78" s="265"/>
      <c r="BM78" s="265"/>
      <c r="BN78" s="265"/>
      <c r="BO78" s="265"/>
      <c r="BP78" s="265"/>
      <c r="BQ78" s="265"/>
      <c r="BR78" s="265"/>
      <c r="BS78" s="265"/>
      <c r="BT78" s="265"/>
      <c r="BU78" s="265"/>
      <c r="BV78" s="265"/>
      <c r="BW78" s="265"/>
      <c r="BX78" s="265"/>
      <c r="BY78" s="265"/>
      <c r="BZ78" s="265"/>
      <c r="CA78" s="265"/>
      <c r="CB78" s="265"/>
      <c r="CC78" s="265"/>
      <c r="CD78" s="265"/>
      <c r="CE78" s="265"/>
      <c r="CF78" s="265"/>
      <c r="CG78" s="265"/>
      <c r="CH78" s="265"/>
      <c r="CI78" s="265"/>
      <c r="CJ78" s="265"/>
      <c r="CK78" s="265"/>
      <c r="CL78" s="265"/>
      <c r="CM78" s="265"/>
      <c r="CN78" s="265"/>
      <c r="CO78" s="265"/>
      <c r="CP78" s="265"/>
      <c r="CQ78" s="265"/>
      <c r="CR78" s="265"/>
      <c r="CS78" s="265"/>
      <c r="CT78" s="265"/>
      <c r="CU78" s="265"/>
      <c r="CV78" s="265"/>
      <c r="CW78" s="265"/>
      <c r="CX78" s="265"/>
      <c r="CY78" s="265"/>
      <c r="CZ78" s="265"/>
      <c r="DA78" s="265"/>
      <c r="DB78" s="265"/>
      <c r="DC78" s="265"/>
      <c r="DD78" s="265"/>
      <c r="DE78" s="265"/>
      <c r="DF78" s="265"/>
      <c r="DG78" s="265"/>
      <c r="DH78" s="265"/>
      <c r="DI78" s="265"/>
      <c r="DJ78" s="265"/>
      <c r="DK78" s="265"/>
      <c r="DL78" s="265"/>
      <c r="DM78" s="265"/>
      <c r="DN78" s="265"/>
      <c r="DO78" s="265"/>
      <c r="DP78" s="265"/>
      <c r="DQ78" s="265"/>
      <c r="DR78" s="265"/>
      <c r="DS78" s="265"/>
      <c r="DT78" s="265"/>
      <c r="DU78" s="265"/>
      <c r="DV78" s="265"/>
      <c r="DW78" s="265"/>
      <c r="DX78" s="265"/>
      <c r="DY78" s="265"/>
      <c r="DZ78" s="265"/>
      <c r="EA78" s="265"/>
      <c r="EB78" s="265"/>
      <c r="EC78" s="265"/>
      <c r="ED78" s="265"/>
    </row>
    <row r="79" spans="21:134" ht="15" x14ac:dyDescent="0.25">
      <c r="U79" s="238" t="str">
        <f t="shared" si="2"/>
        <v/>
      </c>
      <c r="V79" s="265" t="s">
        <v>181</v>
      </c>
      <c r="W79" s="265" t="s">
        <v>181</v>
      </c>
      <c r="X79" s="265" t="s">
        <v>181</v>
      </c>
      <c r="Y79" s="265" t="s">
        <v>181</v>
      </c>
      <c r="Z79" s="265" t="s">
        <v>181</v>
      </c>
      <c r="AA79" s="265" t="s">
        <v>181</v>
      </c>
      <c r="AB79" s="265" t="s">
        <v>181</v>
      </c>
      <c r="AC79" s="265" t="s">
        <v>181</v>
      </c>
      <c r="AD79" s="265" t="s">
        <v>181</v>
      </c>
      <c r="AE79" s="265" t="s">
        <v>181</v>
      </c>
      <c r="AF79" s="265" t="s">
        <v>181</v>
      </c>
      <c r="AG79" s="265" t="s">
        <v>181</v>
      </c>
      <c r="AH79" s="265" t="s">
        <v>181</v>
      </c>
      <c r="AI79" s="265" t="s">
        <v>181</v>
      </c>
      <c r="AJ79" s="265" t="s">
        <v>181</v>
      </c>
      <c r="AK79" s="265" t="s">
        <v>181</v>
      </c>
      <c r="AL79" s="265" t="s">
        <v>181</v>
      </c>
      <c r="AM79" s="265" t="s">
        <v>181</v>
      </c>
      <c r="AN79" s="265" t="s">
        <v>181</v>
      </c>
      <c r="AO79" s="265" t="s">
        <v>181</v>
      </c>
      <c r="AP79" s="265" t="s">
        <v>181</v>
      </c>
      <c r="AQ79" s="265" t="s">
        <v>181</v>
      </c>
      <c r="AR79" s="265" t="s">
        <v>181</v>
      </c>
      <c r="AS79" s="265" t="s">
        <v>181</v>
      </c>
      <c r="AT79" s="265" t="s">
        <v>181</v>
      </c>
      <c r="AU79" s="265" t="s">
        <v>181</v>
      </c>
      <c r="AV79" s="265" t="s">
        <v>181</v>
      </c>
      <c r="AW79" s="265" t="s">
        <v>181</v>
      </c>
      <c r="AX79" s="265" t="s">
        <v>181</v>
      </c>
      <c r="AY79" s="265" t="s">
        <v>181</v>
      </c>
      <c r="AZ79" s="265" t="s">
        <v>181</v>
      </c>
      <c r="BA79" s="265" t="s">
        <v>181</v>
      </c>
      <c r="BB79" s="265" t="s">
        <v>181</v>
      </c>
      <c r="BC79" s="265"/>
      <c r="BD79" s="265"/>
      <c r="BE79" s="265"/>
      <c r="BF79" s="265"/>
      <c r="BG79" s="265"/>
      <c r="BH79" s="265"/>
      <c r="BI79" s="265"/>
      <c r="BJ79" s="265"/>
      <c r="BK79" s="265"/>
      <c r="BL79" s="265"/>
      <c r="BM79" s="265"/>
      <c r="BN79" s="265"/>
      <c r="BO79" s="265"/>
      <c r="BP79" s="265"/>
      <c r="BQ79" s="265"/>
      <c r="BR79" s="265"/>
      <c r="BS79" s="265"/>
      <c r="BT79" s="265"/>
      <c r="BU79" s="265"/>
      <c r="BV79" s="265"/>
      <c r="BW79" s="265"/>
      <c r="BX79" s="265"/>
      <c r="BY79" s="265"/>
      <c r="BZ79" s="265"/>
      <c r="CA79" s="265"/>
      <c r="CB79" s="265"/>
      <c r="CC79" s="265"/>
      <c r="CD79" s="265"/>
      <c r="CE79" s="265"/>
      <c r="CF79" s="265"/>
      <c r="CG79" s="265"/>
      <c r="CH79" s="265"/>
      <c r="CI79" s="265"/>
      <c r="CJ79" s="265"/>
      <c r="CK79" s="265"/>
      <c r="CL79" s="265"/>
      <c r="CM79" s="265"/>
      <c r="CN79" s="265"/>
      <c r="CO79" s="265"/>
      <c r="CP79" s="265"/>
      <c r="CQ79" s="265"/>
      <c r="CR79" s="265"/>
      <c r="CS79" s="265"/>
      <c r="CT79" s="265"/>
      <c r="CU79" s="265"/>
      <c r="CV79" s="265"/>
      <c r="CW79" s="265"/>
      <c r="CX79" s="265"/>
      <c r="CY79" s="265"/>
      <c r="CZ79" s="265"/>
      <c r="DA79" s="265"/>
      <c r="DB79" s="265"/>
      <c r="DC79" s="265"/>
      <c r="DD79" s="265"/>
      <c r="DE79" s="265"/>
      <c r="DF79" s="265"/>
      <c r="DG79" s="265"/>
      <c r="DH79" s="265"/>
      <c r="DI79" s="265"/>
      <c r="DJ79" s="265"/>
      <c r="DK79" s="265"/>
      <c r="DL79" s="265"/>
      <c r="DM79" s="265"/>
      <c r="DN79" s="265"/>
      <c r="DO79" s="265"/>
      <c r="DP79" s="265"/>
      <c r="DQ79" s="265"/>
      <c r="DR79" s="265"/>
      <c r="DS79" s="265"/>
      <c r="DT79" s="265"/>
      <c r="DU79" s="265"/>
      <c r="DV79" s="265"/>
      <c r="DW79" s="265"/>
      <c r="DX79" s="265"/>
      <c r="DY79" s="265"/>
      <c r="DZ79" s="265"/>
      <c r="EA79" s="265"/>
      <c r="EB79" s="265"/>
      <c r="EC79" s="265"/>
      <c r="ED79" s="265"/>
    </row>
    <row r="80" spans="21:134" ht="15" x14ac:dyDescent="0.25">
      <c r="U80" s="238" t="str">
        <f t="shared" si="2"/>
        <v/>
      </c>
      <c r="V80" s="265" t="s">
        <v>181</v>
      </c>
      <c r="W80" s="265" t="s">
        <v>181</v>
      </c>
      <c r="X80" s="265" t="s">
        <v>181</v>
      </c>
      <c r="Y80" s="265" t="s">
        <v>181</v>
      </c>
      <c r="Z80" s="265" t="s">
        <v>181</v>
      </c>
      <c r="AA80" s="265" t="s">
        <v>181</v>
      </c>
      <c r="AB80" s="265" t="s">
        <v>181</v>
      </c>
      <c r="AC80" s="265" t="s">
        <v>181</v>
      </c>
      <c r="AD80" s="265" t="s">
        <v>181</v>
      </c>
      <c r="AE80" s="265" t="s">
        <v>181</v>
      </c>
      <c r="AF80" s="265" t="s">
        <v>181</v>
      </c>
      <c r="AG80" s="265" t="s">
        <v>181</v>
      </c>
      <c r="AH80" s="265" t="s">
        <v>181</v>
      </c>
      <c r="AI80" s="265" t="s">
        <v>181</v>
      </c>
      <c r="AJ80" s="265" t="s">
        <v>181</v>
      </c>
      <c r="AK80" s="265" t="s">
        <v>181</v>
      </c>
      <c r="AL80" s="265" t="s">
        <v>181</v>
      </c>
      <c r="AM80" s="265" t="s">
        <v>181</v>
      </c>
      <c r="AN80" s="265" t="s">
        <v>181</v>
      </c>
      <c r="AO80" s="265" t="s">
        <v>181</v>
      </c>
      <c r="AP80" s="265" t="s">
        <v>181</v>
      </c>
      <c r="AQ80" s="265" t="s">
        <v>181</v>
      </c>
      <c r="AR80" s="265" t="s">
        <v>181</v>
      </c>
      <c r="AS80" s="265" t="s">
        <v>181</v>
      </c>
      <c r="AT80" s="265" t="s">
        <v>181</v>
      </c>
      <c r="AU80" s="265" t="s">
        <v>181</v>
      </c>
      <c r="AV80" s="265" t="s">
        <v>181</v>
      </c>
      <c r="AW80" s="265" t="s">
        <v>181</v>
      </c>
      <c r="AX80" s="265" t="s">
        <v>181</v>
      </c>
      <c r="AY80" s="265" t="s">
        <v>181</v>
      </c>
      <c r="AZ80" s="265" t="s">
        <v>181</v>
      </c>
      <c r="BA80" s="265" t="s">
        <v>181</v>
      </c>
      <c r="BB80" s="265" t="s">
        <v>181</v>
      </c>
      <c r="BC80" s="265"/>
      <c r="BD80" s="265"/>
      <c r="BE80" s="265"/>
      <c r="BF80" s="265"/>
      <c r="BG80" s="265"/>
      <c r="BH80" s="265"/>
      <c r="BI80" s="265"/>
      <c r="BJ80" s="265"/>
      <c r="BK80" s="265"/>
      <c r="BL80" s="265"/>
      <c r="BM80" s="265"/>
      <c r="BN80" s="265"/>
      <c r="BO80" s="265"/>
      <c r="BP80" s="265"/>
      <c r="BQ80" s="265"/>
      <c r="BR80" s="265"/>
      <c r="BS80" s="265"/>
      <c r="BT80" s="265"/>
      <c r="BU80" s="265"/>
      <c r="BV80" s="265"/>
      <c r="BW80" s="265"/>
      <c r="BX80" s="265"/>
      <c r="BY80" s="265"/>
      <c r="BZ80" s="265"/>
      <c r="CA80" s="265"/>
      <c r="CB80" s="265"/>
      <c r="CC80" s="265"/>
      <c r="CD80" s="265"/>
      <c r="CE80" s="265"/>
      <c r="CF80" s="265"/>
      <c r="CG80" s="265"/>
      <c r="CH80" s="265"/>
      <c r="CI80" s="265"/>
      <c r="CJ80" s="265"/>
      <c r="CK80" s="265"/>
      <c r="CL80" s="265"/>
      <c r="CM80" s="265"/>
      <c r="CN80" s="265"/>
      <c r="CO80" s="265"/>
      <c r="CP80" s="265"/>
      <c r="CQ80" s="265"/>
      <c r="CR80" s="265"/>
      <c r="CS80" s="265"/>
      <c r="CT80" s="265"/>
      <c r="CU80" s="265"/>
      <c r="CV80" s="265"/>
      <c r="CW80" s="265"/>
      <c r="CX80" s="265"/>
      <c r="CY80" s="265"/>
      <c r="CZ80" s="265"/>
      <c r="DA80" s="265"/>
      <c r="DB80" s="265"/>
      <c r="DC80" s="265"/>
      <c r="DD80" s="265"/>
      <c r="DE80" s="265"/>
      <c r="DF80" s="265"/>
      <c r="DG80" s="265"/>
      <c r="DH80" s="265"/>
      <c r="DI80" s="265"/>
      <c r="DJ80" s="265"/>
      <c r="DK80" s="265"/>
      <c r="DL80" s="265"/>
      <c r="DM80" s="265"/>
      <c r="DN80" s="265"/>
      <c r="DO80" s="265"/>
      <c r="DP80" s="265"/>
      <c r="DQ80" s="265"/>
      <c r="DR80" s="265"/>
      <c r="DS80" s="265"/>
      <c r="DT80" s="265"/>
      <c r="DU80" s="265"/>
      <c r="DV80" s="265"/>
      <c r="DW80" s="265"/>
      <c r="DX80" s="265"/>
      <c r="DY80" s="265"/>
      <c r="DZ80" s="265"/>
      <c r="EA80" s="265"/>
      <c r="EB80" s="265"/>
      <c r="EC80" s="265"/>
      <c r="ED80" s="265"/>
    </row>
    <row r="81" spans="1:134" ht="15" x14ac:dyDescent="0.25">
      <c r="U81" s="238" t="str">
        <f t="shared" si="2"/>
        <v/>
      </c>
      <c r="V81" s="265" t="s">
        <v>181</v>
      </c>
      <c r="W81" s="265" t="s">
        <v>181</v>
      </c>
      <c r="X81" s="265" t="s">
        <v>181</v>
      </c>
      <c r="Y81" s="265" t="s">
        <v>181</v>
      </c>
      <c r="Z81" s="265" t="s">
        <v>181</v>
      </c>
      <c r="AA81" s="265" t="s">
        <v>181</v>
      </c>
      <c r="AB81" s="265" t="s">
        <v>181</v>
      </c>
      <c r="AC81" s="265" t="s">
        <v>181</v>
      </c>
      <c r="AD81" s="265" t="s">
        <v>181</v>
      </c>
      <c r="AE81" s="265" t="s">
        <v>181</v>
      </c>
      <c r="AF81" s="265" t="s">
        <v>181</v>
      </c>
      <c r="AG81" s="265" t="s">
        <v>181</v>
      </c>
      <c r="AH81" s="265" t="s">
        <v>181</v>
      </c>
      <c r="AI81" s="265" t="s">
        <v>181</v>
      </c>
      <c r="AJ81" s="265" t="s">
        <v>181</v>
      </c>
      <c r="AK81" s="265" t="s">
        <v>181</v>
      </c>
      <c r="AL81" s="265" t="s">
        <v>181</v>
      </c>
      <c r="AM81" s="265" t="s">
        <v>181</v>
      </c>
      <c r="AN81" s="265" t="s">
        <v>181</v>
      </c>
      <c r="AO81" s="265" t="s">
        <v>181</v>
      </c>
      <c r="AP81" s="265" t="s">
        <v>181</v>
      </c>
      <c r="AQ81" s="265" t="s">
        <v>181</v>
      </c>
      <c r="AR81" s="265" t="s">
        <v>181</v>
      </c>
      <c r="AS81" s="265" t="s">
        <v>181</v>
      </c>
      <c r="AT81" s="265" t="s">
        <v>181</v>
      </c>
      <c r="AU81" s="265" t="s">
        <v>181</v>
      </c>
      <c r="AV81" s="265" t="s">
        <v>181</v>
      </c>
      <c r="AW81" s="265" t="s">
        <v>181</v>
      </c>
      <c r="AX81" s="265" t="s">
        <v>181</v>
      </c>
      <c r="AY81" s="265" t="s">
        <v>181</v>
      </c>
      <c r="AZ81" s="265" t="s">
        <v>181</v>
      </c>
      <c r="BA81" s="265" t="s">
        <v>181</v>
      </c>
      <c r="BB81" s="265" t="s">
        <v>181</v>
      </c>
      <c r="BC81" s="265"/>
      <c r="BD81" s="265"/>
      <c r="BE81" s="265"/>
      <c r="BF81" s="265"/>
      <c r="BG81" s="265"/>
      <c r="BH81" s="265"/>
      <c r="BI81" s="265"/>
      <c r="BJ81" s="265"/>
      <c r="BK81" s="265"/>
      <c r="BL81" s="265"/>
      <c r="BM81" s="265"/>
      <c r="BN81" s="265"/>
      <c r="BO81" s="265"/>
      <c r="BP81" s="265"/>
      <c r="BQ81" s="265"/>
      <c r="BR81" s="265"/>
      <c r="BS81" s="265"/>
      <c r="BT81" s="265"/>
      <c r="BU81" s="265"/>
      <c r="BV81" s="265"/>
      <c r="BW81" s="265"/>
      <c r="BX81" s="265"/>
      <c r="BY81" s="265"/>
      <c r="BZ81" s="265"/>
      <c r="CA81" s="265"/>
      <c r="CB81" s="265"/>
      <c r="CC81" s="265"/>
      <c r="CD81" s="265"/>
      <c r="CE81" s="265"/>
      <c r="CF81" s="265"/>
      <c r="CG81" s="265"/>
      <c r="CH81" s="265"/>
      <c r="CI81" s="265"/>
      <c r="CJ81" s="265"/>
      <c r="CK81" s="265"/>
      <c r="CL81" s="265"/>
      <c r="CM81" s="265"/>
      <c r="CN81" s="265"/>
      <c r="CO81" s="265"/>
      <c r="CP81" s="265"/>
      <c r="CQ81" s="265"/>
      <c r="CR81" s="265"/>
      <c r="CS81" s="265"/>
      <c r="CT81" s="265"/>
      <c r="CU81" s="265"/>
      <c r="CV81" s="265"/>
      <c r="CW81" s="265"/>
      <c r="CX81" s="265"/>
      <c r="CY81" s="265"/>
      <c r="CZ81" s="265"/>
      <c r="DA81" s="265"/>
      <c r="DB81" s="265"/>
      <c r="DC81" s="265"/>
      <c r="DD81" s="265"/>
      <c r="DE81" s="265"/>
      <c r="DF81" s="265"/>
      <c r="DG81" s="265"/>
      <c r="DH81" s="265"/>
      <c r="DI81" s="265"/>
      <c r="DJ81" s="265"/>
      <c r="DK81" s="265"/>
      <c r="DL81" s="265"/>
      <c r="DM81" s="265"/>
      <c r="DN81" s="265"/>
      <c r="DO81" s="265"/>
      <c r="DP81" s="265"/>
      <c r="DQ81" s="265"/>
      <c r="DR81" s="265"/>
      <c r="DS81" s="265"/>
      <c r="DT81" s="265"/>
      <c r="DU81" s="265"/>
      <c r="DV81" s="265"/>
      <c r="DW81" s="265"/>
      <c r="DX81" s="265"/>
      <c r="DY81" s="265"/>
      <c r="DZ81" s="265"/>
      <c r="EA81" s="265"/>
      <c r="EB81" s="265"/>
      <c r="EC81" s="265"/>
      <c r="ED81" s="265"/>
    </row>
    <row r="82" spans="1:134" ht="15" x14ac:dyDescent="0.25">
      <c r="U82" s="238" t="str">
        <f t="shared" si="2"/>
        <v/>
      </c>
      <c r="V82" s="265" t="s">
        <v>181</v>
      </c>
      <c r="W82" s="265" t="s">
        <v>181</v>
      </c>
      <c r="X82" s="265" t="s">
        <v>181</v>
      </c>
      <c r="Y82" s="265" t="s">
        <v>181</v>
      </c>
      <c r="Z82" s="265" t="s">
        <v>181</v>
      </c>
      <c r="AA82" s="265" t="s">
        <v>181</v>
      </c>
      <c r="AB82" s="265" t="s">
        <v>181</v>
      </c>
      <c r="AC82" s="265" t="s">
        <v>181</v>
      </c>
      <c r="AD82" s="265" t="s">
        <v>181</v>
      </c>
      <c r="AE82" s="265" t="s">
        <v>181</v>
      </c>
      <c r="AF82" s="265" t="s">
        <v>181</v>
      </c>
      <c r="AG82" s="265" t="s">
        <v>181</v>
      </c>
      <c r="AH82" s="265" t="s">
        <v>181</v>
      </c>
      <c r="AI82" s="265" t="s">
        <v>181</v>
      </c>
      <c r="AJ82" s="265" t="s">
        <v>181</v>
      </c>
      <c r="AK82" s="265" t="s">
        <v>181</v>
      </c>
      <c r="AL82" s="265" t="s">
        <v>181</v>
      </c>
      <c r="AM82" s="265" t="s">
        <v>181</v>
      </c>
      <c r="AN82" s="265" t="s">
        <v>181</v>
      </c>
      <c r="AO82" s="265" t="s">
        <v>181</v>
      </c>
      <c r="AP82" s="265" t="s">
        <v>181</v>
      </c>
      <c r="AQ82" s="265" t="s">
        <v>181</v>
      </c>
      <c r="AR82" s="265" t="s">
        <v>181</v>
      </c>
      <c r="AS82" s="265" t="s">
        <v>181</v>
      </c>
      <c r="AT82" s="265" t="s">
        <v>181</v>
      </c>
      <c r="AU82" s="265" t="s">
        <v>181</v>
      </c>
      <c r="AV82" s="265" t="s">
        <v>181</v>
      </c>
      <c r="AW82" s="265" t="s">
        <v>181</v>
      </c>
      <c r="AX82" s="265" t="s">
        <v>181</v>
      </c>
      <c r="AY82" s="265" t="s">
        <v>181</v>
      </c>
      <c r="AZ82" s="265" t="s">
        <v>181</v>
      </c>
      <c r="BA82" s="265" t="s">
        <v>181</v>
      </c>
      <c r="BB82" s="265" t="s">
        <v>181</v>
      </c>
      <c r="BC82" s="265"/>
      <c r="BD82" s="265"/>
      <c r="BE82" s="265"/>
      <c r="BF82" s="265"/>
      <c r="BG82" s="265"/>
      <c r="BH82" s="265"/>
      <c r="BI82" s="265"/>
      <c r="BJ82" s="265"/>
      <c r="BK82" s="265"/>
      <c r="BL82" s="265"/>
      <c r="BM82" s="265"/>
      <c r="BN82" s="265"/>
      <c r="BO82" s="265"/>
      <c r="BP82" s="265"/>
      <c r="BQ82" s="265"/>
      <c r="BR82" s="265"/>
      <c r="BS82" s="265"/>
      <c r="BT82" s="265"/>
      <c r="BU82" s="265"/>
      <c r="BV82" s="265"/>
      <c r="BW82" s="265"/>
      <c r="BX82" s="265"/>
      <c r="BY82" s="265"/>
      <c r="BZ82" s="265"/>
      <c r="CA82" s="265"/>
      <c r="CB82" s="265"/>
      <c r="CC82" s="265"/>
      <c r="CD82" s="265"/>
      <c r="CE82" s="265"/>
      <c r="CF82" s="265"/>
      <c r="CG82" s="265"/>
      <c r="CH82" s="265"/>
      <c r="CI82" s="265"/>
      <c r="CJ82" s="265"/>
      <c r="CK82" s="265"/>
      <c r="CL82" s="265"/>
      <c r="CM82" s="265"/>
      <c r="CN82" s="265"/>
      <c r="CO82" s="265"/>
      <c r="CP82" s="265"/>
      <c r="CQ82" s="265"/>
      <c r="CR82" s="265"/>
      <c r="CS82" s="265"/>
      <c r="CT82" s="265"/>
      <c r="CU82" s="265"/>
      <c r="CV82" s="265"/>
      <c r="CW82" s="265"/>
      <c r="CX82" s="265"/>
      <c r="CY82" s="265"/>
      <c r="CZ82" s="265"/>
      <c r="DA82" s="265"/>
      <c r="DB82" s="265"/>
      <c r="DC82" s="265"/>
      <c r="DD82" s="265"/>
      <c r="DE82" s="265"/>
      <c r="DF82" s="265"/>
      <c r="DG82" s="265"/>
      <c r="DH82" s="265"/>
      <c r="DI82" s="265"/>
      <c r="DJ82" s="265"/>
      <c r="DK82" s="265"/>
      <c r="DL82" s="265"/>
      <c r="DM82" s="265"/>
      <c r="DN82" s="265"/>
      <c r="DO82" s="265"/>
      <c r="DP82" s="265"/>
      <c r="DQ82" s="265"/>
      <c r="DR82" s="265"/>
      <c r="DS82" s="265"/>
      <c r="DT82" s="265"/>
      <c r="DU82" s="265"/>
      <c r="DV82" s="265"/>
      <c r="DW82" s="265"/>
      <c r="DX82" s="265"/>
      <c r="DY82" s="265"/>
      <c r="DZ82" s="265"/>
      <c r="EA82" s="265"/>
      <c r="EB82" s="265"/>
      <c r="EC82" s="265"/>
      <c r="ED82" s="265"/>
    </row>
    <row r="83" spans="1:134" ht="15" x14ac:dyDescent="0.25">
      <c r="U83" s="238" t="str">
        <f t="shared" si="2"/>
        <v/>
      </c>
      <c r="V83" s="265" t="s">
        <v>181</v>
      </c>
      <c r="W83" s="265" t="s">
        <v>181</v>
      </c>
      <c r="X83" s="265" t="s">
        <v>181</v>
      </c>
      <c r="Y83" s="265" t="s">
        <v>181</v>
      </c>
      <c r="Z83" s="265" t="s">
        <v>181</v>
      </c>
      <c r="AA83" s="265" t="s">
        <v>181</v>
      </c>
      <c r="AB83" s="265" t="s">
        <v>181</v>
      </c>
      <c r="AC83" s="265" t="s">
        <v>181</v>
      </c>
      <c r="AD83" s="265" t="s">
        <v>181</v>
      </c>
      <c r="AE83" s="265" t="s">
        <v>181</v>
      </c>
      <c r="AF83" s="265" t="s">
        <v>181</v>
      </c>
      <c r="AG83" s="265" t="s">
        <v>181</v>
      </c>
      <c r="AH83" s="265" t="s">
        <v>181</v>
      </c>
      <c r="AI83" s="265" t="s">
        <v>181</v>
      </c>
      <c r="AJ83" s="265" t="s">
        <v>181</v>
      </c>
      <c r="AK83" s="265" t="s">
        <v>181</v>
      </c>
      <c r="AL83" s="265" t="s">
        <v>181</v>
      </c>
      <c r="AM83" s="265" t="s">
        <v>181</v>
      </c>
      <c r="AN83" s="265" t="s">
        <v>181</v>
      </c>
      <c r="AO83" s="265" t="s">
        <v>181</v>
      </c>
      <c r="AP83" s="265" t="s">
        <v>181</v>
      </c>
      <c r="AQ83" s="265" t="s">
        <v>181</v>
      </c>
      <c r="AR83" s="265" t="s">
        <v>181</v>
      </c>
      <c r="AS83" s="265" t="s">
        <v>181</v>
      </c>
      <c r="AT83" s="265" t="s">
        <v>181</v>
      </c>
      <c r="AU83" s="265" t="s">
        <v>181</v>
      </c>
      <c r="AV83" s="265" t="s">
        <v>181</v>
      </c>
      <c r="AW83" s="265" t="s">
        <v>181</v>
      </c>
      <c r="AX83" s="265" t="s">
        <v>181</v>
      </c>
      <c r="AY83" s="265" t="s">
        <v>181</v>
      </c>
      <c r="AZ83" s="265" t="s">
        <v>181</v>
      </c>
      <c r="BA83" s="265" t="s">
        <v>181</v>
      </c>
      <c r="BB83" s="265" t="s">
        <v>181</v>
      </c>
      <c r="BC83" s="265"/>
      <c r="BD83" s="265"/>
      <c r="BE83" s="265"/>
      <c r="BF83" s="265"/>
      <c r="BG83" s="265"/>
      <c r="BH83" s="265"/>
      <c r="BI83" s="265"/>
      <c r="BJ83" s="265"/>
      <c r="BK83" s="265"/>
      <c r="BL83" s="265"/>
      <c r="BM83" s="265"/>
      <c r="BN83" s="265"/>
      <c r="BO83" s="265"/>
      <c r="BP83" s="265"/>
      <c r="BQ83" s="265"/>
      <c r="BR83" s="265"/>
      <c r="BS83" s="265"/>
      <c r="BT83" s="265"/>
      <c r="BU83" s="265"/>
      <c r="BV83" s="265"/>
      <c r="BW83" s="265"/>
      <c r="BX83" s="265"/>
      <c r="BY83" s="265"/>
      <c r="BZ83" s="265"/>
      <c r="CA83" s="265"/>
      <c r="CB83" s="265"/>
      <c r="CC83" s="265"/>
      <c r="CD83" s="265"/>
      <c r="CE83" s="265"/>
      <c r="CF83" s="265"/>
      <c r="CG83" s="265"/>
      <c r="CH83" s="265"/>
      <c r="CI83" s="265"/>
      <c r="CJ83" s="265"/>
      <c r="CK83" s="265"/>
      <c r="CL83" s="265"/>
      <c r="CM83" s="265"/>
      <c r="CN83" s="265"/>
      <c r="CO83" s="265"/>
      <c r="CP83" s="265"/>
      <c r="CQ83" s="265"/>
      <c r="CR83" s="265"/>
      <c r="CS83" s="265"/>
      <c r="CT83" s="265"/>
      <c r="CU83" s="265"/>
      <c r="CV83" s="265"/>
      <c r="CW83" s="265"/>
      <c r="CX83" s="265"/>
      <c r="CY83" s="265"/>
      <c r="CZ83" s="265"/>
      <c r="DA83" s="265"/>
      <c r="DB83" s="265"/>
      <c r="DC83" s="265"/>
      <c r="DD83" s="265"/>
      <c r="DE83" s="265"/>
      <c r="DF83" s="265"/>
      <c r="DG83" s="265"/>
      <c r="DH83" s="265"/>
      <c r="DI83" s="265"/>
      <c r="DJ83" s="265"/>
      <c r="DK83" s="265"/>
      <c r="DL83" s="265"/>
      <c r="DM83" s="265"/>
      <c r="DN83" s="265"/>
      <c r="DO83" s="265"/>
      <c r="DP83" s="265"/>
      <c r="DQ83" s="265"/>
      <c r="DR83" s="265"/>
      <c r="DS83" s="265"/>
      <c r="DT83" s="265"/>
      <c r="DU83" s="265"/>
      <c r="DV83" s="265"/>
      <c r="DW83" s="265"/>
      <c r="DX83" s="265"/>
      <c r="DY83" s="265"/>
      <c r="DZ83" s="265"/>
      <c r="EA83" s="265"/>
      <c r="EB83" s="265"/>
      <c r="EC83" s="265"/>
      <c r="ED83" s="265"/>
    </row>
    <row r="84" spans="1:134" ht="15" x14ac:dyDescent="0.25">
      <c r="U84" s="238" t="str">
        <f t="shared" si="2"/>
        <v/>
      </c>
      <c r="V84" s="265" t="s">
        <v>181</v>
      </c>
      <c r="W84" s="265" t="s">
        <v>181</v>
      </c>
      <c r="X84" s="265" t="s">
        <v>181</v>
      </c>
      <c r="Y84" s="265" t="s">
        <v>181</v>
      </c>
      <c r="Z84" s="265" t="s">
        <v>181</v>
      </c>
      <c r="AA84" s="265" t="s">
        <v>181</v>
      </c>
      <c r="AB84" s="265" t="s">
        <v>181</v>
      </c>
      <c r="AC84" s="265" t="s">
        <v>181</v>
      </c>
      <c r="AD84" s="265" t="s">
        <v>181</v>
      </c>
      <c r="AE84" s="265" t="s">
        <v>181</v>
      </c>
      <c r="AF84" s="265" t="s">
        <v>181</v>
      </c>
      <c r="AG84" s="265" t="s">
        <v>181</v>
      </c>
      <c r="AH84" s="265" t="s">
        <v>181</v>
      </c>
      <c r="AI84" s="265" t="s">
        <v>181</v>
      </c>
      <c r="AJ84" s="265" t="s">
        <v>181</v>
      </c>
      <c r="AK84" s="265" t="s">
        <v>181</v>
      </c>
      <c r="AL84" s="265" t="s">
        <v>181</v>
      </c>
      <c r="AM84" s="265" t="s">
        <v>181</v>
      </c>
      <c r="AN84" s="265" t="s">
        <v>181</v>
      </c>
      <c r="AO84" s="265" t="s">
        <v>181</v>
      </c>
      <c r="AP84" s="265" t="s">
        <v>181</v>
      </c>
      <c r="AQ84" s="265" t="s">
        <v>181</v>
      </c>
      <c r="AR84" s="265" t="s">
        <v>181</v>
      </c>
      <c r="AS84" s="265" t="s">
        <v>181</v>
      </c>
      <c r="AT84" s="265" t="s">
        <v>181</v>
      </c>
      <c r="AU84" s="265" t="s">
        <v>181</v>
      </c>
      <c r="AV84" s="265" t="s">
        <v>181</v>
      </c>
      <c r="AW84" s="265" t="s">
        <v>181</v>
      </c>
      <c r="AX84" s="265" t="s">
        <v>181</v>
      </c>
      <c r="AY84" s="265" t="s">
        <v>181</v>
      </c>
      <c r="AZ84" s="265" t="s">
        <v>181</v>
      </c>
      <c r="BA84" s="265" t="s">
        <v>181</v>
      </c>
      <c r="BB84" s="265" t="s">
        <v>181</v>
      </c>
      <c r="BC84" s="265"/>
      <c r="BD84" s="265"/>
      <c r="BE84" s="265"/>
      <c r="BF84" s="265"/>
      <c r="BG84" s="265"/>
      <c r="BH84" s="265"/>
      <c r="BI84" s="265"/>
      <c r="BJ84" s="265"/>
      <c r="BK84" s="265"/>
      <c r="BL84" s="265"/>
      <c r="BM84" s="265"/>
      <c r="BN84" s="265"/>
      <c r="BO84" s="265"/>
      <c r="BP84" s="265"/>
      <c r="BQ84" s="265"/>
      <c r="BR84" s="265"/>
      <c r="BS84" s="265"/>
      <c r="BT84" s="265"/>
      <c r="BU84" s="265"/>
      <c r="BV84" s="265"/>
      <c r="BW84" s="265"/>
      <c r="BX84" s="265"/>
      <c r="BY84" s="265"/>
      <c r="BZ84" s="265"/>
      <c r="CA84" s="265"/>
      <c r="CB84" s="265"/>
      <c r="CC84" s="265"/>
      <c r="CD84" s="265"/>
      <c r="CE84" s="265"/>
      <c r="CF84" s="265"/>
      <c r="CG84" s="265"/>
      <c r="CH84" s="265"/>
      <c r="CI84" s="265"/>
      <c r="CJ84" s="265"/>
      <c r="CK84" s="265"/>
      <c r="CL84" s="265"/>
      <c r="CM84" s="265"/>
      <c r="CN84" s="265"/>
      <c r="CO84" s="265"/>
      <c r="CP84" s="265"/>
      <c r="CQ84" s="265"/>
      <c r="CR84" s="265"/>
      <c r="CS84" s="265"/>
      <c r="CT84" s="265"/>
      <c r="CU84" s="265"/>
      <c r="CV84" s="265"/>
      <c r="CW84" s="265"/>
      <c r="CX84" s="265"/>
      <c r="CY84" s="265"/>
      <c r="CZ84" s="265"/>
      <c r="DA84" s="265"/>
      <c r="DB84" s="265"/>
      <c r="DC84" s="265"/>
      <c r="DD84" s="265"/>
      <c r="DE84" s="265"/>
      <c r="DF84" s="265"/>
      <c r="DG84" s="265"/>
      <c r="DH84" s="265"/>
      <c r="DI84" s="265"/>
      <c r="DJ84" s="265"/>
      <c r="DK84" s="265"/>
      <c r="DL84" s="265"/>
      <c r="DM84" s="265"/>
      <c r="DN84" s="265"/>
      <c r="DO84" s="265"/>
      <c r="DP84" s="265"/>
      <c r="DQ84" s="265"/>
      <c r="DR84" s="265"/>
      <c r="DS84" s="265"/>
      <c r="DT84" s="265"/>
      <c r="DU84" s="265"/>
      <c r="DV84" s="265"/>
      <c r="DW84" s="265"/>
      <c r="DX84" s="265"/>
      <c r="DY84" s="265"/>
      <c r="DZ84" s="265"/>
      <c r="EA84" s="265"/>
      <c r="EB84" s="265"/>
      <c r="EC84" s="265"/>
      <c r="ED84" s="265"/>
    </row>
    <row r="85" spans="1:134" ht="15" x14ac:dyDescent="0.25">
      <c r="A85" s="245">
        <v>0</v>
      </c>
      <c r="U85" s="238" t="str">
        <f t="shared" si="2"/>
        <v/>
      </c>
      <c r="V85" s="265" t="s">
        <v>181</v>
      </c>
      <c r="W85" s="265" t="s">
        <v>181</v>
      </c>
      <c r="X85" s="265" t="s">
        <v>181</v>
      </c>
      <c r="Y85" s="265" t="s">
        <v>181</v>
      </c>
      <c r="Z85" s="265" t="s">
        <v>181</v>
      </c>
      <c r="AA85" s="265" t="s">
        <v>181</v>
      </c>
      <c r="AB85" s="265" t="s">
        <v>181</v>
      </c>
      <c r="AC85" s="265" t="s">
        <v>181</v>
      </c>
      <c r="AD85" s="265" t="s">
        <v>181</v>
      </c>
      <c r="AE85" s="265" t="s">
        <v>181</v>
      </c>
      <c r="AF85" s="265" t="s">
        <v>181</v>
      </c>
      <c r="AG85" s="265" t="s">
        <v>181</v>
      </c>
      <c r="AH85" s="265" t="s">
        <v>181</v>
      </c>
      <c r="AI85" s="265" t="s">
        <v>181</v>
      </c>
      <c r="AJ85" s="265" t="s">
        <v>181</v>
      </c>
      <c r="AK85" s="265" t="s">
        <v>181</v>
      </c>
      <c r="AL85" s="265" t="s">
        <v>181</v>
      </c>
      <c r="AM85" s="265" t="s">
        <v>181</v>
      </c>
      <c r="AN85" s="265" t="s">
        <v>181</v>
      </c>
      <c r="AO85" s="265" t="s">
        <v>181</v>
      </c>
      <c r="AP85" s="265" t="s">
        <v>181</v>
      </c>
      <c r="AQ85" s="265" t="s">
        <v>181</v>
      </c>
      <c r="AR85" s="265" t="s">
        <v>181</v>
      </c>
      <c r="AS85" s="265" t="s">
        <v>181</v>
      </c>
      <c r="AT85" s="265" t="s">
        <v>181</v>
      </c>
      <c r="AU85" s="265" t="s">
        <v>181</v>
      </c>
      <c r="AV85" s="265" t="s">
        <v>181</v>
      </c>
      <c r="AW85" s="265" t="s">
        <v>181</v>
      </c>
      <c r="AX85" s="265" t="s">
        <v>181</v>
      </c>
      <c r="AY85" s="265" t="s">
        <v>181</v>
      </c>
      <c r="AZ85" s="265" t="s">
        <v>181</v>
      </c>
      <c r="BA85" s="265" t="s">
        <v>181</v>
      </c>
      <c r="BB85" s="265" t="s">
        <v>181</v>
      </c>
      <c r="BC85" s="265"/>
      <c r="BD85" s="265"/>
      <c r="BE85" s="265"/>
      <c r="BF85" s="265"/>
      <c r="BG85" s="265"/>
      <c r="BH85" s="265"/>
      <c r="BI85" s="265"/>
      <c r="BJ85" s="265"/>
      <c r="BK85" s="265"/>
      <c r="BL85" s="265"/>
      <c r="BM85" s="265"/>
      <c r="BN85" s="265"/>
      <c r="BO85" s="265"/>
      <c r="BP85" s="265"/>
      <c r="BQ85" s="265"/>
      <c r="BR85" s="265"/>
      <c r="BS85" s="265"/>
      <c r="BT85" s="265"/>
      <c r="BU85" s="265"/>
      <c r="BV85" s="265"/>
      <c r="BW85" s="265"/>
      <c r="BX85" s="265"/>
      <c r="BY85" s="265"/>
      <c r="BZ85" s="265"/>
      <c r="CA85" s="265"/>
      <c r="CB85" s="265"/>
      <c r="CC85" s="265"/>
      <c r="CD85" s="265"/>
      <c r="CE85" s="265"/>
      <c r="CF85" s="265"/>
      <c r="CG85" s="265"/>
      <c r="CH85" s="265"/>
      <c r="CI85" s="265"/>
      <c r="CJ85" s="265"/>
      <c r="CK85" s="265"/>
      <c r="CL85" s="265"/>
      <c r="CM85" s="265"/>
      <c r="CN85" s="265"/>
      <c r="CO85" s="265"/>
      <c r="CP85" s="265"/>
      <c r="CQ85" s="265"/>
      <c r="CR85" s="265"/>
      <c r="CS85" s="265"/>
      <c r="CT85" s="265"/>
      <c r="CU85" s="265"/>
      <c r="CV85" s="265"/>
      <c r="CW85" s="265"/>
      <c r="CX85" s="265"/>
      <c r="CY85" s="265"/>
      <c r="CZ85" s="265"/>
      <c r="DA85" s="265"/>
      <c r="DB85" s="265"/>
      <c r="DC85" s="265"/>
      <c r="DD85" s="265"/>
      <c r="DE85" s="265"/>
      <c r="DF85" s="265"/>
      <c r="DG85" s="265"/>
      <c r="DH85" s="265"/>
      <c r="DI85" s="265"/>
      <c r="DJ85" s="265"/>
      <c r="DK85" s="265"/>
      <c r="DL85" s="265"/>
      <c r="DM85" s="265"/>
      <c r="DN85" s="265"/>
      <c r="DO85" s="265"/>
      <c r="DP85" s="265"/>
      <c r="DQ85" s="265"/>
      <c r="DR85" s="265"/>
      <c r="DS85" s="265"/>
      <c r="DT85" s="265"/>
      <c r="DU85" s="265"/>
      <c r="DV85" s="265"/>
      <c r="DW85" s="265"/>
      <c r="DX85" s="265"/>
      <c r="DY85" s="265"/>
      <c r="DZ85" s="265"/>
      <c r="EA85" s="265"/>
      <c r="EB85" s="265"/>
      <c r="EC85" s="265"/>
      <c r="ED85" s="265"/>
    </row>
    <row r="86" spans="1:134" ht="15" x14ac:dyDescent="0.25">
      <c r="U86" s="238" t="str">
        <f t="shared" si="2"/>
        <v/>
      </c>
      <c r="V86" s="265" t="s">
        <v>181</v>
      </c>
      <c r="W86" s="265" t="s">
        <v>181</v>
      </c>
      <c r="X86" s="265" t="s">
        <v>181</v>
      </c>
      <c r="Y86" s="265" t="s">
        <v>181</v>
      </c>
      <c r="Z86" s="265" t="s">
        <v>181</v>
      </c>
      <c r="AA86" s="265" t="s">
        <v>181</v>
      </c>
      <c r="AB86" s="265" t="s">
        <v>181</v>
      </c>
      <c r="AC86" s="265" t="s">
        <v>181</v>
      </c>
      <c r="AD86" s="265" t="s">
        <v>181</v>
      </c>
      <c r="AE86" s="265" t="s">
        <v>181</v>
      </c>
      <c r="AF86" s="265" t="s">
        <v>181</v>
      </c>
      <c r="AG86" s="265" t="s">
        <v>181</v>
      </c>
      <c r="AH86" s="265" t="s">
        <v>181</v>
      </c>
      <c r="AI86" s="265" t="s">
        <v>181</v>
      </c>
      <c r="AJ86" s="265" t="s">
        <v>181</v>
      </c>
      <c r="AK86" s="265" t="s">
        <v>181</v>
      </c>
      <c r="AL86" s="265" t="s">
        <v>181</v>
      </c>
      <c r="AM86" s="265" t="s">
        <v>181</v>
      </c>
      <c r="AN86" s="265" t="s">
        <v>181</v>
      </c>
      <c r="AO86" s="265" t="s">
        <v>181</v>
      </c>
      <c r="AP86" s="265" t="s">
        <v>181</v>
      </c>
      <c r="AQ86" s="265" t="s">
        <v>181</v>
      </c>
      <c r="AR86" s="265" t="s">
        <v>181</v>
      </c>
      <c r="AS86" s="265" t="s">
        <v>181</v>
      </c>
      <c r="AT86" s="265" t="s">
        <v>181</v>
      </c>
      <c r="AU86" s="265" t="s">
        <v>181</v>
      </c>
      <c r="AV86" s="265" t="s">
        <v>181</v>
      </c>
      <c r="AW86" s="265" t="s">
        <v>181</v>
      </c>
      <c r="AX86" s="265" t="s">
        <v>181</v>
      </c>
      <c r="AY86" s="265" t="s">
        <v>181</v>
      </c>
      <c r="AZ86" s="265" t="s">
        <v>181</v>
      </c>
      <c r="BA86" s="265" t="s">
        <v>181</v>
      </c>
      <c r="BB86" s="265" t="s">
        <v>181</v>
      </c>
      <c r="BC86" s="265"/>
      <c r="BD86" s="265"/>
      <c r="BE86" s="265"/>
      <c r="BF86" s="265"/>
      <c r="BG86" s="265"/>
      <c r="BH86" s="265"/>
      <c r="BI86" s="265"/>
      <c r="BJ86" s="265"/>
      <c r="BK86" s="265"/>
      <c r="BL86" s="265"/>
      <c r="BM86" s="265"/>
      <c r="BN86" s="265"/>
      <c r="BO86" s="265"/>
      <c r="BP86" s="265"/>
      <c r="BQ86" s="265"/>
      <c r="BR86" s="265"/>
      <c r="BS86" s="265"/>
      <c r="BT86" s="265"/>
      <c r="BU86" s="265"/>
      <c r="BV86" s="265"/>
      <c r="BW86" s="265"/>
      <c r="BX86" s="265"/>
      <c r="BY86" s="265"/>
      <c r="BZ86" s="265"/>
      <c r="CA86" s="265"/>
      <c r="CB86" s="265"/>
      <c r="CC86" s="265"/>
      <c r="CD86" s="265"/>
      <c r="CE86" s="265"/>
      <c r="CF86" s="265"/>
      <c r="CG86" s="265"/>
      <c r="CH86" s="265"/>
      <c r="CI86" s="265"/>
      <c r="CJ86" s="265"/>
      <c r="CK86" s="265"/>
      <c r="CL86" s="265"/>
      <c r="CM86" s="265"/>
      <c r="CN86" s="265"/>
      <c r="CO86" s="265"/>
      <c r="CP86" s="265"/>
      <c r="CQ86" s="265"/>
      <c r="CR86" s="265"/>
      <c r="CS86" s="265"/>
      <c r="CT86" s="265"/>
      <c r="CU86" s="265"/>
      <c r="CV86" s="265"/>
      <c r="CW86" s="265"/>
      <c r="CX86" s="265"/>
      <c r="CY86" s="265"/>
      <c r="CZ86" s="265"/>
      <c r="DA86" s="265"/>
      <c r="DB86" s="265"/>
      <c r="DC86" s="265"/>
      <c r="DD86" s="265"/>
      <c r="DE86" s="265"/>
      <c r="DF86" s="265"/>
      <c r="DG86" s="265"/>
      <c r="DH86" s="265"/>
      <c r="DI86" s="265"/>
      <c r="DJ86" s="265"/>
      <c r="DK86" s="265"/>
      <c r="DL86" s="265"/>
      <c r="DM86" s="265"/>
      <c r="DN86" s="265"/>
      <c r="DO86" s="265"/>
      <c r="DP86" s="265"/>
      <c r="DQ86" s="265"/>
      <c r="DR86" s="265"/>
      <c r="DS86" s="265"/>
      <c r="DT86" s="265"/>
      <c r="DU86" s="265"/>
      <c r="DV86" s="265"/>
      <c r="DW86" s="265"/>
      <c r="DX86" s="265"/>
      <c r="DY86" s="265"/>
      <c r="DZ86" s="265"/>
      <c r="EA86" s="265"/>
      <c r="EB86" s="265"/>
      <c r="EC86" s="265"/>
      <c r="ED86" s="265"/>
    </row>
    <row r="87" spans="1:134" ht="15" x14ac:dyDescent="0.25">
      <c r="U87" s="238" t="str">
        <f t="shared" si="2"/>
        <v/>
      </c>
      <c r="V87" s="265" t="s">
        <v>181</v>
      </c>
      <c r="W87" s="265" t="s">
        <v>181</v>
      </c>
      <c r="X87" s="265" t="s">
        <v>181</v>
      </c>
      <c r="Y87" s="265" t="s">
        <v>181</v>
      </c>
      <c r="Z87" s="265" t="s">
        <v>181</v>
      </c>
      <c r="AA87" s="265" t="s">
        <v>181</v>
      </c>
      <c r="AB87" s="265" t="s">
        <v>181</v>
      </c>
      <c r="AC87" s="265" t="s">
        <v>181</v>
      </c>
      <c r="AD87" s="265" t="s">
        <v>181</v>
      </c>
      <c r="AE87" s="265" t="s">
        <v>181</v>
      </c>
      <c r="AF87" s="265" t="s">
        <v>181</v>
      </c>
      <c r="AG87" s="265" t="s">
        <v>181</v>
      </c>
      <c r="AH87" s="265" t="s">
        <v>181</v>
      </c>
      <c r="AI87" s="265" t="s">
        <v>181</v>
      </c>
      <c r="AJ87" s="265" t="s">
        <v>181</v>
      </c>
      <c r="AK87" s="265" t="s">
        <v>181</v>
      </c>
      <c r="AL87" s="265" t="s">
        <v>181</v>
      </c>
      <c r="AM87" s="265" t="s">
        <v>181</v>
      </c>
      <c r="AN87" s="265" t="s">
        <v>181</v>
      </c>
      <c r="AO87" s="265" t="s">
        <v>181</v>
      </c>
      <c r="AP87" s="265" t="s">
        <v>181</v>
      </c>
      <c r="AQ87" s="265" t="s">
        <v>181</v>
      </c>
      <c r="AR87" s="265" t="s">
        <v>181</v>
      </c>
      <c r="AS87" s="265" t="s">
        <v>181</v>
      </c>
      <c r="AT87" s="265" t="s">
        <v>181</v>
      </c>
      <c r="AU87" s="265" t="s">
        <v>181</v>
      </c>
      <c r="AV87" s="265" t="s">
        <v>181</v>
      </c>
      <c r="AW87" s="265" t="s">
        <v>181</v>
      </c>
      <c r="AX87" s="265" t="s">
        <v>181</v>
      </c>
      <c r="AY87" s="265" t="s">
        <v>181</v>
      </c>
      <c r="AZ87" s="265" t="s">
        <v>181</v>
      </c>
      <c r="BA87" s="265" t="s">
        <v>181</v>
      </c>
      <c r="BB87" s="265" t="s">
        <v>181</v>
      </c>
      <c r="BC87" s="265"/>
      <c r="BD87" s="265"/>
      <c r="BE87" s="265"/>
      <c r="BF87" s="265"/>
      <c r="BG87" s="265"/>
      <c r="BH87" s="265"/>
      <c r="BI87" s="265"/>
      <c r="BJ87" s="265"/>
      <c r="BK87" s="265"/>
      <c r="BL87" s="265"/>
      <c r="BM87" s="265"/>
      <c r="BN87" s="265"/>
      <c r="BO87" s="265"/>
      <c r="BP87" s="265"/>
      <c r="BQ87" s="265"/>
      <c r="BR87" s="265"/>
      <c r="BS87" s="265"/>
      <c r="BT87" s="265"/>
      <c r="BU87" s="265"/>
      <c r="BV87" s="265"/>
      <c r="BW87" s="265"/>
      <c r="BX87" s="265"/>
      <c r="BY87" s="265"/>
      <c r="BZ87" s="265"/>
      <c r="CA87" s="265"/>
      <c r="CB87" s="265"/>
      <c r="CC87" s="265"/>
      <c r="CD87" s="265"/>
      <c r="CE87" s="265"/>
      <c r="CF87" s="265"/>
      <c r="CG87" s="265"/>
      <c r="CH87" s="265"/>
      <c r="CI87" s="265"/>
      <c r="CJ87" s="265"/>
      <c r="CK87" s="265"/>
      <c r="CL87" s="265"/>
      <c r="CM87" s="265"/>
      <c r="CN87" s="265"/>
      <c r="CO87" s="265"/>
      <c r="CP87" s="265"/>
      <c r="CQ87" s="265"/>
      <c r="CR87" s="265"/>
      <c r="CS87" s="265"/>
      <c r="CT87" s="265"/>
      <c r="CU87" s="265"/>
      <c r="CV87" s="265"/>
      <c r="CW87" s="265"/>
      <c r="CX87" s="265"/>
      <c r="CY87" s="265"/>
      <c r="CZ87" s="265"/>
      <c r="DA87" s="265"/>
      <c r="DB87" s="265"/>
      <c r="DC87" s="265"/>
      <c r="DD87" s="265"/>
      <c r="DE87" s="265"/>
      <c r="DF87" s="265"/>
      <c r="DG87" s="265"/>
      <c r="DH87" s="265"/>
      <c r="DI87" s="265"/>
      <c r="DJ87" s="265"/>
      <c r="DK87" s="265"/>
      <c r="DL87" s="265"/>
      <c r="DM87" s="265"/>
      <c r="DN87" s="265"/>
      <c r="DO87" s="265"/>
      <c r="DP87" s="265"/>
      <c r="DQ87" s="265"/>
      <c r="DR87" s="265"/>
      <c r="DS87" s="265"/>
      <c r="DT87" s="265"/>
      <c r="DU87" s="265"/>
      <c r="DV87" s="265"/>
      <c r="DW87" s="265"/>
      <c r="DX87" s="265"/>
      <c r="DY87" s="265"/>
      <c r="DZ87" s="265"/>
      <c r="EA87" s="265"/>
      <c r="EB87" s="265"/>
      <c r="EC87" s="265"/>
      <c r="ED87" s="265"/>
    </row>
    <row r="88" spans="1:134" ht="15" x14ac:dyDescent="0.25">
      <c r="U88" s="238" t="str">
        <f t="shared" si="2"/>
        <v/>
      </c>
      <c r="V88" s="265" t="s">
        <v>181</v>
      </c>
      <c r="W88" s="265" t="s">
        <v>181</v>
      </c>
      <c r="X88" s="265" t="s">
        <v>181</v>
      </c>
      <c r="Y88" s="265" t="s">
        <v>181</v>
      </c>
      <c r="Z88" s="265" t="s">
        <v>181</v>
      </c>
      <c r="AA88" s="265" t="s">
        <v>181</v>
      </c>
      <c r="AB88" s="265" t="s">
        <v>181</v>
      </c>
      <c r="AC88" s="265" t="s">
        <v>181</v>
      </c>
      <c r="AD88" s="265" t="s">
        <v>181</v>
      </c>
      <c r="AE88" s="265" t="s">
        <v>181</v>
      </c>
      <c r="AF88" s="265" t="s">
        <v>181</v>
      </c>
      <c r="AG88" s="265" t="s">
        <v>181</v>
      </c>
      <c r="AH88" s="265" t="s">
        <v>181</v>
      </c>
      <c r="AI88" s="265" t="s">
        <v>181</v>
      </c>
      <c r="AJ88" s="265" t="s">
        <v>181</v>
      </c>
      <c r="AK88" s="265" t="s">
        <v>181</v>
      </c>
      <c r="AL88" s="265" t="s">
        <v>181</v>
      </c>
      <c r="AM88" s="265" t="s">
        <v>181</v>
      </c>
      <c r="AN88" s="265" t="s">
        <v>181</v>
      </c>
      <c r="AO88" s="265" t="s">
        <v>181</v>
      </c>
      <c r="AP88" s="265" t="s">
        <v>181</v>
      </c>
      <c r="AQ88" s="265" t="s">
        <v>181</v>
      </c>
      <c r="AR88" s="265" t="s">
        <v>181</v>
      </c>
      <c r="AS88" s="265" t="s">
        <v>181</v>
      </c>
      <c r="AT88" s="265" t="s">
        <v>181</v>
      </c>
      <c r="AU88" s="265" t="s">
        <v>181</v>
      </c>
      <c r="AV88" s="265" t="s">
        <v>181</v>
      </c>
      <c r="AW88" s="265" t="s">
        <v>181</v>
      </c>
      <c r="AX88" s="265" t="s">
        <v>181</v>
      </c>
      <c r="AY88" s="265" t="s">
        <v>181</v>
      </c>
      <c r="AZ88" s="265" t="s">
        <v>181</v>
      </c>
      <c r="BA88" s="265" t="s">
        <v>181</v>
      </c>
      <c r="BB88" s="265" t="s">
        <v>181</v>
      </c>
      <c r="BC88" s="265"/>
      <c r="BD88" s="265"/>
      <c r="BE88" s="265"/>
      <c r="BF88" s="265"/>
      <c r="BG88" s="265"/>
      <c r="BH88" s="265"/>
      <c r="BI88" s="265"/>
      <c r="BJ88" s="265"/>
      <c r="BK88" s="265"/>
      <c r="BL88" s="265"/>
      <c r="BM88" s="265"/>
      <c r="BN88" s="265"/>
      <c r="BO88" s="265"/>
      <c r="BP88" s="265"/>
      <c r="BQ88" s="265"/>
      <c r="BR88" s="265"/>
      <c r="BS88" s="265"/>
      <c r="BT88" s="265"/>
      <c r="BU88" s="265"/>
      <c r="BV88" s="265"/>
      <c r="BW88" s="265"/>
      <c r="BX88" s="265"/>
      <c r="BY88" s="265"/>
      <c r="BZ88" s="265"/>
      <c r="CA88" s="265"/>
      <c r="CB88" s="265"/>
      <c r="CC88" s="265"/>
      <c r="CD88" s="265"/>
      <c r="CE88" s="265"/>
      <c r="CF88" s="265"/>
      <c r="CG88" s="265"/>
      <c r="CH88" s="265"/>
      <c r="CI88" s="265"/>
      <c r="CJ88" s="265"/>
      <c r="CK88" s="265"/>
      <c r="CL88" s="265"/>
      <c r="CM88" s="265"/>
      <c r="CN88" s="265"/>
      <c r="CO88" s="265"/>
      <c r="CP88" s="265"/>
      <c r="CQ88" s="265"/>
      <c r="CR88" s="265"/>
      <c r="CS88" s="265"/>
      <c r="CT88" s="265"/>
      <c r="CU88" s="265"/>
      <c r="CV88" s="265"/>
      <c r="CW88" s="265"/>
      <c r="CX88" s="265"/>
      <c r="CY88" s="265"/>
      <c r="CZ88" s="265"/>
      <c r="DA88" s="265"/>
      <c r="DB88" s="265"/>
      <c r="DC88" s="265"/>
      <c r="DD88" s="265"/>
      <c r="DE88" s="265"/>
      <c r="DF88" s="265"/>
      <c r="DG88" s="265"/>
      <c r="DH88" s="265"/>
      <c r="DI88" s="265"/>
      <c r="DJ88" s="265"/>
      <c r="DK88" s="265"/>
      <c r="DL88" s="265"/>
      <c r="DM88" s="265"/>
      <c r="DN88" s="265"/>
      <c r="DO88" s="265"/>
      <c r="DP88" s="265"/>
      <c r="DQ88" s="265"/>
      <c r="DR88" s="265"/>
      <c r="DS88" s="265"/>
      <c r="DT88" s="265"/>
      <c r="DU88" s="265"/>
      <c r="DV88" s="265"/>
      <c r="DW88" s="265"/>
      <c r="DX88" s="265"/>
      <c r="DY88" s="265"/>
      <c r="DZ88" s="265"/>
      <c r="EA88" s="265"/>
      <c r="EB88" s="265"/>
      <c r="EC88" s="265"/>
      <c r="ED88" s="265"/>
    </row>
    <row r="89" spans="1:134" ht="15" x14ac:dyDescent="0.25">
      <c r="U89" s="238" t="str">
        <f t="shared" si="2"/>
        <v/>
      </c>
      <c r="V89" s="265" t="s">
        <v>181</v>
      </c>
      <c r="W89" s="265" t="s">
        <v>181</v>
      </c>
      <c r="X89" s="265" t="s">
        <v>181</v>
      </c>
      <c r="Y89" s="265" t="s">
        <v>181</v>
      </c>
      <c r="Z89" s="265" t="s">
        <v>181</v>
      </c>
      <c r="AA89" s="265" t="s">
        <v>181</v>
      </c>
      <c r="AB89" s="265" t="s">
        <v>181</v>
      </c>
      <c r="AC89" s="265" t="s">
        <v>181</v>
      </c>
      <c r="AD89" s="265" t="s">
        <v>181</v>
      </c>
      <c r="AE89" s="265" t="s">
        <v>181</v>
      </c>
      <c r="AF89" s="265" t="s">
        <v>181</v>
      </c>
      <c r="AG89" s="265" t="s">
        <v>181</v>
      </c>
      <c r="AH89" s="265" t="s">
        <v>181</v>
      </c>
      <c r="AI89" s="265" t="s">
        <v>181</v>
      </c>
      <c r="AJ89" s="265" t="s">
        <v>181</v>
      </c>
      <c r="AK89" s="265" t="s">
        <v>181</v>
      </c>
      <c r="AL89" s="265" t="s">
        <v>181</v>
      </c>
      <c r="AM89" s="265" t="s">
        <v>181</v>
      </c>
      <c r="AN89" s="265" t="s">
        <v>181</v>
      </c>
      <c r="AO89" s="265" t="s">
        <v>181</v>
      </c>
      <c r="AP89" s="265" t="s">
        <v>181</v>
      </c>
      <c r="AQ89" s="265" t="s">
        <v>181</v>
      </c>
      <c r="AR89" s="265" t="s">
        <v>181</v>
      </c>
      <c r="AS89" s="265" t="s">
        <v>181</v>
      </c>
      <c r="AT89" s="265" t="s">
        <v>181</v>
      </c>
      <c r="AU89" s="265" t="s">
        <v>181</v>
      </c>
      <c r="AV89" s="265" t="s">
        <v>181</v>
      </c>
      <c r="AW89" s="265" t="s">
        <v>181</v>
      </c>
      <c r="AX89" s="265" t="s">
        <v>181</v>
      </c>
      <c r="AY89" s="265" t="s">
        <v>181</v>
      </c>
      <c r="AZ89" s="265" t="s">
        <v>181</v>
      </c>
      <c r="BA89" s="265" t="s">
        <v>181</v>
      </c>
      <c r="BB89" s="265" t="s">
        <v>181</v>
      </c>
      <c r="BC89" s="265"/>
      <c r="BD89" s="265"/>
      <c r="BE89" s="265"/>
      <c r="BF89" s="265"/>
      <c r="BG89" s="265"/>
      <c r="BH89" s="265"/>
      <c r="BI89" s="265"/>
      <c r="BJ89" s="265"/>
      <c r="BK89" s="265"/>
      <c r="BL89" s="265"/>
      <c r="BM89" s="265"/>
      <c r="BN89" s="265"/>
      <c r="BO89" s="265"/>
      <c r="BP89" s="265"/>
      <c r="BQ89" s="265"/>
      <c r="BR89" s="265"/>
      <c r="BS89" s="265"/>
      <c r="BT89" s="265"/>
      <c r="BU89" s="265"/>
      <c r="BV89" s="265"/>
      <c r="BW89" s="265"/>
      <c r="BX89" s="265"/>
      <c r="BY89" s="265"/>
      <c r="BZ89" s="265"/>
      <c r="CA89" s="265"/>
      <c r="CB89" s="265"/>
      <c r="CC89" s="265"/>
      <c r="CD89" s="265"/>
      <c r="CE89" s="265"/>
      <c r="CF89" s="265"/>
      <c r="CG89" s="265"/>
      <c r="CH89" s="265"/>
      <c r="CI89" s="265"/>
      <c r="CJ89" s="265"/>
      <c r="CK89" s="265"/>
      <c r="CL89" s="265"/>
      <c r="CM89" s="265"/>
      <c r="CN89" s="265"/>
      <c r="CO89" s="265"/>
      <c r="CP89" s="265"/>
      <c r="CQ89" s="265"/>
      <c r="CR89" s="265"/>
      <c r="CS89" s="265"/>
      <c r="CT89" s="265"/>
      <c r="CU89" s="265"/>
      <c r="CV89" s="265"/>
      <c r="CW89" s="265"/>
      <c r="CX89" s="265"/>
      <c r="CY89" s="265"/>
      <c r="CZ89" s="265"/>
      <c r="DA89" s="265"/>
      <c r="DB89" s="265"/>
      <c r="DC89" s="265"/>
      <c r="DD89" s="265"/>
      <c r="DE89" s="265"/>
      <c r="DF89" s="265"/>
      <c r="DG89" s="265"/>
      <c r="DH89" s="265"/>
      <c r="DI89" s="265"/>
      <c r="DJ89" s="265"/>
      <c r="DK89" s="265"/>
      <c r="DL89" s="265"/>
      <c r="DM89" s="265"/>
      <c r="DN89" s="265"/>
      <c r="DO89" s="265"/>
      <c r="DP89" s="265"/>
      <c r="DQ89" s="265"/>
      <c r="DR89" s="265"/>
      <c r="DS89" s="265"/>
      <c r="DT89" s="265"/>
      <c r="DU89" s="265"/>
      <c r="DV89" s="265"/>
      <c r="DW89" s="265"/>
      <c r="DX89" s="265"/>
      <c r="DY89" s="265"/>
      <c r="DZ89" s="265"/>
      <c r="EA89" s="265"/>
      <c r="EB89" s="265"/>
      <c r="EC89" s="265"/>
      <c r="ED89" s="265"/>
    </row>
    <row r="90" spans="1:134" ht="15" x14ac:dyDescent="0.25">
      <c r="U90" s="238" t="str">
        <f t="shared" si="2"/>
        <v/>
      </c>
      <c r="V90" s="265" t="s">
        <v>181</v>
      </c>
      <c r="W90" s="265" t="s">
        <v>181</v>
      </c>
      <c r="X90" s="265" t="s">
        <v>181</v>
      </c>
      <c r="Y90" s="265" t="s">
        <v>181</v>
      </c>
      <c r="Z90" s="265" t="s">
        <v>181</v>
      </c>
      <c r="AA90" s="265" t="s">
        <v>181</v>
      </c>
      <c r="AB90" s="265" t="s">
        <v>181</v>
      </c>
      <c r="AC90" s="265" t="s">
        <v>181</v>
      </c>
      <c r="AD90" s="265" t="s">
        <v>181</v>
      </c>
      <c r="AE90" s="265" t="s">
        <v>181</v>
      </c>
      <c r="AF90" s="265" t="s">
        <v>181</v>
      </c>
      <c r="AG90" s="265" t="s">
        <v>181</v>
      </c>
      <c r="AH90" s="265" t="s">
        <v>181</v>
      </c>
      <c r="AI90" s="265" t="s">
        <v>181</v>
      </c>
      <c r="AJ90" s="265" t="s">
        <v>181</v>
      </c>
      <c r="AK90" s="265" t="s">
        <v>181</v>
      </c>
      <c r="AL90" s="265" t="s">
        <v>181</v>
      </c>
      <c r="AM90" s="265" t="s">
        <v>181</v>
      </c>
      <c r="AN90" s="265" t="s">
        <v>181</v>
      </c>
      <c r="AO90" s="265" t="s">
        <v>181</v>
      </c>
      <c r="AP90" s="265" t="s">
        <v>181</v>
      </c>
      <c r="AQ90" s="265" t="s">
        <v>181</v>
      </c>
      <c r="AR90" s="265" t="s">
        <v>181</v>
      </c>
      <c r="AS90" s="265" t="s">
        <v>181</v>
      </c>
      <c r="AT90" s="265" t="s">
        <v>181</v>
      </c>
      <c r="AU90" s="265" t="s">
        <v>181</v>
      </c>
      <c r="AV90" s="265" t="s">
        <v>181</v>
      </c>
      <c r="AW90" s="265" t="s">
        <v>181</v>
      </c>
      <c r="AX90" s="265" t="s">
        <v>181</v>
      </c>
      <c r="AY90" s="265" t="s">
        <v>181</v>
      </c>
      <c r="AZ90" s="265" t="s">
        <v>181</v>
      </c>
      <c r="BA90" s="265" t="s">
        <v>181</v>
      </c>
      <c r="BB90" s="265" t="s">
        <v>181</v>
      </c>
      <c r="BC90" s="265"/>
      <c r="BD90" s="265"/>
      <c r="BE90" s="265"/>
      <c r="BF90" s="265"/>
      <c r="BG90" s="265"/>
      <c r="BH90" s="265"/>
      <c r="BI90" s="265"/>
      <c r="BJ90" s="265"/>
      <c r="BK90" s="265"/>
      <c r="BL90" s="265"/>
      <c r="BM90" s="265"/>
      <c r="BN90" s="265"/>
      <c r="BO90" s="265"/>
      <c r="BP90" s="265"/>
      <c r="BQ90" s="265"/>
      <c r="BR90" s="265"/>
      <c r="BS90" s="265"/>
      <c r="BT90" s="265"/>
      <c r="BU90" s="265"/>
      <c r="BV90" s="265"/>
      <c r="BW90" s="265"/>
      <c r="BX90" s="265"/>
      <c r="BY90" s="265"/>
      <c r="BZ90" s="265"/>
      <c r="CA90" s="265"/>
      <c r="CB90" s="265"/>
      <c r="CC90" s="265"/>
      <c r="CD90" s="265"/>
      <c r="CE90" s="265"/>
      <c r="CF90" s="265"/>
      <c r="CG90" s="265"/>
      <c r="CH90" s="265"/>
      <c r="CI90" s="265"/>
      <c r="CJ90" s="265"/>
      <c r="CK90" s="265"/>
      <c r="CL90" s="265"/>
      <c r="CM90" s="265"/>
      <c r="CN90" s="265"/>
      <c r="CO90" s="265"/>
      <c r="CP90" s="265"/>
      <c r="CQ90" s="265"/>
      <c r="CR90" s="265"/>
      <c r="CS90" s="265"/>
      <c r="CT90" s="265"/>
      <c r="CU90" s="265"/>
      <c r="CV90" s="265"/>
      <c r="CW90" s="265"/>
      <c r="CX90" s="265"/>
      <c r="CY90" s="265"/>
      <c r="CZ90" s="265"/>
      <c r="DA90" s="265"/>
      <c r="DB90" s="265"/>
      <c r="DC90" s="265"/>
      <c r="DD90" s="265"/>
      <c r="DE90" s="265"/>
      <c r="DF90" s="265"/>
      <c r="DG90" s="265"/>
      <c r="DH90" s="265"/>
      <c r="DI90" s="265"/>
      <c r="DJ90" s="265"/>
      <c r="DK90" s="265"/>
      <c r="DL90" s="265"/>
      <c r="DM90" s="265"/>
      <c r="DN90" s="265"/>
      <c r="DO90" s="265"/>
      <c r="DP90" s="265"/>
      <c r="DQ90" s="265"/>
      <c r="DR90" s="265"/>
      <c r="DS90" s="265"/>
      <c r="DT90" s="265"/>
      <c r="DU90" s="265"/>
      <c r="DV90" s="265"/>
      <c r="DW90" s="265"/>
      <c r="DX90" s="265"/>
      <c r="DY90" s="265"/>
      <c r="DZ90" s="265"/>
      <c r="EA90" s="265"/>
      <c r="EB90" s="265"/>
      <c r="EC90" s="265"/>
      <c r="ED90" s="265"/>
    </row>
    <row r="91" spans="1:134" ht="15" x14ac:dyDescent="0.25">
      <c r="U91" s="238" t="str">
        <f t="shared" si="2"/>
        <v/>
      </c>
      <c r="V91" s="265" t="s">
        <v>181</v>
      </c>
      <c r="W91" s="265" t="s">
        <v>181</v>
      </c>
      <c r="X91" s="265" t="s">
        <v>181</v>
      </c>
      <c r="Y91" s="265" t="s">
        <v>181</v>
      </c>
      <c r="Z91" s="265" t="s">
        <v>181</v>
      </c>
      <c r="AA91" s="265" t="s">
        <v>181</v>
      </c>
      <c r="AB91" s="265" t="s">
        <v>181</v>
      </c>
      <c r="AC91" s="265" t="s">
        <v>181</v>
      </c>
      <c r="AD91" s="265" t="s">
        <v>181</v>
      </c>
      <c r="AE91" s="265" t="s">
        <v>181</v>
      </c>
      <c r="AF91" s="265" t="s">
        <v>181</v>
      </c>
      <c r="AG91" s="265" t="s">
        <v>181</v>
      </c>
      <c r="AH91" s="265" t="s">
        <v>181</v>
      </c>
      <c r="AI91" s="265" t="s">
        <v>181</v>
      </c>
      <c r="AJ91" s="265" t="s">
        <v>181</v>
      </c>
      <c r="AK91" s="265" t="s">
        <v>181</v>
      </c>
      <c r="AL91" s="265" t="s">
        <v>181</v>
      </c>
      <c r="AM91" s="265" t="s">
        <v>181</v>
      </c>
      <c r="AN91" s="265" t="s">
        <v>181</v>
      </c>
      <c r="AO91" s="265" t="s">
        <v>181</v>
      </c>
      <c r="AP91" s="265" t="s">
        <v>181</v>
      </c>
      <c r="AQ91" s="265" t="s">
        <v>181</v>
      </c>
      <c r="AR91" s="265" t="s">
        <v>181</v>
      </c>
      <c r="AS91" s="265" t="s">
        <v>181</v>
      </c>
      <c r="AT91" s="265" t="s">
        <v>181</v>
      </c>
      <c r="AU91" s="265" t="s">
        <v>181</v>
      </c>
      <c r="AV91" s="265" t="s">
        <v>181</v>
      </c>
      <c r="AW91" s="265" t="s">
        <v>181</v>
      </c>
      <c r="AX91" s="265" t="s">
        <v>181</v>
      </c>
      <c r="AY91" s="265" t="s">
        <v>181</v>
      </c>
      <c r="AZ91" s="265" t="s">
        <v>181</v>
      </c>
      <c r="BA91" s="265" t="s">
        <v>181</v>
      </c>
      <c r="BB91" s="265" t="s">
        <v>181</v>
      </c>
      <c r="BC91" s="265"/>
      <c r="BD91" s="265"/>
      <c r="BE91" s="265"/>
      <c r="BF91" s="265"/>
      <c r="BG91" s="265"/>
      <c r="BH91" s="265"/>
      <c r="BI91" s="265"/>
      <c r="BJ91" s="265"/>
      <c r="BK91" s="265"/>
      <c r="BL91" s="265"/>
      <c r="BM91" s="265"/>
      <c r="BN91" s="265"/>
      <c r="BO91" s="265"/>
      <c r="BP91" s="265"/>
      <c r="BQ91" s="265"/>
      <c r="BR91" s="265"/>
      <c r="BS91" s="265"/>
      <c r="BT91" s="265"/>
      <c r="BU91" s="265"/>
      <c r="BV91" s="265"/>
      <c r="BW91" s="265"/>
      <c r="BX91" s="265"/>
      <c r="BY91" s="265"/>
      <c r="BZ91" s="265"/>
      <c r="CA91" s="265"/>
      <c r="CB91" s="265"/>
      <c r="CC91" s="265"/>
      <c r="CD91" s="265"/>
      <c r="CE91" s="265"/>
      <c r="CF91" s="265"/>
      <c r="CG91" s="265"/>
      <c r="CH91" s="265"/>
      <c r="CI91" s="265"/>
      <c r="CJ91" s="265"/>
      <c r="CK91" s="265"/>
      <c r="CL91" s="265"/>
      <c r="CM91" s="265"/>
      <c r="CN91" s="265"/>
      <c r="CO91" s="265"/>
      <c r="CP91" s="265"/>
      <c r="CQ91" s="265"/>
      <c r="CR91" s="265"/>
      <c r="CS91" s="265"/>
      <c r="CT91" s="265"/>
      <c r="CU91" s="265"/>
      <c r="CV91" s="265"/>
      <c r="CW91" s="265"/>
      <c r="CX91" s="265"/>
      <c r="CY91" s="265"/>
      <c r="CZ91" s="265"/>
      <c r="DA91" s="265"/>
      <c r="DB91" s="265"/>
      <c r="DC91" s="265"/>
      <c r="DD91" s="265"/>
      <c r="DE91" s="265"/>
      <c r="DF91" s="265"/>
      <c r="DG91" s="265"/>
      <c r="DH91" s="265"/>
      <c r="DI91" s="265"/>
      <c r="DJ91" s="265"/>
      <c r="DK91" s="265"/>
      <c r="DL91" s="265"/>
      <c r="DM91" s="265"/>
      <c r="DN91" s="265"/>
      <c r="DO91" s="265"/>
      <c r="DP91" s="265"/>
      <c r="DQ91" s="265"/>
      <c r="DR91" s="265"/>
      <c r="DS91" s="265"/>
      <c r="DT91" s="265"/>
      <c r="DU91" s="265"/>
      <c r="DV91" s="265"/>
      <c r="DW91" s="265"/>
      <c r="DX91" s="265"/>
      <c r="DY91" s="265"/>
      <c r="DZ91" s="265"/>
      <c r="EA91" s="265"/>
      <c r="EB91" s="265"/>
      <c r="EC91" s="265"/>
      <c r="ED91" s="265"/>
    </row>
    <row r="92" spans="1:134" ht="15" x14ac:dyDescent="0.25">
      <c r="U92" s="238" t="str">
        <f t="shared" si="2"/>
        <v/>
      </c>
      <c r="V92" s="265" t="s">
        <v>181</v>
      </c>
      <c r="W92" s="265" t="s">
        <v>181</v>
      </c>
      <c r="X92" s="265" t="s">
        <v>181</v>
      </c>
      <c r="Y92" s="265" t="s">
        <v>181</v>
      </c>
      <c r="Z92" s="265" t="s">
        <v>181</v>
      </c>
      <c r="AA92" s="265" t="s">
        <v>181</v>
      </c>
      <c r="AB92" s="265" t="s">
        <v>181</v>
      </c>
      <c r="AC92" s="265" t="s">
        <v>181</v>
      </c>
      <c r="AD92" s="265" t="s">
        <v>181</v>
      </c>
      <c r="AE92" s="265" t="s">
        <v>181</v>
      </c>
      <c r="AF92" s="265" t="s">
        <v>181</v>
      </c>
      <c r="AG92" s="265" t="s">
        <v>181</v>
      </c>
      <c r="AH92" s="265" t="s">
        <v>181</v>
      </c>
      <c r="AI92" s="265" t="s">
        <v>181</v>
      </c>
      <c r="AJ92" s="265" t="s">
        <v>181</v>
      </c>
      <c r="AK92" s="265" t="s">
        <v>181</v>
      </c>
      <c r="AL92" s="265" t="s">
        <v>181</v>
      </c>
      <c r="AM92" s="265" t="s">
        <v>181</v>
      </c>
      <c r="AN92" s="265" t="s">
        <v>181</v>
      </c>
      <c r="AO92" s="265" t="s">
        <v>181</v>
      </c>
      <c r="AP92" s="265" t="s">
        <v>181</v>
      </c>
      <c r="AQ92" s="265" t="s">
        <v>181</v>
      </c>
      <c r="AR92" s="265" t="s">
        <v>181</v>
      </c>
      <c r="AS92" s="265" t="s">
        <v>181</v>
      </c>
      <c r="AT92" s="265" t="s">
        <v>181</v>
      </c>
      <c r="AU92" s="265" t="s">
        <v>181</v>
      </c>
      <c r="AV92" s="265" t="s">
        <v>181</v>
      </c>
      <c r="AW92" s="265" t="s">
        <v>181</v>
      </c>
      <c r="AX92" s="265" t="s">
        <v>181</v>
      </c>
      <c r="AY92" s="265" t="s">
        <v>181</v>
      </c>
      <c r="AZ92" s="265" t="s">
        <v>181</v>
      </c>
      <c r="BA92" s="265" t="s">
        <v>181</v>
      </c>
      <c r="BB92" s="265" t="s">
        <v>181</v>
      </c>
      <c r="BC92" s="265"/>
      <c r="BD92" s="265"/>
      <c r="BE92" s="265"/>
      <c r="BF92" s="265"/>
      <c r="BG92" s="265"/>
      <c r="BH92" s="265"/>
      <c r="BI92" s="265"/>
      <c r="BJ92" s="265"/>
      <c r="BK92" s="265"/>
      <c r="BL92" s="265"/>
      <c r="BM92" s="265"/>
      <c r="BN92" s="265"/>
      <c r="BO92" s="265"/>
      <c r="BP92" s="265"/>
      <c r="BQ92" s="265"/>
      <c r="BR92" s="265"/>
      <c r="BS92" s="265"/>
      <c r="BT92" s="265"/>
      <c r="BU92" s="265"/>
      <c r="BV92" s="265"/>
      <c r="BW92" s="265"/>
      <c r="BX92" s="265"/>
      <c r="BY92" s="265"/>
      <c r="BZ92" s="265"/>
      <c r="CA92" s="265"/>
      <c r="CB92" s="265"/>
      <c r="CC92" s="265"/>
      <c r="CD92" s="265"/>
      <c r="CE92" s="265"/>
      <c r="CF92" s="265"/>
      <c r="CG92" s="265"/>
      <c r="CH92" s="265"/>
      <c r="CI92" s="265"/>
      <c r="CJ92" s="265"/>
      <c r="CK92" s="265"/>
      <c r="CL92" s="265"/>
      <c r="CM92" s="265"/>
      <c r="CN92" s="265"/>
      <c r="CO92" s="265"/>
      <c r="CP92" s="265"/>
      <c r="CQ92" s="265"/>
      <c r="CR92" s="265"/>
      <c r="CS92" s="265"/>
      <c r="CT92" s="265"/>
      <c r="CU92" s="265"/>
      <c r="CV92" s="265"/>
      <c r="CW92" s="265"/>
      <c r="CX92" s="265"/>
      <c r="CY92" s="265"/>
      <c r="CZ92" s="265"/>
      <c r="DA92" s="265"/>
      <c r="DB92" s="265"/>
      <c r="DC92" s="265"/>
      <c r="DD92" s="265"/>
      <c r="DE92" s="265"/>
      <c r="DF92" s="265"/>
      <c r="DG92" s="265"/>
      <c r="DH92" s="265"/>
      <c r="DI92" s="265"/>
      <c r="DJ92" s="265"/>
      <c r="DK92" s="265"/>
      <c r="DL92" s="265"/>
      <c r="DM92" s="265"/>
      <c r="DN92" s="265"/>
      <c r="DO92" s="265"/>
      <c r="DP92" s="265"/>
      <c r="DQ92" s="265"/>
      <c r="DR92" s="265"/>
      <c r="DS92" s="265"/>
      <c r="DT92" s="265"/>
      <c r="DU92" s="265"/>
      <c r="DV92" s="265"/>
      <c r="DW92" s="265"/>
      <c r="DX92" s="265"/>
      <c r="DY92" s="265"/>
      <c r="DZ92" s="265"/>
      <c r="EA92" s="265"/>
      <c r="EB92" s="265"/>
      <c r="EC92" s="265"/>
      <c r="ED92" s="265"/>
    </row>
    <row r="93" spans="1:134" ht="15" x14ac:dyDescent="0.25">
      <c r="U93" s="238" t="str">
        <f t="shared" si="2"/>
        <v/>
      </c>
      <c r="V93" s="265" t="s">
        <v>181</v>
      </c>
      <c r="W93" s="265" t="s">
        <v>181</v>
      </c>
      <c r="X93" s="265" t="s">
        <v>181</v>
      </c>
      <c r="Y93" s="265" t="s">
        <v>181</v>
      </c>
      <c r="Z93" s="265" t="s">
        <v>181</v>
      </c>
      <c r="AA93" s="265" t="s">
        <v>181</v>
      </c>
      <c r="AB93" s="265" t="s">
        <v>181</v>
      </c>
      <c r="AC93" s="265" t="s">
        <v>181</v>
      </c>
      <c r="AD93" s="265" t="s">
        <v>181</v>
      </c>
      <c r="AE93" s="265" t="s">
        <v>181</v>
      </c>
      <c r="AF93" s="265" t="s">
        <v>181</v>
      </c>
      <c r="AG93" s="265" t="s">
        <v>181</v>
      </c>
      <c r="AH93" s="265" t="s">
        <v>181</v>
      </c>
      <c r="AI93" s="265" t="s">
        <v>181</v>
      </c>
      <c r="AJ93" s="265" t="s">
        <v>181</v>
      </c>
      <c r="AK93" s="265" t="s">
        <v>181</v>
      </c>
      <c r="AL93" s="265" t="s">
        <v>181</v>
      </c>
      <c r="AM93" s="265" t="s">
        <v>181</v>
      </c>
      <c r="AN93" s="265" t="s">
        <v>181</v>
      </c>
      <c r="AO93" s="265" t="s">
        <v>181</v>
      </c>
      <c r="AP93" s="265" t="s">
        <v>181</v>
      </c>
      <c r="AQ93" s="265" t="s">
        <v>181</v>
      </c>
      <c r="AR93" s="265" t="s">
        <v>181</v>
      </c>
      <c r="AS93" s="265" t="s">
        <v>181</v>
      </c>
      <c r="AT93" s="265" t="s">
        <v>181</v>
      </c>
      <c r="AU93" s="265" t="s">
        <v>181</v>
      </c>
      <c r="AV93" s="265" t="s">
        <v>181</v>
      </c>
      <c r="AW93" s="265" t="s">
        <v>181</v>
      </c>
      <c r="AX93" s="265" t="s">
        <v>181</v>
      </c>
      <c r="AY93" s="265" t="s">
        <v>181</v>
      </c>
      <c r="AZ93" s="265" t="s">
        <v>181</v>
      </c>
      <c r="BA93" s="265" t="s">
        <v>181</v>
      </c>
      <c r="BB93" s="265" t="s">
        <v>181</v>
      </c>
      <c r="BC93" s="265"/>
      <c r="BD93" s="265"/>
      <c r="BE93" s="265"/>
      <c r="BF93" s="265"/>
      <c r="BG93" s="265"/>
      <c r="BH93" s="265"/>
      <c r="BI93" s="265"/>
      <c r="BJ93" s="265"/>
      <c r="BK93" s="265"/>
      <c r="BL93" s="265"/>
      <c r="BM93" s="265"/>
      <c r="BN93" s="265"/>
      <c r="BO93" s="265"/>
      <c r="BP93" s="265"/>
      <c r="BQ93" s="265"/>
      <c r="BR93" s="265"/>
      <c r="BS93" s="265"/>
      <c r="BT93" s="265"/>
      <c r="BU93" s="265"/>
      <c r="BV93" s="265"/>
      <c r="BW93" s="265"/>
      <c r="BX93" s="265"/>
      <c r="BY93" s="265"/>
      <c r="BZ93" s="265"/>
      <c r="CA93" s="265"/>
      <c r="CB93" s="265"/>
      <c r="CC93" s="265"/>
      <c r="CD93" s="265"/>
      <c r="CE93" s="265"/>
      <c r="CF93" s="265"/>
      <c r="CG93" s="265"/>
      <c r="CH93" s="265"/>
      <c r="CI93" s="265"/>
      <c r="CJ93" s="265"/>
      <c r="CK93" s="265"/>
      <c r="CL93" s="265"/>
      <c r="CM93" s="265"/>
      <c r="CN93" s="265"/>
      <c r="CO93" s="265"/>
      <c r="CP93" s="265"/>
      <c r="CQ93" s="265"/>
      <c r="CR93" s="265"/>
      <c r="CS93" s="265"/>
      <c r="CT93" s="265"/>
      <c r="CU93" s="265"/>
      <c r="CV93" s="265"/>
      <c r="CW93" s="265"/>
      <c r="CX93" s="265"/>
      <c r="CY93" s="265"/>
      <c r="CZ93" s="265"/>
      <c r="DA93" s="265"/>
      <c r="DB93" s="265"/>
      <c r="DC93" s="265"/>
      <c r="DD93" s="265"/>
      <c r="DE93" s="265"/>
      <c r="DF93" s="265"/>
      <c r="DG93" s="265"/>
      <c r="DH93" s="265"/>
      <c r="DI93" s="265"/>
      <c r="DJ93" s="265"/>
      <c r="DK93" s="265"/>
      <c r="DL93" s="265"/>
      <c r="DM93" s="265"/>
      <c r="DN93" s="265"/>
      <c r="DO93" s="265"/>
      <c r="DP93" s="265"/>
      <c r="DQ93" s="265"/>
      <c r="DR93" s="265"/>
      <c r="DS93" s="265"/>
      <c r="DT93" s="265"/>
      <c r="DU93" s="265"/>
      <c r="DV93" s="265"/>
      <c r="DW93" s="265"/>
      <c r="DX93" s="265"/>
      <c r="DY93" s="265"/>
      <c r="DZ93" s="265"/>
      <c r="EA93" s="265"/>
      <c r="EB93" s="265"/>
      <c r="EC93" s="265"/>
      <c r="ED93" s="265"/>
    </row>
    <row r="94" spans="1:134" ht="15" x14ac:dyDescent="0.25">
      <c r="U94" s="238" t="str">
        <f t="shared" si="2"/>
        <v/>
      </c>
      <c r="V94" s="265" t="s">
        <v>181</v>
      </c>
      <c r="W94" s="265" t="s">
        <v>181</v>
      </c>
      <c r="X94" s="265" t="s">
        <v>181</v>
      </c>
      <c r="Y94" s="265" t="s">
        <v>181</v>
      </c>
      <c r="Z94" s="265" t="s">
        <v>181</v>
      </c>
      <c r="AA94" s="265" t="s">
        <v>181</v>
      </c>
      <c r="AB94" s="265" t="s">
        <v>181</v>
      </c>
      <c r="AC94" s="265" t="s">
        <v>181</v>
      </c>
      <c r="AD94" s="265" t="s">
        <v>181</v>
      </c>
      <c r="AE94" s="265" t="s">
        <v>181</v>
      </c>
      <c r="AF94" s="265" t="s">
        <v>181</v>
      </c>
      <c r="AG94" s="265" t="s">
        <v>181</v>
      </c>
      <c r="AH94" s="265" t="s">
        <v>181</v>
      </c>
      <c r="AI94" s="265" t="s">
        <v>181</v>
      </c>
      <c r="AJ94" s="265" t="s">
        <v>181</v>
      </c>
      <c r="AK94" s="265" t="s">
        <v>181</v>
      </c>
      <c r="AL94" s="265" t="s">
        <v>181</v>
      </c>
      <c r="AM94" s="265" t="s">
        <v>181</v>
      </c>
      <c r="AN94" s="265" t="s">
        <v>181</v>
      </c>
      <c r="AO94" s="265" t="s">
        <v>181</v>
      </c>
      <c r="AP94" s="265" t="s">
        <v>181</v>
      </c>
      <c r="AQ94" s="265" t="s">
        <v>181</v>
      </c>
      <c r="AR94" s="265" t="s">
        <v>181</v>
      </c>
      <c r="AS94" s="265" t="s">
        <v>181</v>
      </c>
      <c r="AT94" s="265" t="s">
        <v>181</v>
      </c>
      <c r="AU94" s="265" t="s">
        <v>181</v>
      </c>
      <c r="AV94" s="265" t="s">
        <v>181</v>
      </c>
      <c r="AW94" s="265" t="s">
        <v>181</v>
      </c>
      <c r="AX94" s="265" t="s">
        <v>181</v>
      </c>
      <c r="AY94" s="265" t="s">
        <v>181</v>
      </c>
      <c r="AZ94" s="265" t="s">
        <v>181</v>
      </c>
      <c r="BA94" s="265" t="s">
        <v>181</v>
      </c>
      <c r="BB94" s="265" t="s">
        <v>181</v>
      </c>
      <c r="BC94" s="265"/>
      <c r="BD94" s="265"/>
      <c r="BE94" s="265"/>
      <c r="BF94" s="265"/>
      <c r="BG94" s="265"/>
      <c r="BH94" s="265"/>
      <c r="BI94" s="265"/>
      <c r="BJ94" s="265"/>
      <c r="BK94" s="265"/>
      <c r="BL94" s="265"/>
      <c r="BM94" s="265"/>
      <c r="BN94" s="265"/>
      <c r="BO94" s="265"/>
      <c r="BP94" s="265"/>
      <c r="BQ94" s="265"/>
      <c r="BR94" s="265"/>
      <c r="BS94" s="265"/>
      <c r="BT94" s="265"/>
      <c r="BU94" s="265"/>
      <c r="BV94" s="265"/>
      <c r="BW94" s="265"/>
      <c r="BX94" s="265"/>
      <c r="BY94" s="265"/>
      <c r="BZ94" s="265"/>
      <c r="CA94" s="265"/>
      <c r="CB94" s="265"/>
      <c r="CC94" s="265"/>
      <c r="CD94" s="265"/>
      <c r="CE94" s="265"/>
      <c r="CF94" s="265"/>
      <c r="CG94" s="265"/>
      <c r="CH94" s="265"/>
      <c r="CI94" s="265"/>
      <c r="CJ94" s="265"/>
      <c r="CK94" s="265"/>
      <c r="CL94" s="265"/>
      <c r="CM94" s="265"/>
      <c r="CN94" s="265"/>
      <c r="CO94" s="265"/>
      <c r="CP94" s="265"/>
      <c r="CQ94" s="265"/>
      <c r="CR94" s="265"/>
      <c r="CS94" s="265"/>
      <c r="CT94" s="265"/>
      <c r="CU94" s="265"/>
      <c r="CV94" s="265"/>
      <c r="CW94" s="265"/>
      <c r="CX94" s="265"/>
      <c r="CY94" s="265"/>
      <c r="CZ94" s="265"/>
      <c r="DA94" s="265"/>
      <c r="DB94" s="265"/>
      <c r="DC94" s="265"/>
      <c r="DD94" s="265"/>
      <c r="DE94" s="265"/>
      <c r="DF94" s="265"/>
      <c r="DG94" s="265"/>
      <c r="DH94" s="265"/>
      <c r="DI94" s="265"/>
      <c r="DJ94" s="265"/>
      <c r="DK94" s="265"/>
      <c r="DL94" s="265"/>
      <c r="DM94" s="265"/>
      <c r="DN94" s="265"/>
      <c r="DO94" s="265"/>
      <c r="DP94" s="265"/>
      <c r="DQ94" s="265"/>
      <c r="DR94" s="265"/>
      <c r="DS94" s="265"/>
      <c r="DT94" s="265"/>
      <c r="DU94" s="265"/>
      <c r="DV94" s="265"/>
      <c r="DW94" s="265"/>
      <c r="DX94" s="265"/>
      <c r="DY94" s="265"/>
      <c r="DZ94" s="265"/>
      <c r="EA94" s="265"/>
      <c r="EB94" s="265"/>
      <c r="EC94" s="265"/>
      <c r="ED94" s="265"/>
    </row>
    <row r="95" spans="1:134" ht="15" x14ac:dyDescent="0.25">
      <c r="U95" s="238" t="str">
        <f t="shared" si="2"/>
        <v/>
      </c>
      <c r="V95" s="265" t="s">
        <v>181</v>
      </c>
      <c r="W95" s="265" t="s">
        <v>181</v>
      </c>
      <c r="X95" s="265" t="s">
        <v>181</v>
      </c>
      <c r="Y95" s="265" t="s">
        <v>181</v>
      </c>
      <c r="Z95" s="265" t="s">
        <v>181</v>
      </c>
      <c r="AA95" s="265" t="s">
        <v>181</v>
      </c>
      <c r="AB95" s="265" t="s">
        <v>181</v>
      </c>
      <c r="AC95" s="265" t="s">
        <v>181</v>
      </c>
      <c r="AD95" s="265" t="s">
        <v>181</v>
      </c>
      <c r="AE95" s="265" t="s">
        <v>181</v>
      </c>
      <c r="AF95" s="265" t="s">
        <v>181</v>
      </c>
      <c r="AG95" s="265" t="s">
        <v>181</v>
      </c>
      <c r="AH95" s="265" t="s">
        <v>181</v>
      </c>
      <c r="AI95" s="265" t="s">
        <v>181</v>
      </c>
      <c r="AJ95" s="265" t="s">
        <v>181</v>
      </c>
      <c r="AK95" s="265" t="s">
        <v>181</v>
      </c>
      <c r="AL95" s="265" t="s">
        <v>181</v>
      </c>
      <c r="AM95" s="265" t="s">
        <v>181</v>
      </c>
      <c r="AN95" s="265" t="s">
        <v>181</v>
      </c>
      <c r="AO95" s="265" t="s">
        <v>181</v>
      </c>
      <c r="AP95" s="265" t="s">
        <v>181</v>
      </c>
      <c r="AQ95" s="265" t="s">
        <v>181</v>
      </c>
      <c r="AR95" s="265" t="s">
        <v>181</v>
      </c>
      <c r="AS95" s="265" t="s">
        <v>181</v>
      </c>
      <c r="AT95" s="265" t="s">
        <v>181</v>
      </c>
      <c r="AU95" s="265" t="s">
        <v>181</v>
      </c>
      <c r="AV95" s="265" t="s">
        <v>181</v>
      </c>
      <c r="AW95" s="265" t="s">
        <v>181</v>
      </c>
      <c r="AX95" s="265" t="s">
        <v>181</v>
      </c>
      <c r="AY95" s="265" t="s">
        <v>181</v>
      </c>
      <c r="AZ95" s="265" t="s">
        <v>181</v>
      </c>
      <c r="BA95" s="265" t="s">
        <v>181</v>
      </c>
      <c r="BB95" s="265" t="s">
        <v>181</v>
      </c>
      <c r="BC95" s="265"/>
      <c r="BD95" s="265"/>
      <c r="BE95" s="265"/>
      <c r="BF95" s="265"/>
      <c r="BG95" s="265"/>
      <c r="BH95" s="265"/>
      <c r="BI95" s="265"/>
      <c r="BJ95" s="265"/>
      <c r="BK95" s="265"/>
      <c r="BL95" s="265"/>
      <c r="BM95" s="265"/>
      <c r="BN95" s="265"/>
      <c r="BO95" s="265"/>
      <c r="BP95" s="265"/>
      <c r="BQ95" s="265"/>
      <c r="BR95" s="265"/>
      <c r="BS95" s="265"/>
      <c r="BT95" s="265"/>
      <c r="BU95" s="265"/>
      <c r="BV95" s="265"/>
      <c r="BW95" s="265"/>
      <c r="BX95" s="265"/>
      <c r="BY95" s="265"/>
      <c r="BZ95" s="265"/>
      <c r="CA95" s="265"/>
      <c r="CB95" s="265"/>
      <c r="CC95" s="265"/>
      <c r="CD95" s="265"/>
      <c r="CE95" s="265"/>
      <c r="CF95" s="265"/>
      <c r="CG95" s="265"/>
      <c r="CH95" s="265"/>
      <c r="CI95" s="265"/>
      <c r="CJ95" s="265"/>
      <c r="CK95" s="265"/>
      <c r="CL95" s="265"/>
      <c r="CM95" s="265"/>
      <c r="CN95" s="265"/>
      <c r="CO95" s="265"/>
      <c r="CP95" s="265"/>
      <c r="CQ95" s="265"/>
      <c r="CR95" s="265"/>
      <c r="CS95" s="265"/>
      <c r="CT95" s="265"/>
      <c r="CU95" s="265"/>
      <c r="CV95" s="265"/>
      <c r="CW95" s="265"/>
      <c r="CX95" s="265"/>
      <c r="CY95" s="265"/>
      <c r="CZ95" s="265"/>
      <c r="DA95" s="265"/>
      <c r="DB95" s="265"/>
      <c r="DC95" s="265"/>
      <c r="DD95" s="265"/>
      <c r="DE95" s="265"/>
      <c r="DF95" s="265"/>
      <c r="DG95" s="265"/>
      <c r="DH95" s="265"/>
      <c r="DI95" s="265"/>
      <c r="DJ95" s="265"/>
      <c r="DK95" s="265"/>
      <c r="DL95" s="265"/>
      <c r="DM95" s="265"/>
      <c r="DN95" s="265"/>
      <c r="DO95" s="265"/>
      <c r="DP95" s="265"/>
      <c r="DQ95" s="265"/>
      <c r="DR95" s="265"/>
      <c r="DS95" s="265"/>
      <c r="DT95" s="265"/>
      <c r="DU95" s="265"/>
      <c r="DV95" s="265"/>
      <c r="DW95" s="265"/>
      <c r="DX95" s="265"/>
      <c r="DY95" s="265"/>
      <c r="DZ95" s="265"/>
      <c r="EA95" s="265"/>
      <c r="EB95" s="265"/>
      <c r="EC95" s="265"/>
      <c r="ED95" s="265"/>
    </row>
    <row r="96" spans="1:134" ht="15" x14ac:dyDescent="0.25">
      <c r="U96" s="238" t="str">
        <f t="shared" si="2"/>
        <v/>
      </c>
      <c r="V96" s="265" t="s">
        <v>181</v>
      </c>
      <c r="W96" s="265" t="s">
        <v>181</v>
      </c>
      <c r="X96" s="265" t="s">
        <v>181</v>
      </c>
      <c r="Y96" s="265" t="s">
        <v>181</v>
      </c>
      <c r="Z96" s="265" t="s">
        <v>181</v>
      </c>
      <c r="AA96" s="265" t="s">
        <v>181</v>
      </c>
      <c r="AB96" s="265" t="s">
        <v>181</v>
      </c>
      <c r="AC96" s="265" t="s">
        <v>181</v>
      </c>
      <c r="AD96" s="265" t="s">
        <v>181</v>
      </c>
      <c r="AE96" s="265" t="s">
        <v>181</v>
      </c>
      <c r="AF96" s="265" t="s">
        <v>181</v>
      </c>
      <c r="AG96" s="265" t="s">
        <v>181</v>
      </c>
      <c r="AH96" s="265" t="s">
        <v>181</v>
      </c>
      <c r="AI96" s="265" t="s">
        <v>181</v>
      </c>
      <c r="AJ96" s="265" t="s">
        <v>181</v>
      </c>
      <c r="AK96" s="265" t="s">
        <v>181</v>
      </c>
      <c r="AL96" s="265" t="s">
        <v>181</v>
      </c>
      <c r="AM96" s="265" t="s">
        <v>181</v>
      </c>
      <c r="AN96" s="265" t="s">
        <v>181</v>
      </c>
      <c r="AO96" s="265" t="s">
        <v>181</v>
      </c>
      <c r="AP96" s="265" t="s">
        <v>181</v>
      </c>
      <c r="AQ96" s="265" t="s">
        <v>181</v>
      </c>
      <c r="AR96" s="265" t="s">
        <v>181</v>
      </c>
      <c r="AS96" s="265" t="s">
        <v>181</v>
      </c>
      <c r="AT96" s="265" t="s">
        <v>181</v>
      </c>
      <c r="AU96" s="265" t="s">
        <v>181</v>
      </c>
      <c r="AV96" s="265" t="s">
        <v>181</v>
      </c>
      <c r="AW96" s="265" t="s">
        <v>181</v>
      </c>
      <c r="AX96" s="265" t="s">
        <v>181</v>
      </c>
      <c r="AY96" s="265" t="s">
        <v>181</v>
      </c>
      <c r="AZ96" s="265" t="s">
        <v>181</v>
      </c>
      <c r="BA96" s="265" t="s">
        <v>181</v>
      </c>
      <c r="BB96" s="265" t="s">
        <v>181</v>
      </c>
      <c r="BC96" s="265"/>
      <c r="BD96" s="265"/>
      <c r="BE96" s="265"/>
      <c r="BF96" s="265"/>
      <c r="BG96" s="265"/>
      <c r="BH96" s="265"/>
      <c r="BI96" s="265"/>
      <c r="BJ96" s="265"/>
      <c r="BK96" s="265"/>
      <c r="BL96" s="265"/>
      <c r="BM96" s="265"/>
      <c r="BN96" s="265"/>
      <c r="BO96" s="265"/>
      <c r="BP96" s="265"/>
      <c r="BQ96" s="265"/>
      <c r="BR96" s="265"/>
      <c r="BS96" s="265"/>
      <c r="BT96" s="265"/>
      <c r="BU96" s="265"/>
      <c r="BV96" s="265"/>
      <c r="BW96" s="265"/>
      <c r="BX96" s="265"/>
      <c r="BY96" s="265"/>
      <c r="BZ96" s="265"/>
      <c r="CA96" s="265"/>
      <c r="CB96" s="265"/>
      <c r="CC96" s="265"/>
      <c r="CD96" s="265"/>
      <c r="CE96" s="265"/>
      <c r="CF96" s="265"/>
      <c r="CG96" s="265"/>
      <c r="CH96" s="265"/>
      <c r="CI96" s="265"/>
      <c r="CJ96" s="265"/>
      <c r="CK96" s="265"/>
      <c r="CL96" s="265"/>
      <c r="CM96" s="265"/>
      <c r="CN96" s="265"/>
      <c r="CO96" s="265"/>
      <c r="CP96" s="265"/>
      <c r="CQ96" s="265"/>
      <c r="CR96" s="265"/>
      <c r="CS96" s="265"/>
      <c r="CT96" s="265"/>
      <c r="CU96" s="265"/>
      <c r="CV96" s="265"/>
      <c r="CW96" s="265"/>
      <c r="CX96" s="265"/>
      <c r="CY96" s="265"/>
      <c r="CZ96" s="265"/>
      <c r="DA96" s="265"/>
      <c r="DB96" s="265"/>
      <c r="DC96" s="265"/>
      <c r="DD96" s="265"/>
      <c r="DE96" s="265"/>
      <c r="DF96" s="265"/>
      <c r="DG96" s="265"/>
      <c r="DH96" s="265"/>
      <c r="DI96" s="265"/>
      <c r="DJ96" s="265"/>
      <c r="DK96" s="265"/>
      <c r="DL96" s="265"/>
      <c r="DM96" s="265"/>
      <c r="DN96" s="265"/>
      <c r="DO96" s="265"/>
      <c r="DP96" s="265"/>
      <c r="DQ96" s="265"/>
      <c r="DR96" s="265"/>
      <c r="DS96" s="265"/>
      <c r="DT96" s="265"/>
      <c r="DU96" s="265"/>
      <c r="DV96" s="265"/>
      <c r="DW96" s="265"/>
      <c r="DX96" s="265"/>
      <c r="DY96" s="265"/>
      <c r="DZ96" s="265"/>
      <c r="EA96" s="265"/>
      <c r="EB96" s="265"/>
      <c r="EC96" s="265"/>
      <c r="ED96" s="265"/>
    </row>
    <row r="97" spans="21:134" ht="15" x14ac:dyDescent="0.25">
      <c r="U97" s="238" t="str">
        <f t="shared" si="2"/>
        <v/>
      </c>
      <c r="V97" s="265" t="s">
        <v>181</v>
      </c>
      <c r="W97" s="265" t="s">
        <v>181</v>
      </c>
      <c r="X97" s="265" t="s">
        <v>181</v>
      </c>
      <c r="Y97" s="265" t="s">
        <v>181</v>
      </c>
      <c r="Z97" s="265" t="s">
        <v>181</v>
      </c>
      <c r="AA97" s="265" t="s">
        <v>181</v>
      </c>
      <c r="AB97" s="265" t="s">
        <v>181</v>
      </c>
      <c r="AC97" s="265" t="s">
        <v>181</v>
      </c>
      <c r="AD97" s="265" t="s">
        <v>181</v>
      </c>
      <c r="AE97" s="265" t="s">
        <v>181</v>
      </c>
      <c r="AF97" s="265" t="s">
        <v>181</v>
      </c>
      <c r="AG97" s="265" t="s">
        <v>181</v>
      </c>
      <c r="AH97" s="265" t="s">
        <v>181</v>
      </c>
      <c r="AI97" s="265" t="s">
        <v>181</v>
      </c>
      <c r="AJ97" s="265" t="s">
        <v>181</v>
      </c>
      <c r="AK97" s="265" t="s">
        <v>181</v>
      </c>
      <c r="AL97" s="265" t="s">
        <v>181</v>
      </c>
      <c r="AM97" s="265" t="s">
        <v>181</v>
      </c>
      <c r="AN97" s="265" t="s">
        <v>181</v>
      </c>
      <c r="AO97" s="265" t="s">
        <v>181</v>
      </c>
      <c r="AP97" s="265" t="s">
        <v>181</v>
      </c>
      <c r="AQ97" s="265" t="s">
        <v>181</v>
      </c>
      <c r="AR97" s="265" t="s">
        <v>181</v>
      </c>
      <c r="AS97" s="265" t="s">
        <v>181</v>
      </c>
      <c r="AT97" s="265" t="s">
        <v>181</v>
      </c>
      <c r="AU97" s="265" t="s">
        <v>181</v>
      </c>
      <c r="AV97" s="265" t="s">
        <v>181</v>
      </c>
      <c r="AW97" s="265" t="s">
        <v>181</v>
      </c>
      <c r="AX97" s="265" t="s">
        <v>181</v>
      </c>
      <c r="AY97" s="265" t="s">
        <v>181</v>
      </c>
      <c r="AZ97" s="265" t="s">
        <v>181</v>
      </c>
      <c r="BA97" s="265" t="s">
        <v>181</v>
      </c>
      <c r="BB97" s="265" t="s">
        <v>181</v>
      </c>
      <c r="BC97" s="265"/>
      <c r="BD97" s="265"/>
      <c r="BE97" s="265"/>
      <c r="BF97" s="265"/>
      <c r="BG97" s="265"/>
      <c r="BH97" s="265"/>
      <c r="BI97" s="265"/>
      <c r="BJ97" s="265"/>
      <c r="BK97" s="265"/>
      <c r="BL97" s="265"/>
      <c r="BM97" s="265"/>
      <c r="BN97" s="265"/>
      <c r="BO97" s="265"/>
      <c r="BP97" s="265"/>
      <c r="BQ97" s="265"/>
      <c r="BR97" s="265"/>
      <c r="BS97" s="265"/>
      <c r="BT97" s="265"/>
      <c r="BU97" s="265"/>
      <c r="BV97" s="265"/>
      <c r="BW97" s="265"/>
      <c r="BX97" s="265"/>
      <c r="BY97" s="265"/>
      <c r="BZ97" s="265"/>
      <c r="CA97" s="265"/>
      <c r="CB97" s="265"/>
      <c r="CC97" s="265"/>
      <c r="CD97" s="265"/>
      <c r="CE97" s="265"/>
      <c r="CF97" s="265"/>
      <c r="CG97" s="265"/>
      <c r="CH97" s="265"/>
      <c r="CI97" s="265"/>
      <c r="CJ97" s="265"/>
      <c r="CK97" s="265"/>
      <c r="CL97" s="265"/>
      <c r="CM97" s="265"/>
      <c r="CN97" s="265"/>
      <c r="CO97" s="265"/>
      <c r="CP97" s="265"/>
      <c r="CQ97" s="265"/>
      <c r="CR97" s="265"/>
      <c r="CS97" s="265"/>
      <c r="CT97" s="265"/>
      <c r="CU97" s="265"/>
      <c r="CV97" s="265"/>
      <c r="CW97" s="265"/>
      <c r="CX97" s="265"/>
      <c r="CY97" s="265"/>
      <c r="CZ97" s="265"/>
      <c r="DA97" s="265"/>
      <c r="DB97" s="265"/>
      <c r="DC97" s="265"/>
      <c r="DD97" s="265"/>
      <c r="DE97" s="265"/>
      <c r="DF97" s="265"/>
      <c r="DG97" s="265"/>
      <c r="DH97" s="265"/>
      <c r="DI97" s="265"/>
      <c r="DJ97" s="265"/>
      <c r="DK97" s="265"/>
      <c r="DL97" s="265"/>
      <c r="DM97" s="265"/>
      <c r="DN97" s="265"/>
      <c r="DO97" s="265"/>
      <c r="DP97" s="265"/>
      <c r="DQ97" s="265"/>
      <c r="DR97" s="265"/>
      <c r="DS97" s="265"/>
      <c r="DT97" s="265"/>
      <c r="DU97" s="265"/>
      <c r="DV97" s="265"/>
      <c r="DW97" s="265"/>
      <c r="DX97" s="265"/>
      <c r="DY97" s="265"/>
      <c r="DZ97" s="265"/>
      <c r="EA97" s="265"/>
      <c r="EB97" s="265"/>
      <c r="EC97" s="265"/>
      <c r="ED97" s="265"/>
    </row>
    <row r="98" spans="21:134" ht="15" x14ac:dyDescent="0.25">
      <c r="U98" s="238" t="str">
        <f t="shared" si="2"/>
        <v/>
      </c>
      <c r="V98" s="265" t="s">
        <v>181</v>
      </c>
      <c r="W98" s="265" t="s">
        <v>181</v>
      </c>
      <c r="X98" s="265" t="s">
        <v>181</v>
      </c>
      <c r="Y98" s="265" t="s">
        <v>181</v>
      </c>
      <c r="Z98" s="265" t="s">
        <v>181</v>
      </c>
      <c r="AA98" s="265" t="s">
        <v>181</v>
      </c>
      <c r="AB98" s="265" t="s">
        <v>181</v>
      </c>
      <c r="AC98" s="265" t="s">
        <v>181</v>
      </c>
      <c r="AD98" s="265" t="s">
        <v>181</v>
      </c>
      <c r="AE98" s="265" t="s">
        <v>181</v>
      </c>
      <c r="AF98" s="265" t="s">
        <v>181</v>
      </c>
      <c r="AG98" s="265" t="s">
        <v>181</v>
      </c>
      <c r="AH98" s="265" t="s">
        <v>181</v>
      </c>
      <c r="AI98" s="265" t="s">
        <v>181</v>
      </c>
      <c r="AJ98" s="265" t="s">
        <v>181</v>
      </c>
      <c r="AK98" s="265" t="s">
        <v>181</v>
      </c>
      <c r="AL98" s="265" t="s">
        <v>181</v>
      </c>
      <c r="AM98" s="265" t="s">
        <v>181</v>
      </c>
      <c r="AN98" s="265" t="s">
        <v>181</v>
      </c>
      <c r="AO98" s="265" t="s">
        <v>181</v>
      </c>
      <c r="AP98" s="265" t="s">
        <v>181</v>
      </c>
      <c r="AQ98" s="265" t="s">
        <v>181</v>
      </c>
      <c r="AR98" s="265" t="s">
        <v>181</v>
      </c>
      <c r="AS98" s="265" t="s">
        <v>181</v>
      </c>
      <c r="AT98" s="265" t="s">
        <v>181</v>
      </c>
      <c r="AU98" s="265" t="s">
        <v>181</v>
      </c>
      <c r="AV98" s="265" t="s">
        <v>181</v>
      </c>
      <c r="AW98" s="265" t="s">
        <v>181</v>
      </c>
      <c r="AX98" s="265" t="s">
        <v>181</v>
      </c>
      <c r="AY98" s="265" t="s">
        <v>181</v>
      </c>
      <c r="AZ98" s="265" t="s">
        <v>181</v>
      </c>
      <c r="BA98" s="265" t="s">
        <v>181</v>
      </c>
      <c r="BB98" s="265" t="s">
        <v>181</v>
      </c>
      <c r="BC98" s="265"/>
      <c r="BD98" s="265"/>
      <c r="BE98" s="265"/>
      <c r="BF98" s="265"/>
      <c r="BG98" s="265"/>
      <c r="BH98" s="265"/>
      <c r="BI98" s="265"/>
      <c r="BJ98" s="265"/>
      <c r="BK98" s="265"/>
      <c r="BL98" s="265"/>
      <c r="BM98" s="265"/>
      <c r="BN98" s="265"/>
      <c r="BO98" s="265"/>
      <c r="BP98" s="265"/>
      <c r="BQ98" s="265"/>
      <c r="BR98" s="265"/>
      <c r="BS98" s="265"/>
      <c r="BT98" s="265"/>
      <c r="BU98" s="265"/>
      <c r="BV98" s="265"/>
      <c r="BW98" s="265"/>
      <c r="BX98" s="265"/>
      <c r="BY98" s="265"/>
      <c r="BZ98" s="265"/>
      <c r="CA98" s="265"/>
      <c r="CB98" s="265"/>
      <c r="CC98" s="265"/>
      <c r="CD98" s="265"/>
      <c r="CE98" s="265"/>
      <c r="CF98" s="265"/>
      <c r="CG98" s="265"/>
      <c r="CH98" s="265"/>
      <c r="CI98" s="265"/>
      <c r="CJ98" s="265"/>
      <c r="CK98" s="265"/>
      <c r="CL98" s="265"/>
      <c r="CM98" s="265"/>
      <c r="CN98" s="265"/>
      <c r="CO98" s="265"/>
      <c r="CP98" s="265"/>
      <c r="CQ98" s="265"/>
      <c r="CR98" s="265"/>
      <c r="CS98" s="265"/>
      <c r="CT98" s="265"/>
      <c r="CU98" s="265"/>
      <c r="CV98" s="265"/>
      <c r="CW98" s="265"/>
      <c r="CX98" s="265"/>
      <c r="CY98" s="265"/>
      <c r="CZ98" s="265"/>
      <c r="DA98" s="265"/>
      <c r="DB98" s="265"/>
      <c r="DC98" s="265"/>
      <c r="DD98" s="265"/>
      <c r="DE98" s="265"/>
      <c r="DF98" s="265"/>
      <c r="DG98" s="265"/>
      <c r="DH98" s="265"/>
      <c r="DI98" s="265"/>
      <c r="DJ98" s="265"/>
      <c r="DK98" s="265"/>
      <c r="DL98" s="265"/>
      <c r="DM98" s="265"/>
      <c r="DN98" s="265"/>
      <c r="DO98" s="265"/>
      <c r="DP98" s="265"/>
      <c r="DQ98" s="265"/>
      <c r="DR98" s="265"/>
      <c r="DS98" s="265"/>
      <c r="DT98" s="265"/>
      <c r="DU98" s="265"/>
      <c r="DV98" s="265"/>
      <c r="DW98" s="265"/>
      <c r="DX98" s="265"/>
      <c r="DY98" s="265"/>
      <c r="DZ98" s="265"/>
      <c r="EA98" s="265"/>
      <c r="EB98" s="265"/>
      <c r="EC98" s="265"/>
      <c r="ED98" s="265"/>
    </row>
    <row r="99" spans="21:134" ht="15" x14ac:dyDescent="0.25">
      <c r="U99" s="238" t="str">
        <f t="shared" si="2"/>
        <v/>
      </c>
      <c r="V99" s="265" t="s">
        <v>181</v>
      </c>
      <c r="W99" s="265" t="s">
        <v>181</v>
      </c>
      <c r="X99" s="265" t="s">
        <v>181</v>
      </c>
      <c r="Y99" s="265" t="s">
        <v>181</v>
      </c>
      <c r="Z99" s="265" t="s">
        <v>181</v>
      </c>
      <c r="AA99" s="265" t="s">
        <v>181</v>
      </c>
      <c r="AB99" s="265" t="s">
        <v>181</v>
      </c>
      <c r="AC99" s="265" t="s">
        <v>181</v>
      </c>
      <c r="AD99" s="265" t="s">
        <v>181</v>
      </c>
      <c r="AE99" s="265" t="s">
        <v>181</v>
      </c>
      <c r="AF99" s="265" t="s">
        <v>181</v>
      </c>
      <c r="AG99" s="265" t="s">
        <v>181</v>
      </c>
      <c r="AH99" s="265" t="s">
        <v>181</v>
      </c>
      <c r="AI99" s="265" t="s">
        <v>181</v>
      </c>
      <c r="AJ99" s="265" t="s">
        <v>181</v>
      </c>
      <c r="AK99" s="265" t="s">
        <v>181</v>
      </c>
      <c r="AL99" s="265" t="s">
        <v>181</v>
      </c>
      <c r="AM99" s="265" t="s">
        <v>181</v>
      </c>
      <c r="AN99" s="265" t="s">
        <v>181</v>
      </c>
      <c r="AO99" s="265" t="s">
        <v>181</v>
      </c>
      <c r="AP99" s="265" t="s">
        <v>181</v>
      </c>
      <c r="AQ99" s="265" t="s">
        <v>181</v>
      </c>
      <c r="AR99" s="265" t="s">
        <v>181</v>
      </c>
      <c r="AS99" s="265" t="s">
        <v>181</v>
      </c>
      <c r="AT99" s="265" t="s">
        <v>181</v>
      </c>
      <c r="AU99" s="265" t="s">
        <v>181</v>
      </c>
      <c r="AV99" s="265" t="s">
        <v>181</v>
      </c>
      <c r="AW99" s="265" t="s">
        <v>181</v>
      </c>
      <c r="AX99" s="265" t="s">
        <v>181</v>
      </c>
      <c r="AY99" s="265" t="s">
        <v>181</v>
      </c>
      <c r="AZ99" s="265" t="s">
        <v>181</v>
      </c>
      <c r="BA99" s="265" t="s">
        <v>181</v>
      </c>
      <c r="BB99" s="265" t="s">
        <v>181</v>
      </c>
      <c r="BC99" s="265"/>
      <c r="BD99" s="265"/>
      <c r="BE99" s="265"/>
      <c r="BF99" s="265"/>
      <c r="BG99" s="265"/>
      <c r="BH99" s="265"/>
      <c r="BI99" s="265"/>
      <c r="BJ99" s="265"/>
      <c r="BK99" s="265"/>
      <c r="BL99" s="265"/>
      <c r="BM99" s="265"/>
      <c r="BN99" s="265"/>
      <c r="BO99" s="265"/>
      <c r="BP99" s="265"/>
      <c r="BQ99" s="265"/>
      <c r="BR99" s="265"/>
      <c r="BS99" s="265"/>
      <c r="BT99" s="265"/>
      <c r="BU99" s="265"/>
      <c r="BV99" s="265"/>
      <c r="BW99" s="265"/>
      <c r="BX99" s="265"/>
      <c r="BY99" s="265"/>
      <c r="BZ99" s="265"/>
      <c r="CA99" s="265"/>
      <c r="CB99" s="265"/>
      <c r="CC99" s="265"/>
      <c r="CD99" s="265"/>
      <c r="CE99" s="265"/>
      <c r="CF99" s="265"/>
      <c r="CG99" s="265"/>
      <c r="CH99" s="265"/>
      <c r="CI99" s="265"/>
      <c r="CJ99" s="265"/>
      <c r="CK99" s="265"/>
      <c r="CL99" s="265"/>
      <c r="CM99" s="265"/>
      <c r="CN99" s="265"/>
      <c r="CO99" s="265"/>
      <c r="CP99" s="265"/>
      <c r="CQ99" s="265"/>
      <c r="CR99" s="265"/>
      <c r="CS99" s="265"/>
      <c r="CT99" s="265"/>
      <c r="CU99" s="265"/>
      <c r="CV99" s="265"/>
      <c r="CW99" s="265"/>
      <c r="CX99" s="265"/>
      <c r="CY99" s="265"/>
      <c r="CZ99" s="265"/>
      <c r="DA99" s="265"/>
      <c r="DB99" s="265"/>
      <c r="DC99" s="265"/>
      <c r="DD99" s="265"/>
      <c r="DE99" s="265"/>
      <c r="DF99" s="265"/>
      <c r="DG99" s="265"/>
      <c r="DH99" s="265"/>
      <c r="DI99" s="265"/>
      <c r="DJ99" s="265"/>
      <c r="DK99" s="265"/>
      <c r="DL99" s="265"/>
      <c r="DM99" s="265"/>
      <c r="DN99" s="265"/>
      <c r="DO99" s="265"/>
      <c r="DP99" s="265"/>
      <c r="DQ99" s="265"/>
      <c r="DR99" s="265"/>
      <c r="DS99" s="265"/>
      <c r="DT99" s="265"/>
      <c r="DU99" s="265"/>
      <c r="DV99" s="265"/>
      <c r="DW99" s="265"/>
      <c r="DX99" s="265"/>
      <c r="DY99" s="265"/>
      <c r="DZ99" s="265"/>
      <c r="EA99" s="265"/>
      <c r="EB99" s="265"/>
      <c r="EC99" s="265"/>
      <c r="ED99" s="265"/>
    </row>
    <row r="100" spans="21:134" ht="15" x14ac:dyDescent="0.25">
      <c r="U100" s="238" t="str">
        <f t="shared" si="2"/>
        <v/>
      </c>
      <c r="V100" s="265" t="s">
        <v>181</v>
      </c>
      <c r="W100" s="265" t="s">
        <v>181</v>
      </c>
      <c r="X100" s="265" t="s">
        <v>181</v>
      </c>
      <c r="Y100" s="265" t="s">
        <v>181</v>
      </c>
      <c r="Z100" s="265" t="s">
        <v>181</v>
      </c>
      <c r="AA100" s="265" t="s">
        <v>181</v>
      </c>
      <c r="AB100" s="265" t="s">
        <v>181</v>
      </c>
      <c r="AC100" s="265" t="s">
        <v>181</v>
      </c>
      <c r="AD100" s="265" t="s">
        <v>181</v>
      </c>
      <c r="AE100" s="265" t="s">
        <v>181</v>
      </c>
      <c r="AF100" s="265" t="s">
        <v>181</v>
      </c>
      <c r="AG100" s="265" t="s">
        <v>181</v>
      </c>
      <c r="AH100" s="265" t="s">
        <v>181</v>
      </c>
      <c r="AI100" s="265" t="s">
        <v>181</v>
      </c>
      <c r="AJ100" s="265" t="s">
        <v>181</v>
      </c>
      <c r="AK100" s="265" t="s">
        <v>181</v>
      </c>
      <c r="AL100" s="265" t="s">
        <v>181</v>
      </c>
      <c r="AM100" s="265" t="s">
        <v>181</v>
      </c>
      <c r="AN100" s="265" t="s">
        <v>181</v>
      </c>
      <c r="AO100" s="265" t="s">
        <v>181</v>
      </c>
      <c r="AP100" s="265" t="s">
        <v>181</v>
      </c>
      <c r="AQ100" s="265" t="s">
        <v>181</v>
      </c>
      <c r="AR100" s="265" t="s">
        <v>181</v>
      </c>
      <c r="AS100" s="265" t="s">
        <v>181</v>
      </c>
      <c r="AT100" s="265" t="s">
        <v>181</v>
      </c>
      <c r="AU100" s="265" t="s">
        <v>181</v>
      </c>
      <c r="AV100" s="265" t="s">
        <v>181</v>
      </c>
      <c r="AW100" s="265" t="s">
        <v>181</v>
      </c>
      <c r="AX100" s="265" t="s">
        <v>181</v>
      </c>
      <c r="AY100" s="265" t="s">
        <v>181</v>
      </c>
      <c r="AZ100" s="265" t="s">
        <v>181</v>
      </c>
      <c r="BA100" s="265" t="s">
        <v>181</v>
      </c>
      <c r="BB100" s="265" t="s">
        <v>181</v>
      </c>
      <c r="BC100" s="265"/>
      <c r="BD100" s="265"/>
      <c r="BE100" s="265"/>
      <c r="BF100" s="265"/>
      <c r="BG100" s="265"/>
      <c r="BH100" s="265"/>
      <c r="BI100" s="265"/>
      <c r="BJ100" s="265"/>
      <c r="BK100" s="265"/>
      <c r="BL100" s="265"/>
      <c r="BM100" s="265"/>
      <c r="BN100" s="265"/>
      <c r="BO100" s="265"/>
      <c r="BP100" s="265"/>
      <c r="BQ100" s="265"/>
      <c r="BR100" s="265"/>
      <c r="BS100" s="265"/>
      <c r="BT100" s="265"/>
      <c r="BU100" s="265"/>
      <c r="BV100" s="265"/>
      <c r="BW100" s="265"/>
      <c r="BX100" s="265"/>
      <c r="BY100" s="265"/>
      <c r="BZ100" s="265"/>
      <c r="CA100" s="265"/>
      <c r="CB100" s="265"/>
      <c r="CC100" s="265"/>
      <c r="CD100" s="265"/>
      <c r="CE100" s="265"/>
      <c r="CF100" s="265"/>
      <c r="CG100" s="265"/>
      <c r="CH100" s="265"/>
      <c r="CI100" s="265"/>
      <c r="CJ100" s="265"/>
      <c r="CK100" s="265"/>
      <c r="CL100" s="265"/>
      <c r="CM100" s="265"/>
      <c r="CN100" s="265"/>
      <c r="CO100" s="265"/>
      <c r="CP100" s="265"/>
      <c r="CQ100" s="265"/>
      <c r="CR100" s="265"/>
      <c r="CS100" s="265"/>
      <c r="CT100" s="265"/>
      <c r="CU100" s="265"/>
      <c r="CV100" s="265"/>
      <c r="CW100" s="265"/>
      <c r="CX100" s="265"/>
      <c r="CY100" s="265"/>
      <c r="CZ100" s="265"/>
      <c r="DA100" s="265"/>
      <c r="DB100" s="265"/>
      <c r="DC100" s="265"/>
      <c r="DD100" s="265"/>
      <c r="DE100" s="265"/>
      <c r="DF100" s="265"/>
      <c r="DG100" s="265"/>
      <c r="DH100" s="265"/>
      <c r="DI100" s="265"/>
      <c r="DJ100" s="265"/>
      <c r="DK100" s="265"/>
      <c r="DL100" s="265"/>
      <c r="DM100" s="265"/>
      <c r="DN100" s="265"/>
      <c r="DO100" s="265"/>
      <c r="DP100" s="265"/>
      <c r="DQ100" s="265"/>
      <c r="DR100" s="265"/>
      <c r="DS100" s="265"/>
      <c r="DT100" s="265"/>
      <c r="DU100" s="265"/>
      <c r="DV100" s="265"/>
      <c r="DW100" s="265"/>
      <c r="DX100" s="265"/>
      <c r="DY100" s="265"/>
      <c r="DZ100" s="265"/>
      <c r="EA100" s="265"/>
      <c r="EB100" s="265"/>
      <c r="EC100" s="265"/>
      <c r="ED100" s="265"/>
    </row>
    <row r="101" spans="21:134" ht="15" x14ac:dyDescent="0.25">
      <c r="U101" s="238" t="str">
        <f t="shared" si="2"/>
        <v/>
      </c>
      <c r="V101" s="265" t="s">
        <v>181</v>
      </c>
      <c r="W101" s="265" t="s">
        <v>181</v>
      </c>
      <c r="X101" s="265" t="s">
        <v>181</v>
      </c>
      <c r="Y101" s="265" t="s">
        <v>181</v>
      </c>
      <c r="Z101" s="265" t="s">
        <v>181</v>
      </c>
      <c r="AA101" s="266" t="s">
        <v>181</v>
      </c>
      <c r="AB101" s="266" t="s">
        <v>181</v>
      </c>
      <c r="AC101" s="266" t="s">
        <v>181</v>
      </c>
      <c r="AD101" s="266" t="s">
        <v>181</v>
      </c>
      <c r="AE101" s="266" t="s">
        <v>181</v>
      </c>
      <c r="AF101" s="266" t="s">
        <v>181</v>
      </c>
      <c r="AG101" s="266" t="s">
        <v>181</v>
      </c>
      <c r="AH101" s="266" t="s">
        <v>181</v>
      </c>
      <c r="AI101" s="266" t="s">
        <v>181</v>
      </c>
      <c r="AJ101" s="266" t="s">
        <v>181</v>
      </c>
      <c r="AK101" s="266" t="s">
        <v>181</v>
      </c>
      <c r="AL101" s="266" t="s">
        <v>181</v>
      </c>
      <c r="AM101" s="266" t="s">
        <v>181</v>
      </c>
      <c r="AN101" s="266" t="s">
        <v>181</v>
      </c>
      <c r="AO101" s="266" t="s">
        <v>181</v>
      </c>
      <c r="AP101" s="266" t="s">
        <v>181</v>
      </c>
      <c r="AQ101" s="266" t="s">
        <v>181</v>
      </c>
      <c r="AR101" s="265" t="s">
        <v>181</v>
      </c>
      <c r="AS101" s="265" t="s">
        <v>181</v>
      </c>
      <c r="AT101" s="265" t="s">
        <v>181</v>
      </c>
      <c r="AU101" s="265" t="s">
        <v>181</v>
      </c>
      <c r="AV101" s="265" t="s">
        <v>181</v>
      </c>
      <c r="AW101" s="265" t="s">
        <v>181</v>
      </c>
      <c r="AX101" s="265" t="s">
        <v>181</v>
      </c>
      <c r="AY101" s="265" t="s">
        <v>181</v>
      </c>
      <c r="AZ101" s="265" t="s">
        <v>181</v>
      </c>
      <c r="BA101" s="265" t="s">
        <v>181</v>
      </c>
      <c r="BB101" s="265" t="s">
        <v>181</v>
      </c>
      <c r="BC101" s="265"/>
      <c r="BD101" s="265"/>
      <c r="BE101" s="265"/>
      <c r="BF101" s="265"/>
      <c r="BG101" s="265"/>
      <c r="BH101" s="265"/>
      <c r="BI101" s="265"/>
      <c r="BJ101" s="265"/>
      <c r="BK101" s="265"/>
      <c r="BL101" s="265"/>
      <c r="BM101" s="265"/>
      <c r="BN101" s="265"/>
      <c r="BO101" s="265"/>
      <c r="BP101" s="265"/>
      <c r="BQ101" s="265"/>
      <c r="BR101" s="265"/>
      <c r="BS101" s="265"/>
      <c r="BT101" s="265"/>
      <c r="BU101" s="265"/>
      <c r="BV101" s="265"/>
      <c r="BW101" s="265"/>
      <c r="BX101" s="265"/>
      <c r="BY101" s="265"/>
      <c r="BZ101" s="265"/>
      <c r="CA101" s="265"/>
      <c r="CB101" s="265"/>
      <c r="CC101" s="265"/>
      <c r="CD101" s="265"/>
      <c r="CE101" s="265"/>
      <c r="CF101" s="265"/>
      <c r="CG101" s="265"/>
      <c r="CH101" s="265"/>
      <c r="CI101" s="265"/>
      <c r="CJ101" s="265"/>
      <c r="CK101" s="265"/>
      <c r="CL101" s="265"/>
      <c r="CM101" s="265"/>
      <c r="CN101" s="265"/>
      <c r="CO101" s="265"/>
      <c r="CP101" s="265"/>
      <c r="CQ101" s="265"/>
      <c r="CR101" s="265"/>
      <c r="CS101" s="265"/>
      <c r="CT101" s="265"/>
      <c r="CU101" s="265"/>
      <c r="CV101" s="265"/>
      <c r="CW101" s="265"/>
      <c r="CX101" s="265"/>
      <c r="CY101" s="265"/>
      <c r="CZ101" s="265"/>
      <c r="DA101" s="265"/>
      <c r="DB101" s="265"/>
      <c r="DC101" s="265"/>
      <c r="DD101" s="265"/>
      <c r="DE101" s="265"/>
      <c r="DF101" s="265"/>
      <c r="DG101" s="265"/>
      <c r="DH101" s="265"/>
      <c r="DI101" s="265"/>
      <c r="DJ101" s="265"/>
      <c r="DK101" s="265"/>
      <c r="DL101" s="265"/>
      <c r="DM101" s="265"/>
      <c r="DN101" s="265"/>
      <c r="DO101" s="265"/>
      <c r="DP101" s="265"/>
      <c r="DQ101" s="265"/>
      <c r="DR101" s="265"/>
      <c r="DS101" s="265"/>
      <c r="DT101" s="265"/>
      <c r="DU101" s="265"/>
      <c r="DV101" s="265"/>
      <c r="DW101" s="265"/>
      <c r="DX101" s="265"/>
      <c r="DY101" s="265"/>
      <c r="DZ101" s="265"/>
      <c r="EA101" s="265"/>
      <c r="EB101" s="265"/>
      <c r="EC101" s="265"/>
      <c r="ED101" s="265"/>
    </row>
    <row r="102" spans="21:134" ht="15" x14ac:dyDescent="0.25">
      <c r="U102" s="238" t="str">
        <f t="shared" si="2"/>
        <v/>
      </c>
      <c r="V102" s="265" t="s">
        <v>181</v>
      </c>
      <c r="W102" s="265" t="s">
        <v>181</v>
      </c>
      <c r="X102" s="265" t="s">
        <v>181</v>
      </c>
      <c r="Y102" s="265" t="s">
        <v>181</v>
      </c>
      <c r="Z102" s="265" t="s">
        <v>181</v>
      </c>
      <c r="AA102" s="266" t="s">
        <v>181</v>
      </c>
      <c r="AB102" s="266" t="s">
        <v>181</v>
      </c>
      <c r="AC102" s="266" t="s">
        <v>181</v>
      </c>
      <c r="AD102" s="266" t="s">
        <v>181</v>
      </c>
      <c r="AE102" s="266" t="s">
        <v>181</v>
      </c>
      <c r="AF102" s="266" t="s">
        <v>181</v>
      </c>
      <c r="AG102" s="266" t="s">
        <v>181</v>
      </c>
      <c r="AH102" s="266" t="s">
        <v>181</v>
      </c>
      <c r="AI102" s="266" t="s">
        <v>181</v>
      </c>
      <c r="AJ102" s="266" t="s">
        <v>181</v>
      </c>
      <c r="AK102" s="266" t="s">
        <v>181</v>
      </c>
      <c r="AL102" s="266" t="s">
        <v>181</v>
      </c>
      <c r="AM102" s="266" t="s">
        <v>181</v>
      </c>
      <c r="AN102" s="266" t="s">
        <v>181</v>
      </c>
      <c r="AO102" s="266" t="s">
        <v>181</v>
      </c>
      <c r="AP102" s="266" t="s">
        <v>181</v>
      </c>
      <c r="AQ102" s="266" t="s">
        <v>181</v>
      </c>
      <c r="AR102" s="265" t="s">
        <v>181</v>
      </c>
      <c r="AS102" s="265" t="s">
        <v>181</v>
      </c>
      <c r="AT102" s="265" t="s">
        <v>181</v>
      </c>
      <c r="AU102" s="265" t="s">
        <v>181</v>
      </c>
      <c r="AV102" s="265" t="s">
        <v>181</v>
      </c>
      <c r="AW102" s="265" t="s">
        <v>181</v>
      </c>
      <c r="AX102" s="265" t="s">
        <v>181</v>
      </c>
      <c r="AY102" s="265" t="s">
        <v>181</v>
      </c>
      <c r="AZ102" s="265" t="s">
        <v>181</v>
      </c>
      <c r="BA102" s="265" t="s">
        <v>181</v>
      </c>
      <c r="BB102" s="265" t="s">
        <v>181</v>
      </c>
      <c r="BC102" s="265"/>
      <c r="BD102" s="265"/>
      <c r="BE102" s="265"/>
      <c r="BF102" s="265"/>
      <c r="BG102" s="265"/>
      <c r="BH102" s="265"/>
      <c r="BI102" s="265"/>
      <c r="BJ102" s="265"/>
      <c r="BK102" s="265"/>
      <c r="BL102" s="265"/>
      <c r="BM102" s="265"/>
      <c r="BN102" s="265"/>
      <c r="BO102" s="265"/>
      <c r="BP102" s="265"/>
      <c r="BQ102" s="265"/>
      <c r="BR102" s="265"/>
      <c r="BS102" s="265"/>
      <c r="BT102" s="265"/>
      <c r="BU102" s="265"/>
      <c r="BV102" s="265"/>
      <c r="BW102" s="265"/>
      <c r="BX102" s="265"/>
      <c r="BY102" s="265"/>
      <c r="BZ102" s="265"/>
      <c r="CA102" s="265"/>
      <c r="CB102" s="265"/>
      <c r="CC102" s="265"/>
      <c r="CD102" s="265"/>
      <c r="CE102" s="265"/>
      <c r="CF102" s="265"/>
      <c r="CG102" s="265"/>
      <c r="CH102" s="265"/>
      <c r="CI102" s="265"/>
      <c r="CJ102" s="265"/>
      <c r="CK102" s="265"/>
      <c r="CL102" s="265"/>
      <c r="CM102" s="265"/>
      <c r="CN102" s="265"/>
      <c r="CO102" s="265"/>
      <c r="CP102" s="265"/>
      <c r="CQ102" s="265"/>
      <c r="CR102" s="265"/>
      <c r="CS102" s="265"/>
      <c r="CT102" s="265"/>
      <c r="CU102" s="265"/>
      <c r="CV102" s="265"/>
      <c r="CW102" s="265"/>
      <c r="CX102" s="265"/>
      <c r="CY102" s="265"/>
      <c r="CZ102" s="265"/>
      <c r="DA102" s="265"/>
      <c r="DB102" s="265"/>
      <c r="DC102" s="265"/>
      <c r="DD102" s="265"/>
      <c r="DE102" s="265"/>
      <c r="DF102" s="265"/>
      <c r="DG102" s="265"/>
      <c r="DH102" s="265"/>
      <c r="DI102" s="265"/>
      <c r="DJ102" s="265"/>
      <c r="DK102" s="265"/>
      <c r="DL102" s="265"/>
      <c r="DM102" s="265"/>
      <c r="DN102" s="265"/>
      <c r="DO102" s="265"/>
      <c r="DP102" s="265"/>
      <c r="DQ102" s="265"/>
      <c r="DR102" s="265"/>
      <c r="DS102" s="265"/>
      <c r="DT102" s="265"/>
      <c r="DU102" s="265"/>
      <c r="DV102" s="265"/>
      <c r="DW102" s="265"/>
      <c r="DX102" s="265"/>
      <c r="DY102" s="265"/>
      <c r="DZ102" s="265"/>
      <c r="EA102" s="265"/>
      <c r="EB102" s="265"/>
      <c r="EC102" s="265"/>
      <c r="ED102" s="265"/>
    </row>
    <row r="103" spans="21:134" ht="15" x14ac:dyDescent="0.25">
      <c r="U103" s="238" t="str">
        <f t="shared" si="2"/>
        <v/>
      </c>
      <c r="V103" s="265" t="s">
        <v>181</v>
      </c>
      <c r="W103" s="265" t="s">
        <v>181</v>
      </c>
      <c r="X103" s="265" t="s">
        <v>181</v>
      </c>
      <c r="Y103" s="265" t="s">
        <v>181</v>
      </c>
      <c r="Z103" s="265" t="s">
        <v>181</v>
      </c>
      <c r="AA103" s="267" t="s">
        <v>181</v>
      </c>
      <c r="AB103" s="267" t="s">
        <v>181</v>
      </c>
      <c r="AC103" s="267" t="s">
        <v>181</v>
      </c>
      <c r="AD103" s="267" t="s">
        <v>181</v>
      </c>
      <c r="AE103" s="267" t="s">
        <v>181</v>
      </c>
      <c r="AF103" s="267" t="s">
        <v>181</v>
      </c>
      <c r="AG103" s="267" t="s">
        <v>181</v>
      </c>
      <c r="AH103" s="267" t="s">
        <v>181</v>
      </c>
      <c r="AI103" s="267" t="s">
        <v>181</v>
      </c>
      <c r="AJ103" s="267" t="s">
        <v>181</v>
      </c>
      <c r="AK103" s="267" t="s">
        <v>181</v>
      </c>
      <c r="AL103" s="267" t="s">
        <v>181</v>
      </c>
      <c r="AM103" s="267" t="s">
        <v>181</v>
      </c>
      <c r="AN103" s="267" t="s">
        <v>181</v>
      </c>
      <c r="AO103" s="267" t="s">
        <v>181</v>
      </c>
      <c r="AP103" s="267" t="s">
        <v>181</v>
      </c>
      <c r="AQ103" s="267" t="s">
        <v>181</v>
      </c>
      <c r="AR103" s="265" t="s">
        <v>181</v>
      </c>
      <c r="AS103" s="265" t="s">
        <v>181</v>
      </c>
      <c r="AT103" s="265" t="s">
        <v>181</v>
      </c>
      <c r="AU103" s="265" t="s">
        <v>181</v>
      </c>
      <c r="AV103" s="265" t="s">
        <v>181</v>
      </c>
      <c r="AW103" s="265" t="s">
        <v>181</v>
      </c>
      <c r="AX103" s="265" t="s">
        <v>181</v>
      </c>
      <c r="AY103" s="265" t="s">
        <v>181</v>
      </c>
      <c r="AZ103" s="265" t="s">
        <v>181</v>
      </c>
      <c r="BA103" s="265" t="s">
        <v>181</v>
      </c>
      <c r="BB103" s="265" t="s">
        <v>181</v>
      </c>
      <c r="BC103" s="265"/>
      <c r="BD103" s="265"/>
      <c r="BE103" s="265"/>
      <c r="BF103" s="265"/>
      <c r="BG103" s="265"/>
      <c r="BH103" s="265"/>
      <c r="BI103" s="265"/>
      <c r="BJ103" s="265"/>
      <c r="BK103" s="265"/>
      <c r="BL103" s="265"/>
      <c r="BM103" s="265"/>
      <c r="BN103" s="265"/>
      <c r="BO103" s="265"/>
      <c r="BP103" s="265"/>
      <c r="BQ103" s="265"/>
      <c r="BR103" s="265"/>
      <c r="BS103" s="265"/>
      <c r="BT103" s="265"/>
      <c r="BU103" s="265"/>
      <c r="BV103" s="265"/>
      <c r="BW103" s="265"/>
      <c r="BX103" s="265"/>
      <c r="BY103" s="265"/>
      <c r="BZ103" s="265"/>
      <c r="CA103" s="265"/>
      <c r="CB103" s="265"/>
      <c r="CC103" s="265"/>
      <c r="CD103" s="265"/>
      <c r="CE103" s="265"/>
      <c r="CF103" s="265"/>
      <c r="CG103" s="265"/>
      <c r="CH103" s="265"/>
      <c r="CI103" s="265"/>
      <c r="CJ103" s="265"/>
      <c r="CK103" s="265"/>
      <c r="CL103" s="265"/>
      <c r="CM103" s="265"/>
      <c r="CN103" s="265"/>
      <c r="CO103" s="265"/>
      <c r="CP103" s="265"/>
      <c r="CQ103" s="265"/>
      <c r="CR103" s="265"/>
      <c r="CS103" s="265"/>
      <c r="CT103" s="265"/>
      <c r="CU103" s="265"/>
      <c r="CV103" s="265"/>
      <c r="CW103" s="265"/>
      <c r="CX103" s="265"/>
      <c r="CY103" s="265"/>
      <c r="CZ103" s="265"/>
      <c r="DA103" s="265"/>
      <c r="DB103" s="265"/>
      <c r="DC103" s="265"/>
      <c r="DD103" s="265"/>
      <c r="DE103" s="265"/>
      <c r="DF103" s="265"/>
      <c r="DG103" s="265"/>
      <c r="DH103" s="265"/>
      <c r="DI103" s="265"/>
      <c r="DJ103" s="265"/>
      <c r="DK103" s="265"/>
      <c r="DL103" s="265"/>
      <c r="DM103" s="265"/>
      <c r="DN103" s="265"/>
      <c r="DO103" s="265"/>
      <c r="DP103" s="265"/>
      <c r="DQ103" s="265"/>
      <c r="DR103" s="265"/>
      <c r="DS103" s="265"/>
      <c r="DT103" s="265"/>
      <c r="DU103" s="265"/>
      <c r="DV103" s="265"/>
      <c r="DW103" s="265"/>
      <c r="DX103" s="265"/>
      <c r="DY103" s="265"/>
      <c r="DZ103" s="265"/>
      <c r="EA103" s="265"/>
      <c r="EB103" s="265"/>
      <c r="EC103" s="265"/>
      <c r="ED103" s="265"/>
    </row>
    <row r="104" spans="21:134" ht="15" x14ac:dyDescent="0.25">
      <c r="U104" s="238" t="str">
        <f t="shared" si="2"/>
        <v/>
      </c>
      <c r="V104" s="265" t="s">
        <v>181</v>
      </c>
      <c r="W104" s="265" t="s">
        <v>181</v>
      </c>
      <c r="X104" s="265" t="s">
        <v>181</v>
      </c>
      <c r="Y104" s="265" t="s">
        <v>181</v>
      </c>
      <c r="Z104" s="265" t="s">
        <v>181</v>
      </c>
      <c r="AA104" s="267" t="s">
        <v>181</v>
      </c>
      <c r="AB104" s="267" t="s">
        <v>181</v>
      </c>
      <c r="AC104" s="267" t="s">
        <v>181</v>
      </c>
      <c r="AD104" s="267" t="s">
        <v>181</v>
      </c>
      <c r="AE104" s="267" t="s">
        <v>181</v>
      </c>
      <c r="AF104" s="267" t="s">
        <v>181</v>
      </c>
      <c r="AG104" s="267" t="s">
        <v>181</v>
      </c>
      <c r="AH104" s="267" t="s">
        <v>181</v>
      </c>
      <c r="AI104" s="267" t="s">
        <v>181</v>
      </c>
      <c r="AJ104" s="267" t="s">
        <v>181</v>
      </c>
      <c r="AK104" s="267" t="s">
        <v>181</v>
      </c>
      <c r="AL104" s="267" t="s">
        <v>181</v>
      </c>
      <c r="AM104" s="267" t="s">
        <v>181</v>
      </c>
      <c r="AN104" s="267" t="s">
        <v>181</v>
      </c>
      <c r="AO104" s="267" t="s">
        <v>181</v>
      </c>
      <c r="AP104" s="267" t="s">
        <v>181</v>
      </c>
      <c r="AQ104" s="267" t="s">
        <v>181</v>
      </c>
      <c r="AR104" s="265" t="s">
        <v>181</v>
      </c>
      <c r="AS104" s="265" t="s">
        <v>181</v>
      </c>
      <c r="AT104" s="265" t="s">
        <v>181</v>
      </c>
      <c r="AU104" s="265" t="s">
        <v>181</v>
      </c>
      <c r="AV104" s="265" t="s">
        <v>181</v>
      </c>
      <c r="AW104" s="265" t="s">
        <v>181</v>
      </c>
      <c r="AX104" s="265" t="s">
        <v>181</v>
      </c>
      <c r="AY104" s="265" t="s">
        <v>181</v>
      </c>
      <c r="AZ104" s="265" t="s">
        <v>181</v>
      </c>
      <c r="BA104" s="265" t="s">
        <v>181</v>
      </c>
      <c r="BB104" s="265" t="s">
        <v>181</v>
      </c>
      <c r="BC104" s="265"/>
      <c r="BD104" s="265"/>
      <c r="BE104" s="265"/>
      <c r="BF104" s="265"/>
      <c r="BG104" s="265"/>
      <c r="BH104" s="265"/>
      <c r="BI104" s="265"/>
      <c r="BJ104" s="265"/>
      <c r="BK104" s="265"/>
      <c r="BL104" s="265"/>
      <c r="BM104" s="265"/>
      <c r="BN104" s="265"/>
      <c r="BO104" s="265"/>
      <c r="BP104" s="265"/>
      <c r="BQ104" s="265"/>
      <c r="BR104" s="265"/>
      <c r="BS104" s="265"/>
      <c r="BT104" s="265"/>
      <c r="BU104" s="265"/>
      <c r="BV104" s="265"/>
      <c r="BW104" s="265"/>
      <c r="BX104" s="265"/>
      <c r="BY104" s="265"/>
      <c r="BZ104" s="265"/>
      <c r="CA104" s="265"/>
      <c r="CB104" s="265"/>
      <c r="CC104" s="265"/>
      <c r="CD104" s="265"/>
      <c r="CE104" s="265"/>
      <c r="CF104" s="265"/>
      <c r="CG104" s="265"/>
      <c r="CH104" s="265"/>
      <c r="CI104" s="265"/>
      <c r="CJ104" s="265"/>
      <c r="CK104" s="265"/>
      <c r="CL104" s="265"/>
      <c r="CM104" s="265"/>
      <c r="CN104" s="265"/>
      <c r="CO104" s="265"/>
      <c r="CP104" s="265"/>
      <c r="CQ104" s="265"/>
      <c r="CR104" s="265"/>
      <c r="CS104" s="265"/>
      <c r="CT104" s="265"/>
      <c r="CU104" s="265"/>
      <c r="CV104" s="265"/>
      <c r="CW104" s="265"/>
      <c r="CX104" s="265"/>
      <c r="CY104" s="265"/>
      <c r="CZ104" s="265"/>
      <c r="DA104" s="265"/>
      <c r="DB104" s="265"/>
      <c r="DC104" s="265"/>
      <c r="DD104" s="265"/>
      <c r="DE104" s="265"/>
      <c r="DF104" s="265"/>
      <c r="DG104" s="265"/>
      <c r="DH104" s="265"/>
      <c r="DI104" s="265"/>
      <c r="DJ104" s="265"/>
      <c r="DK104" s="265"/>
      <c r="DL104" s="265"/>
      <c r="DM104" s="265"/>
      <c r="DN104" s="265"/>
      <c r="DO104" s="265"/>
      <c r="DP104" s="265"/>
      <c r="DQ104" s="265"/>
      <c r="DR104" s="265"/>
      <c r="DS104" s="265"/>
      <c r="DT104" s="265"/>
      <c r="DU104" s="265"/>
      <c r="DV104" s="265"/>
      <c r="DW104" s="265"/>
      <c r="DX104" s="265"/>
      <c r="DY104" s="265"/>
      <c r="DZ104" s="265"/>
      <c r="EA104" s="265"/>
      <c r="EB104" s="265"/>
      <c r="EC104" s="265"/>
      <c r="ED104" s="265"/>
    </row>
    <row r="105" spans="21:134" ht="15" x14ac:dyDescent="0.25">
      <c r="U105" s="238" t="str">
        <f t="shared" si="2"/>
        <v/>
      </c>
      <c r="V105" s="265" t="s">
        <v>181</v>
      </c>
      <c r="W105" s="265" t="s">
        <v>181</v>
      </c>
      <c r="X105" s="265" t="s">
        <v>181</v>
      </c>
      <c r="Y105" s="265" t="s">
        <v>181</v>
      </c>
      <c r="Z105" s="265" t="s">
        <v>181</v>
      </c>
      <c r="AA105" s="267" t="s">
        <v>181</v>
      </c>
      <c r="AB105" s="267" t="s">
        <v>181</v>
      </c>
      <c r="AC105" s="267" t="s">
        <v>181</v>
      </c>
      <c r="AD105" s="267" t="s">
        <v>181</v>
      </c>
      <c r="AE105" s="267" t="s">
        <v>181</v>
      </c>
      <c r="AF105" s="267" t="s">
        <v>181</v>
      </c>
      <c r="AG105" s="267" t="s">
        <v>181</v>
      </c>
      <c r="AH105" s="267" t="s">
        <v>181</v>
      </c>
      <c r="AI105" s="267" t="s">
        <v>181</v>
      </c>
      <c r="AJ105" s="267" t="s">
        <v>181</v>
      </c>
      <c r="AK105" s="267" t="s">
        <v>181</v>
      </c>
      <c r="AL105" s="267" t="s">
        <v>181</v>
      </c>
      <c r="AM105" s="267" t="s">
        <v>181</v>
      </c>
      <c r="AN105" s="267" t="s">
        <v>181</v>
      </c>
      <c r="AO105" s="267" t="s">
        <v>181</v>
      </c>
      <c r="AP105" s="267" t="s">
        <v>181</v>
      </c>
      <c r="AQ105" s="267" t="s">
        <v>181</v>
      </c>
      <c r="AR105" s="265" t="s">
        <v>181</v>
      </c>
      <c r="AS105" s="265" t="s">
        <v>181</v>
      </c>
      <c r="AT105" s="265" t="s">
        <v>181</v>
      </c>
      <c r="AU105" s="265" t="s">
        <v>181</v>
      </c>
      <c r="AV105" s="265" t="s">
        <v>181</v>
      </c>
      <c r="AW105" s="265" t="s">
        <v>181</v>
      </c>
      <c r="AX105" s="265" t="s">
        <v>181</v>
      </c>
      <c r="AY105" s="265" t="s">
        <v>181</v>
      </c>
      <c r="AZ105" s="265" t="s">
        <v>181</v>
      </c>
      <c r="BA105" s="265" t="s">
        <v>181</v>
      </c>
      <c r="BB105" s="265" t="s">
        <v>181</v>
      </c>
      <c r="BC105" s="265"/>
      <c r="BD105" s="265"/>
      <c r="BE105" s="265"/>
      <c r="BF105" s="265"/>
      <c r="BG105" s="265"/>
      <c r="BH105" s="265"/>
      <c r="BI105" s="265"/>
      <c r="BJ105" s="265"/>
      <c r="BK105" s="265"/>
      <c r="BL105" s="265"/>
      <c r="BM105" s="265"/>
      <c r="BN105" s="265"/>
      <c r="BO105" s="265"/>
      <c r="BP105" s="265"/>
      <c r="BQ105" s="265"/>
      <c r="BR105" s="265"/>
      <c r="BS105" s="265"/>
      <c r="BT105" s="265"/>
      <c r="BU105" s="265"/>
      <c r="BV105" s="265"/>
      <c r="BW105" s="265"/>
      <c r="BX105" s="265"/>
      <c r="BY105" s="265"/>
      <c r="BZ105" s="265"/>
      <c r="CA105" s="265"/>
      <c r="CB105" s="265"/>
      <c r="CC105" s="265"/>
      <c r="CD105" s="265"/>
      <c r="CE105" s="265"/>
      <c r="CF105" s="265"/>
      <c r="CG105" s="265"/>
      <c r="CH105" s="265"/>
      <c r="CI105" s="265"/>
      <c r="CJ105" s="265"/>
      <c r="CK105" s="265"/>
      <c r="CL105" s="265"/>
      <c r="CM105" s="265"/>
      <c r="CN105" s="265"/>
      <c r="CO105" s="265"/>
      <c r="CP105" s="265"/>
      <c r="CQ105" s="265"/>
      <c r="CR105" s="265"/>
      <c r="CS105" s="265"/>
      <c r="CT105" s="265"/>
      <c r="CU105" s="265"/>
      <c r="CV105" s="265"/>
      <c r="CW105" s="265"/>
      <c r="CX105" s="265"/>
      <c r="CY105" s="265"/>
      <c r="CZ105" s="265"/>
      <c r="DA105" s="265"/>
      <c r="DB105" s="265"/>
      <c r="DC105" s="265"/>
      <c r="DD105" s="265"/>
      <c r="DE105" s="265"/>
      <c r="DF105" s="265"/>
      <c r="DG105" s="265"/>
      <c r="DH105" s="265"/>
      <c r="DI105" s="265"/>
      <c r="DJ105" s="265"/>
      <c r="DK105" s="265"/>
      <c r="DL105" s="265"/>
      <c r="DM105" s="265"/>
      <c r="DN105" s="265"/>
      <c r="DO105" s="265"/>
      <c r="DP105" s="265"/>
      <c r="DQ105" s="265"/>
      <c r="DR105" s="265"/>
      <c r="DS105" s="265"/>
      <c r="DT105" s="265"/>
      <c r="DU105" s="265"/>
      <c r="DV105" s="265"/>
      <c r="DW105" s="265"/>
      <c r="DX105" s="265"/>
      <c r="DY105" s="265"/>
      <c r="DZ105" s="265"/>
      <c r="EA105" s="265"/>
      <c r="EB105" s="265"/>
      <c r="EC105" s="265"/>
      <c r="ED105" s="265"/>
    </row>
    <row r="106" spans="21:134" ht="15" x14ac:dyDescent="0.25">
      <c r="U106" s="238" t="str">
        <f t="shared" si="2"/>
        <v/>
      </c>
      <c r="V106" s="265" t="s">
        <v>181</v>
      </c>
      <c r="W106" s="265" t="s">
        <v>181</v>
      </c>
      <c r="X106" s="265" t="s">
        <v>181</v>
      </c>
      <c r="Y106" s="265" t="s">
        <v>181</v>
      </c>
      <c r="Z106" s="265" t="s">
        <v>181</v>
      </c>
      <c r="AA106" s="267" t="s">
        <v>181</v>
      </c>
      <c r="AB106" s="267" t="s">
        <v>181</v>
      </c>
      <c r="AC106" s="267" t="s">
        <v>181</v>
      </c>
      <c r="AD106" s="267" t="s">
        <v>181</v>
      </c>
      <c r="AE106" s="267" t="s">
        <v>181</v>
      </c>
      <c r="AF106" s="267" t="s">
        <v>181</v>
      </c>
      <c r="AG106" s="267" t="s">
        <v>181</v>
      </c>
      <c r="AH106" s="267" t="s">
        <v>181</v>
      </c>
      <c r="AI106" s="267" t="s">
        <v>181</v>
      </c>
      <c r="AJ106" s="267" t="s">
        <v>181</v>
      </c>
      <c r="AK106" s="267" t="s">
        <v>181</v>
      </c>
      <c r="AL106" s="267" t="s">
        <v>181</v>
      </c>
      <c r="AM106" s="267" t="s">
        <v>181</v>
      </c>
      <c r="AN106" s="267" t="s">
        <v>181</v>
      </c>
      <c r="AO106" s="267" t="s">
        <v>181</v>
      </c>
      <c r="AP106" s="267" t="s">
        <v>181</v>
      </c>
      <c r="AQ106" s="267" t="s">
        <v>181</v>
      </c>
      <c r="AR106" s="265" t="s">
        <v>181</v>
      </c>
      <c r="AS106" s="265" t="s">
        <v>181</v>
      </c>
      <c r="AT106" s="265" t="s">
        <v>181</v>
      </c>
      <c r="AU106" s="265" t="s">
        <v>181</v>
      </c>
      <c r="AV106" s="265" t="s">
        <v>181</v>
      </c>
      <c r="AW106" s="265" t="s">
        <v>181</v>
      </c>
      <c r="AX106" s="265" t="s">
        <v>181</v>
      </c>
      <c r="AY106" s="265" t="s">
        <v>181</v>
      </c>
      <c r="AZ106" s="265" t="s">
        <v>181</v>
      </c>
      <c r="BA106" s="265" t="s">
        <v>181</v>
      </c>
      <c r="BB106" s="265" t="s">
        <v>181</v>
      </c>
      <c r="BC106" s="265"/>
      <c r="BD106" s="265"/>
      <c r="BE106" s="265"/>
      <c r="BF106" s="265"/>
      <c r="BG106" s="265"/>
      <c r="BH106" s="265"/>
      <c r="BI106" s="265"/>
      <c r="BJ106" s="265"/>
      <c r="BK106" s="265"/>
      <c r="BL106" s="265"/>
      <c r="BM106" s="265"/>
      <c r="BN106" s="265"/>
      <c r="BO106" s="265"/>
      <c r="BP106" s="265"/>
      <c r="BQ106" s="265"/>
      <c r="BR106" s="265"/>
      <c r="BS106" s="265"/>
      <c r="BT106" s="265"/>
      <c r="BU106" s="265"/>
      <c r="BV106" s="265"/>
      <c r="BW106" s="265"/>
      <c r="BX106" s="265"/>
      <c r="BY106" s="265"/>
      <c r="BZ106" s="265"/>
      <c r="CA106" s="265"/>
      <c r="CB106" s="265"/>
      <c r="CC106" s="265"/>
      <c r="CD106" s="265"/>
      <c r="CE106" s="265"/>
      <c r="CF106" s="265"/>
      <c r="CG106" s="265"/>
      <c r="CH106" s="265"/>
      <c r="CI106" s="265"/>
      <c r="CJ106" s="265"/>
      <c r="CK106" s="265"/>
      <c r="CL106" s="265"/>
      <c r="CM106" s="265"/>
      <c r="CN106" s="265"/>
      <c r="CO106" s="265"/>
      <c r="CP106" s="265"/>
      <c r="CQ106" s="265"/>
      <c r="CR106" s="265"/>
      <c r="CS106" s="265"/>
      <c r="CT106" s="265"/>
      <c r="CU106" s="265"/>
      <c r="CV106" s="265"/>
      <c r="CW106" s="265"/>
      <c r="CX106" s="265"/>
      <c r="CY106" s="265"/>
      <c r="CZ106" s="265"/>
      <c r="DA106" s="265"/>
      <c r="DB106" s="265"/>
      <c r="DC106" s="265"/>
      <c r="DD106" s="265"/>
      <c r="DE106" s="265"/>
      <c r="DF106" s="265"/>
      <c r="DG106" s="265"/>
      <c r="DH106" s="265"/>
      <c r="DI106" s="265"/>
      <c r="DJ106" s="265"/>
      <c r="DK106" s="265"/>
      <c r="DL106" s="265"/>
      <c r="DM106" s="265"/>
      <c r="DN106" s="265"/>
      <c r="DO106" s="265"/>
      <c r="DP106" s="265"/>
      <c r="DQ106" s="265"/>
      <c r="DR106" s="265"/>
      <c r="DS106" s="265"/>
      <c r="DT106" s="265"/>
      <c r="DU106" s="265"/>
      <c r="DV106" s="265"/>
      <c r="DW106" s="265"/>
      <c r="DX106" s="265"/>
      <c r="DY106" s="265"/>
      <c r="DZ106" s="265"/>
      <c r="EA106" s="265"/>
      <c r="EB106" s="265"/>
      <c r="EC106" s="265"/>
      <c r="ED106" s="265"/>
    </row>
    <row r="107" spans="21:134" ht="15" x14ac:dyDescent="0.25">
      <c r="U107" s="238" t="str">
        <f t="shared" si="2"/>
        <v/>
      </c>
      <c r="V107" s="265" t="s">
        <v>181</v>
      </c>
      <c r="W107" s="265" t="s">
        <v>181</v>
      </c>
      <c r="X107" s="265" t="s">
        <v>181</v>
      </c>
      <c r="Y107" s="265" t="s">
        <v>181</v>
      </c>
      <c r="Z107" s="265" t="s">
        <v>181</v>
      </c>
      <c r="AA107" s="267" t="s">
        <v>181</v>
      </c>
      <c r="AB107" s="267" t="s">
        <v>181</v>
      </c>
      <c r="AC107" s="267" t="s">
        <v>181</v>
      </c>
      <c r="AD107" s="267" t="s">
        <v>181</v>
      </c>
      <c r="AE107" s="267" t="s">
        <v>181</v>
      </c>
      <c r="AF107" s="267" t="s">
        <v>181</v>
      </c>
      <c r="AG107" s="267" t="s">
        <v>181</v>
      </c>
      <c r="AH107" s="267" t="s">
        <v>181</v>
      </c>
      <c r="AI107" s="267" t="s">
        <v>181</v>
      </c>
      <c r="AJ107" s="267" t="s">
        <v>181</v>
      </c>
      <c r="AK107" s="267" t="s">
        <v>181</v>
      </c>
      <c r="AL107" s="267" t="s">
        <v>181</v>
      </c>
      <c r="AM107" s="267" t="s">
        <v>181</v>
      </c>
      <c r="AN107" s="267" t="s">
        <v>181</v>
      </c>
      <c r="AO107" s="267" t="s">
        <v>181</v>
      </c>
      <c r="AP107" s="267" t="s">
        <v>181</v>
      </c>
      <c r="AQ107" s="267" t="s">
        <v>181</v>
      </c>
      <c r="AR107" s="265" t="s">
        <v>181</v>
      </c>
      <c r="AS107" s="265" t="s">
        <v>181</v>
      </c>
      <c r="AT107" s="265" t="s">
        <v>181</v>
      </c>
      <c r="AU107" s="265" t="s">
        <v>181</v>
      </c>
      <c r="AV107" s="265" t="s">
        <v>181</v>
      </c>
      <c r="AW107" s="265" t="s">
        <v>181</v>
      </c>
      <c r="AX107" s="265" t="s">
        <v>181</v>
      </c>
      <c r="AY107" s="265" t="s">
        <v>181</v>
      </c>
      <c r="AZ107" s="265" t="s">
        <v>181</v>
      </c>
      <c r="BA107" s="265" t="s">
        <v>181</v>
      </c>
      <c r="BB107" s="265" t="s">
        <v>181</v>
      </c>
      <c r="BC107" s="265"/>
      <c r="BD107" s="265"/>
      <c r="BE107" s="265"/>
      <c r="BF107" s="265"/>
      <c r="BG107" s="265"/>
      <c r="BH107" s="265"/>
      <c r="BI107" s="265"/>
      <c r="BJ107" s="265"/>
      <c r="BK107" s="265"/>
      <c r="BL107" s="265"/>
      <c r="BM107" s="265"/>
      <c r="BN107" s="265"/>
      <c r="BO107" s="265"/>
      <c r="BP107" s="265"/>
      <c r="BQ107" s="265"/>
      <c r="BR107" s="265"/>
      <c r="BS107" s="265"/>
      <c r="BT107" s="265"/>
      <c r="BU107" s="265"/>
      <c r="BV107" s="265"/>
      <c r="BW107" s="265"/>
      <c r="BX107" s="265"/>
      <c r="BY107" s="265"/>
      <c r="BZ107" s="265"/>
      <c r="CA107" s="265"/>
      <c r="CB107" s="265"/>
      <c r="CC107" s="265"/>
      <c r="CD107" s="265"/>
      <c r="CE107" s="265"/>
      <c r="CF107" s="265"/>
      <c r="CG107" s="265"/>
      <c r="CH107" s="265"/>
      <c r="CI107" s="265"/>
      <c r="CJ107" s="265"/>
      <c r="CK107" s="265"/>
      <c r="CL107" s="265"/>
      <c r="CM107" s="265"/>
      <c r="CN107" s="265"/>
      <c r="CO107" s="265"/>
      <c r="CP107" s="265"/>
      <c r="CQ107" s="265"/>
      <c r="CR107" s="265"/>
      <c r="CS107" s="265"/>
      <c r="CT107" s="265"/>
      <c r="CU107" s="265"/>
      <c r="CV107" s="265"/>
      <c r="CW107" s="265"/>
      <c r="CX107" s="265"/>
      <c r="CY107" s="265"/>
      <c r="CZ107" s="265"/>
      <c r="DA107" s="265"/>
      <c r="DB107" s="265"/>
      <c r="DC107" s="265"/>
      <c r="DD107" s="265"/>
      <c r="DE107" s="265"/>
      <c r="DF107" s="265"/>
      <c r="DG107" s="265"/>
      <c r="DH107" s="265"/>
      <c r="DI107" s="265"/>
      <c r="DJ107" s="265"/>
      <c r="DK107" s="265"/>
      <c r="DL107" s="265"/>
      <c r="DM107" s="265"/>
      <c r="DN107" s="265"/>
      <c r="DO107" s="265"/>
      <c r="DP107" s="265"/>
      <c r="DQ107" s="265"/>
      <c r="DR107" s="265"/>
      <c r="DS107" s="265"/>
      <c r="DT107" s="265"/>
      <c r="DU107" s="265"/>
      <c r="DV107" s="265"/>
      <c r="DW107" s="265"/>
      <c r="DX107" s="265"/>
      <c r="DY107" s="265"/>
      <c r="DZ107" s="265"/>
      <c r="EA107" s="265"/>
      <c r="EB107" s="265"/>
      <c r="EC107" s="265"/>
      <c r="ED107" s="265"/>
    </row>
    <row r="108" spans="21:134" ht="15" x14ac:dyDescent="0.25">
      <c r="U108" s="238" t="str">
        <f t="shared" si="2"/>
        <v/>
      </c>
      <c r="V108" s="265" t="s">
        <v>181</v>
      </c>
      <c r="W108" s="265" t="s">
        <v>181</v>
      </c>
      <c r="X108" s="265" t="s">
        <v>181</v>
      </c>
      <c r="Y108" s="265" t="s">
        <v>181</v>
      </c>
      <c r="Z108" s="265" t="s">
        <v>181</v>
      </c>
      <c r="AA108" s="267" t="s">
        <v>181</v>
      </c>
      <c r="AB108" s="267" t="s">
        <v>181</v>
      </c>
      <c r="AC108" s="267" t="s">
        <v>181</v>
      </c>
      <c r="AD108" s="267" t="s">
        <v>181</v>
      </c>
      <c r="AE108" s="267" t="s">
        <v>181</v>
      </c>
      <c r="AF108" s="267" t="s">
        <v>181</v>
      </c>
      <c r="AG108" s="267" t="s">
        <v>181</v>
      </c>
      <c r="AH108" s="267" t="s">
        <v>181</v>
      </c>
      <c r="AI108" s="267" t="s">
        <v>181</v>
      </c>
      <c r="AJ108" s="267" t="s">
        <v>181</v>
      </c>
      <c r="AK108" s="267" t="s">
        <v>181</v>
      </c>
      <c r="AL108" s="267" t="s">
        <v>181</v>
      </c>
      <c r="AM108" s="267" t="s">
        <v>181</v>
      </c>
      <c r="AN108" s="267" t="s">
        <v>181</v>
      </c>
      <c r="AO108" s="267" t="s">
        <v>181</v>
      </c>
      <c r="AP108" s="267" t="s">
        <v>181</v>
      </c>
      <c r="AQ108" s="267" t="s">
        <v>181</v>
      </c>
      <c r="AR108" s="265" t="s">
        <v>181</v>
      </c>
      <c r="AS108" s="265" t="s">
        <v>181</v>
      </c>
      <c r="AT108" s="265" t="s">
        <v>181</v>
      </c>
      <c r="AU108" s="265" t="s">
        <v>181</v>
      </c>
      <c r="AV108" s="265" t="s">
        <v>181</v>
      </c>
      <c r="AW108" s="265" t="s">
        <v>181</v>
      </c>
      <c r="AX108" s="265" t="s">
        <v>181</v>
      </c>
      <c r="AY108" s="265" t="s">
        <v>181</v>
      </c>
      <c r="AZ108" s="265" t="s">
        <v>181</v>
      </c>
      <c r="BA108" s="265" t="s">
        <v>181</v>
      </c>
      <c r="BB108" s="265" t="s">
        <v>181</v>
      </c>
      <c r="BC108" s="265"/>
      <c r="BD108" s="265"/>
      <c r="BE108" s="265"/>
      <c r="BF108" s="265"/>
      <c r="BG108" s="265"/>
      <c r="BH108" s="265"/>
      <c r="BI108" s="265"/>
      <c r="BJ108" s="265"/>
      <c r="BK108" s="265"/>
      <c r="BL108" s="265"/>
      <c r="BM108" s="265"/>
      <c r="BN108" s="265"/>
      <c r="BO108" s="265"/>
      <c r="BP108" s="265"/>
      <c r="BQ108" s="265"/>
      <c r="BR108" s="265"/>
      <c r="BS108" s="265"/>
      <c r="BT108" s="265"/>
      <c r="BU108" s="265"/>
      <c r="BV108" s="265"/>
      <c r="BW108" s="265"/>
      <c r="BX108" s="265"/>
      <c r="BY108" s="265"/>
      <c r="BZ108" s="265"/>
      <c r="CA108" s="265"/>
      <c r="CB108" s="265"/>
      <c r="CC108" s="265"/>
      <c r="CD108" s="265"/>
      <c r="CE108" s="265"/>
      <c r="CF108" s="265"/>
      <c r="CG108" s="265"/>
      <c r="CH108" s="265"/>
      <c r="CI108" s="265"/>
      <c r="CJ108" s="265"/>
      <c r="CK108" s="265"/>
      <c r="CL108" s="265"/>
      <c r="CM108" s="265"/>
      <c r="CN108" s="265"/>
      <c r="CO108" s="265"/>
      <c r="CP108" s="265"/>
      <c r="CQ108" s="265"/>
      <c r="CR108" s="265"/>
      <c r="CS108" s="265"/>
      <c r="CT108" s="265"/>
      <c r="CU108" s="265"/>
      <c r="CV108" s="265"/>
      <c r="CW108" s="265"/>
      <c r="CX108" s="265"/>
      <c r="CY108" s="265"/>
      <c r="CZ108" s="265"/>
      <c r="DA108" s="265"/>
      <c r="DB108" s="265"/>
      <c r="DC108" s="265"/>
      <c r="DD108" s="265"/>
      <c r="DE108" s="265"/>
      <c r="DF108" s="265"/>
      <c r="DG108" s="265"/>
      <c r="DH108" s="265"/>
      <c r="DI108" s="265"/>
      <c r="DJ108" s="265"/>
      <c r="DK108" s="265"/>
      <c r="DL108" s="265"/>
      <c r="DM108" s="265"/>
      <c r="DN108" s="265"/>
      <c r="DO108" s="265"/>
      <c r="DP108" s="265"/>
      <c r="DQ108" s="265"/>
      <c r="DR108" s="265"/>
      <c r="DS108" s="265"/>
      <c r="DT108" s="265"/>
      <c r="DU108" s="265"/>
      <c r="DV108" s="265"/>
      <c r="DW108" s="265"/>
      <c r="DX108" s="265"/>
      <c r="DY108" s="265"/>
      <c r="DZ108" s="265"/>
      <c r="EA108" s="265"/>
      <c r="EB108" s="265"/>
      <c r="EC108" s="265"/>
      <c r="ED108" s="265"/>
    </row>
    <row r="109" spans="21:134" ht="15" x14ac:dyDescent="0.25">
      <c r="U109" s="238" t="str">
        <f t="shared" si="2"/>
        <v/>
      </c>
      <c r="V109" s="265" t="s">
        <v>181</v>
      </c>
      <c r="W109" s="265" t="s">
        <v>181</v>
      </c>
      <c r="X109" s="265" t="s">
        <v>181</v>
      </c>
      <c r="Y109" s="265" t="s">
        <v>181</v>
      </c>
      <c r="Z109" s="265" t="s">
        <v>181</v>
      </c>
      <c r="AA109" s="267" t="s">
        <v>181</v>
      </c>
      <c r="AB109" s="267" t="s">
        <v>181</v>
      </c>
      <c r="AC109" s="267" t="s">
        <v>181</v>
      </c>
      <c r="AD109" s="267" t="s">
        <v>181</v>
      </c>
      <c r="AE109" s="267" t="s">
        <v>181</v>
      </c>
      <c r="AF109" s="267" t="s">
        <v>181</v>
      </c>
      <c r="AG109" s="267" t="s">
        <v>181</v>
      </c>
      <c r="AH109" s="267" t="s">
        <v>181</v>
      </c>
      <c r="AI109" s="267" t="s">
        <v>181</v>
      </c>
      <c r="AJ109" s="267" t="s">
        <v>181</v>
      </c>
      <c r="AK109" s="267" t="s">
        <v>181</v>
      </c>
      <c r="AL109" s="267" t="s">
        <v>181</v>
      </c>
      <c r="AM109" s="267" t="s">
        <v>181</v>
      </c>
      <c r="AN109" s="267" t="s">
        <v>181</v>
      </c>
      <c r="AO109" s="267" t="s">
        <v>181</v>
      </c>
      <c r="AP109" s="267" t="s">
        <v>181</v>
      </c>
      <c r="AQ109" s="267" t="s">
        <v>181</v>
      </c>
      <c r="AR109" s="265" t="s">
        <v>181</v>
      </c>
      <c r="AS109" s="265" t="s">
        <v>181</v>
      </c>
      <c r="AT109" s="265" t="s">
        <v>181</v>
      </c>
      <c r="AU109" s="265" t="s">
        <v>181</v>
      </c>
      <c r="AV109" s="265" t="s">
        <v>181</v>
      </c>
      <c r="AW109" s="265" t="s">
        <v>181</v>
      </c>
      <c r="AX109" s="265" t="s">
        <v>181</v>
      </c>
      <c r="AY109" s="265" t="s">
        <v>181</v>
      </c>
      <c r="AZ109" s="265" t="s">
        <v>181</v>
      </c>
      <c r="BA109" s="265" t="s">
        <v>181</v>
      </c>
      <c r="BB109" s="265" t="s">
        <v>181</v>
      </c>
      <c r="BC109" s="265"/>
      <c r="BD109" s="265"/>
      <c r="BE109" s="265"/>
      <c r="BF109" s="265"/>
      <c r="BG109" s="265"/>
      <c r="BH109" s="265"/>
      <c r="BI109" s="265"/>
      <c r="BJ109" s="265"/>
      <c r="BK109" s="265"/>
      <c r="BL109" s="265"/>
      <c r="BM109" s="265"/>
      <c r="BN109" s="265"/>
      <c r="BO109" s="265"/>
      <c r="BP109" s="265"/>
      <c r="BQ109" s="265"/>
      <c r="BR109" s="265"/>
      <c r="BS109" s="265"/>
      <c r="BT109" s="265"/>
      <c r="BU109" s="265"/>
      <c r="BV109" s="265"/>
      <c r="BW109" s="265"/>
      <c r="BX109" s="265"/>
      <c r="BY109" s="265"/>
      <c r="BZ109" s="265"/>
      <c r="CA109" s="265"/>
      <c r="CB109" s="265"/>
      <c r="CC109" s="265"/>
      <c r="CD109" s="265"/>
      <c r="CE109" s="265"/>
      <c r="CF109" s="265"/>
      <c r="CG109" s="265"/>
      <c r="CH109" s="265"/>
      <c r="CI109" s="265"/>
      <c r="CJ109" s="265"/>
      <c r="CK109" s="265"/>
      <c r="CL109" s="265"/>
      <c r="CM109" s="265"/>
      <c r="CN109" s="265"/>
      <c r="CO109" s="265"/>
      <c r="CP109" s="265"/>
      <c r="CQ109" s="265"/>
      <c r="CR109" s="265"/>
      <c r="CS109" s="265"/>
      <c r="CT109" s="265"/>
      <c r="CU109" s="265"/>
      <c r="CV109" s="265"/>
      <c r="CW109" s="265"/>
      <c r="CX109" s="265"/>
      <c r="CY109" s="265"/>
      <c r="CZ109" s="265"/>
      <c r="DA109" s="265"/>
      <c r="DB109" s="265"/>
      <c r="DC109" s="265"/>
      <c r="DD109" s="265"/>
      <c r="DE109" s="265"/>
      <c r="DF109" s="265"/>
      <c r="DG109" s="265"/>
      <c r="DH109" s="265"/>
      <c r="DI109" s="265"/>
      <c r="DJ109" s="265"/>
      <c r="DK109" s="265"/>
      <c r="DL109" s="265"/>
      <c r="DM109" s="265"/>
      <c r="DN109" s="265"/>
      <c r="DO109" s="265"/>
      <c r="DP109" s="265"/>
      <c r="DQ109" s="265"/>
      <c r="DR109" s="265"/>
      <c r="DS109" s="265"/>
      <c r="DT109" s="265"/>
      <c r="DU109" s="265"/>
      <c r="DV109" s="265"/>
      <c r="DW109" s="265"/>
      <c r="DX109" s="265"/>
      <c r="DY109" s="265"/>
      <c r="DZ109" s="265"/>
      <c r="EA109" s="265"/>
      <c r="EB109" s="265"/>
      <c r="EC109" s="265"/>
      <c r="ED109" s="265"/>
    </row>
    <row r="110" spans="21:134" ht="15" x14ac:dyDescent="0.25">
      <c r="U110" s="238" t="str">
        <f t="shared" si="2"/>
        <v/>
      </c>
      <c r="V110" s="265" t="s">
        <v>181</v>
      </c>
      <c r="W110" s="265" t="s">
        <v>181</v>
      </c>
      <c r="X110" s="265" t="s">
        <v>181</v>
      </c>
      <c r="Y110" s="265" t="s">
        <v>181</v>
      </c>
      <c r="Z110" s="265" t="s">
        <v>181</v>
      </c>
      <c r="AA110" s="267" t="s">
        <v>181</v>
      </c>
      <c r="AB110" s="267" t="s">
        <v>181</v>
      </c>
      <c r="AC110" s="267" t="s">
        <v>181</v>
      </c>
      <c r="AD110" s="267" t="s">
        <v>181</v>
      </c>
      <c r="AE110" s="267" t="s">
        <v>181</v>
      </c>
      <c r="AF110" s="267" t="s">
        <v>181</v>
      </c>
      <c r="AG110" s="267" t="s">
        <v>181</v>
      </c>
      <c r="AH110" s="267" t="s">
        <v>181</v>
      </c>
      <c r="AI110" s="267" t="s">
        <v>181</v>
      </c>
      <c r="AJ110" s="267" t="s">
        <v>181</v>
      </c>
      <c r="AK110" s="267" t="s">
        <v>181</v>
      </c>
      <c r="AL110" s="267" t="s">
        <v>181</v>
      </c>
      <c r="AM110" s="267" t="s">
        <v>181</v>
      </c>
      <c r="AN110" s="267" t="s">
        <v>181</v>
      </c>
      <c r="AO110" s="267" t="s">
        <v>181</v>
      </c>
      <c r="AP110" s="267" t="s">
        <v>181</v>
      </c>
      <c r="AQ110" s="267" t="s">
        <v>181</v>
      </c>
      <c r="AR110" s="265" t="s">
        <v>181</v>
      </c>
      <c r="AS110" s="265" t="s">
        <v>181</v>
      </c>
      <c r="AT110" s="265" t="s">
        <v>181</v>
      </c>
      <c r="AU110" s="265" t="s">
        <v>181</v>
      </c>
      <c r="AV110" s="265" t="s">
        <v>181</v>
      </c>
      <c r="AW110" s="265" t="s">
        <v>181</v>
      </c>
      <c r="AX110" s="265" t="s">
        <v>181</v>
      </c>
      <c r="AY110" s="265" t="s">
        <v>181</v>
      </c>
      <c r="AZ110" s="265" t="s">
        <v>181</v>
      </c>
      <c r="BA110" s="265" t="s">
        <v>181</v>
      </c>
      <c r="BB110" s="265" t="s">
        <v>181</v>
      </c>
      <c r="BC110" s="265"/>
      <c r="BD110" s="265"/>
      <c r="BE110" s="265"/>
      <c r="BF110" s="265"/>
      <c r="BG110" s="265"/>
      <c r="BH110" s="265"/>
      <c r="BI110" s="265"/>
      <c r="BJ110" s="265"/>
      <c r="BK110" s="265"/>
      <c r="BL110" s="265"/>
      <c r="BM110" s="265"/>
      <c r="BN110" s="265"/>
      <c r="BO110" s="265"/>
      <c r="BP110" s="265"/>
      <c r="BQ110" s="265"/>
      <c r="BR110" s="265"/>
      <c r="BS110" s="265"/>
      <c r="BT110" s="265"/>
      <c r="BU110" s="265"/>
      <c r="BV110" s="265"/>
      <c r="BW110" s="265"/>
      <c r="BX110" s="265"/>
      <c r="BY110" s="265"/>
      <c r="BZ110" s="265"/>
      <c r="CA110" s="265"/>
      <c r="CB110" s="265"/>
      <c r="CC110" s="265"/>
      <c r="CD110" s="265"/>
      <c r="CE110" s="265"/>
      <c r="CF110" s="265"/>
      <c r="CG110" s="265"/>
      <c r="CH110" s="265"/>
      <c r="CI110" s="265"/>
      <c r="CJ110" s="265"/>
      <c r="CK110" s="265"/>
      <c r="CL110" s="265"/>
      <c r="CM110" s="265"/>
      <c r="CN110" s="265"/>
      <c r="CO110" s="265"/>
      <c r="CP110" s="265"/>
      <c r="CQ110" s="265"/>
      <c r="CR110" s="265"/>
      <c r="CS110" s="265"/>
      <c r="CT110" s="265"/>
      <c r="CU110" s="265"/>
      <c r="CV110" s="265"/>
      <c r="CW110" s="265"/>
      <c r="CX110" s="265"/>
      <c r="CY110" s="265"/>
      <c r="CZ110" s="265"/>
      <c r="DA110" s="265"/>
      <c r="DB110" s="265"/>
      <c r="DC110" s="265"/>
      <c r="DD110" s="265"/>
      <c r="DE110" s="265"/>
      <c r="DF110" s="265"/>
      <c r="DG110" s="265"/>
      <c r="DH110" s="265"/>
      <c r="DI110" s="265"/>
      <c r="DJ110" s="265"/>
      <c r="DK110" s="265"/>
      <c r="DL110" s="265"/>
      <c r="DM110" s="265"/>
      <c r="DN110" s="265"/>
      <c r="DO110" s="265"/>
      <c r="DP110" s="265"/>
      <c r="DQ110" s="265"/>
      <c r="DR110" s="265"/>
      <c r="DS110" s="265"/>
      <c r="DT110" s="265"/>
      <c r="DU110" s="265"/>
      <c r="DV110" s="265"/>
      <c r="DW110" s="265"/>
      <c r="DX110" s="265"/>
      <c r="DY110" s="265"/>
      <c r="DZ110" s="265"/>
      <c r="EA110" s="265"/>
      <c r="EB110" s="265"/>
      <c r="EC110" s="265"/>
      <c r="ED110" s="265"/>
    </row>
    <row r="111" spans="21:134" ht="15" x14ac:dyDescent="0.25">
      <c r="U111" s="238" t="str">
        <f t="shared" si="2"/>
        <v/>
      </c>
      <c r="V111" s="265" t="s">
        <v>181</v>
      </c>
      <c r="W111" s="265" t="s">
        <v>181</v>
      </c>
      <c r="X111" s="265" t="s">
        <v>181</v>
      </c>
      <c r="Y111" s="265" t="s">
        <v>181</v>
      </c>
      <c r="Z111" s="265" t="s">
        <v>181</v>
      </c>
      <c r="AA111" s="267" t="s">
        <v>181</v>
      </c>
      <c r="AB111" s="267" t="s">
        <v>181</v>
      </c>
      <c r="AC111" s="267" t="s">
        <v>181</v>
      </c>
      <c r="AD111" s="267" t="s">
        <v>181</v>
      </c>
      <c r="AE111" s="267" t="s">
        <v>181</v>
      </c>
      <c r="AF111" s="267" t="s">
        <v>181</v>
      </c>
      <c r="AG111" s="267" t="s">
        <v>181</v>
      </c>
      <c r="AH111" s="267" t="s">
        <v>181</v>
      </c>
      <c r="AI111" s="267" t="s">
        <v>181</v>
      </c>
      <c r="AJ111" s="267" t="s">
        <v>181</v>
      </c>
      <c r="AK111" s="267" t="s">
        <v>181</v>
      </c>
      <c r="AL111" s="267" t="s">
        <v>181</v>
      </c>
      <c r="AM111" s="267" t="s">
        <v>181</v>
      </c>
      <c r="AN111" s="267" t="s">
        <v>181</v>
      </c>
      <c r="AO111" s="267" t="s">
        <v>181</v>
      </c>
      <c r="AP111" s="267" t="s">
        <v>181</v>
      </c>
      <c r="AQ111" s="267" t="s">
        <v>181</v>
      </c>
      <c r="AR111" s="265" t="s">
        <v>181</v>
      </c>
      <c r="AS111" s="265" t="s">
        <v>181</v>
      </c>
      <c r="AT111" s="265" t="s">
        <v>181</v>
      </c>
      <c r="AU111" s="265" t="s">
        <v>181</v>
      </c>
      <c r="AV111" s="265" t="s">
        <v>181</v>
      </c>
      <c r="AW111" s="265" t="s">
        <v>181</v>
      </c>
      <c r="AX111" s="265" t="s">
        <v>181</v>
      </c>
      <c r="AY111" s="265" t="s">
        <v>181</v>
      </c>
      <c r="AZ111" s="265" t="s">
        <v>181</v>
      </c>
      <c r="BA111" s="265" t="s">
        <v>181</v>
      </c>
      <c r="BB111" s="265" t="s">
        <v>181</v>
      </c>
      <c r="BC111" s="265"/>
      <c r="BD111" s="265"/>
      <c r="BE111" s="265"/>
      <c r="BF111" s="265"/>
      <c r="BG111" s="265"/>
      <c r="BH111" s="265"/>
      <c r="BI111" s="265"/>
      <c r="BJ111" s="265"/>
      <c r="BK111" s="265"/>
      <c r="BL111" s="265"/>
      <c r="BM111" s="265"/>
      <c r="BN111" s="265"/>
      <c r="BO111" s="265"/>
      <c r="BP111" s="265"/>
      <c r="BQ111" s="265"/>
      <c r="BR111" s="265"/>
      <c r="BS111" s="265"/>
      <c r="BT111" s="265"/>
      <c r="BU111" s="265"/>
      <c r="BV111" s="265"/>
      <c r="BW111" s="265"/>
      <c r="BX111" s="265"/>
      <c r="BY111" s="265"/>
      <c r="BZ111" s="265"/>
      <c r="CA111" s="265"/>
      <c r="CB111" s="265"/>
      <c r="CC111" s="265"/>
      <c r="CD111" s="265"/>
      <c r="CE111" s="265"/>
      <c r="CF111" s="265"/>
      <c r="CG111" s="265"/>
      <c r="CH111" s="265"/>
      <c r="CI111" s="265"/>
      <c r="CJ111" s="265"/>
      <c r="CK111" s="265"/>
      <c r="CL111" s="265"/>
      <c r="CM111" s="265"/>
      <c r="CN111" s="265"/>
      <c r="CO111" s="265"/>
      <c r="CP111" s="265"/>
      <c r="CQ111" s="265"/>
      <c r="CR111" s="265"/>
      <c r="CS111" s="265"/>
      <c r="CT111" s="265"/>
      <c r="CU111" s="265"/>
      <c r="CV111" s="265"/>
      <c r="CW111" s="265"/>
      <c r="CX111" s="265"/>
      <c r="CY111" s="265"/>
      <c r="CZ111" s="265"/>
      <c r="DA111" s="265"/>
      <c r="DB111" s="265"/>
      <c r="DC111" s="265"/>
      <c r="DD111" s="265"/>
      <c r="DE111" s="265"/>
      <c r="DF111" s="265"/>
      <c r="DG111" s="265"/>
      <c r="DH111" s="265"/>
      <c r="DI111" s="265"/>
      <c r="DJ111" s="265"/>
      <c r="DK111" s="265"/>
      <c r="DL111" s="265"/>
      <c r="DM111" s="265"/>
      <c r="DN111" s="265"/>
      <c r="DO111" s="265"/>
      <c r="DP111" s="265"/>
      <c r="DQ111" s="265"/>
      <c r="DR111" s="265"/>
      <c r="DS111" s="265"/>
      <c r="DT111" s="265"/>
      <c r="DU111" s="265"/>
      <c r="DV111" s="265"/>
      <c r="DW111" s="265"/>
      <c r="DX111" s="265"/>
      <c r="DY111" s="265"/>
      <c r="DZ111" s="265"/>
      <c r="EA111" s="265"/>
      <c r="EB111" s="265"/>
      <c r="EC111" s="265"/>
      <c r="ED111" s="265"/>
    </row>
    <row r="112" spans="21:134" ht="15" x14ac:dyDescent="0.25">
      <c r="U112" s="238" t="str">
        <f t="shared" si="2"/>
        <v/>
      </c>
      <c r="V112" s="265" t="s">
        <v>181</v>
      </c>
      <c r="W112" s="265" t="s">
        <v>181</v>
      </c>
      <c r="X112" s="265" t="s">
        <v>181</v>
      </c>
      <c r="Y112" s="265" t="s">
        <v>181</v>
      </c>
      <c r="Z112" s="265" t="s">
        <v>181</v>
      </c>
      <c r="AA112" s="267" t="s">
        <v>181</v>
      </c>
      <c r="AB112" s="267" t="s">
        <v>181</v>
      </c>
      <c r="AC112" s="267" t="s">
        <v>181</v>
      </c>
      <c r="AD112" s="267" t="s">
        <v>181</v>
      </c>
      <c r="AE112" s="267" t="s">
        <v>181</v>
      </c>
      <c r="AF112" s="267" t="s">
        <v>181</v>
      </c>
      <c r="AG112" s="267" t="s">
        <v>181</v>
      </c>
      <c r="AH112" s="267" t="s">
        <v>181</v>
      </c>
      <c r="AI112" s="267" t="s">
        <v>181</v>
      </c>
      <c r="AJ112" s="267" t="s">
        <v>181</v>
      </c>
      <c r="AK112" s="267" t="s">
        <v>181</v>
      </c>
      <c r="AL112" s="267" t="s">
        <v>181</v>
      </c>
      <c r="AM112" s="267" t="s">
        <v>181</v>
      </c>
      <c r="AN112" s="267" t="s">
        <v>181</v>
      </c>
      <c r="AO112" s="267" t="s">
        <v>181</v>
      </c>
      <c r="AP112" s="267" t="s">
        <v>181</v>
      </c>
      <c r="AQ112" s="267" t="s">
        <v>181</v>
      </c>
      <c r="AR112" s="265" t="s">
        <v>181</v>
      </c>
      <c r="AS112" s="265" t="s">
        <v>181</v>
      </c>
      <c r="AT112" s="265" t="s">
        <v>181</v>
      </c>
      <c r="AU112" s="265" t="s">
        <v>181</v>
      </c>
      <c r="AV112" s="265" t="s">
        <v>181</v>
      </c>
      <c r="AW112" s="265" t="s">
        <v>181</v>
      </c>
      <c r="AX112" s="265" t="s">
        <v>181</v>
      </c>
      <c r="AY112" s="265" t="s">
        <v>181</v>
      </c>
      <c r="AZ112" s="265" t="s">
        <v>181</v>
      </c>
      <c r="BA112" s="265" t="s">
        <v>181</v>
      </c>
      <c r="BB112" s="265" t="s">
        <v>181</v>
      </c>
      <c r="BC112" s="265"/>
      <c r="BD112" s="265"/>
      <c r="BE112" s="265"/>
      <c r="BF112" s="265"/>
      <c r="BG112" s="265"/>
      <c r="BH112" s="265"/>
      <c r="BI112" s="265"/>
      <c r="BJ112" s="265"/>
      <c r="BK112" s="265"/>
      <c r="BL112" s="265"/>
      <c r="BM112" s="265"/>
      <c r="BN112" s="265"/>
      <c r="BO112" s="265"/>
      <c r="BP112" s="265"/>
      <c r="BQ112" s="265"/>
      <c r="BR112" s="265"/>
      <c r="BS112" s="265"/>
      <c r="BT112" s="265"/>
      <c r="BU112" s="265"/>
      <c r="BV112" s="265"/>
      <c r="BW112" s="265"/>
      <c r="BX112" s="265"/>
      <c r="BY112" s="265"/>
      <c r="BZ112" s="265"/>
      <c r="CA112" s="265"/>
      <c r="CB112" s="265"/>
      <c r="CC112" s="265"/>
      <c r="CD112" s="265"/>
      <c r="CE112" s="265"/>
      <c r="CF112" s="265"/>
      <c r="CG112" s="265"/>
      <c r="CH112" s="265"/>
      <c r="CI112" s="265"/>
      <c r="CJ112" s="265"/>
      <c r="CK112" s="265"/>
      <c r="CL112" s="265"/>
      <c r="CM112" s="265"/>
      <c r="CN112" s="265"/>
      <c r="CO112" s="265"/>
      <c r="CP112" s="265"/>
      <c r="CQ112" s="265"/>
      <c r="CR112" s="265"/>
      <c r="CS112" s="265"/>
      <c r="CT112" s="265"/>
      <c r="CU112" s="265"/>
      <c r="CV112" s="265"/>
      <c r="CW112" s="265"/>
      <c r="CX112" s="265"/>
      <c r="CY112" s="265"/>
      <c r="CZ112" s="265"/>
      <c r="DA112" s="265"/>
      <c r="DB112" s="265"/>
      <c r="DC112" s="265"/>
      <c r="DD112" s="265"/>
      <c r="DE112" s="265"/>
      <c r="DF112" s="265"/>
      <c r="DG112" s="265"/>
      <c r="DH112" s="265"/>
      <c r="DI112" s="265"/>
      <c r="DJ112" s="265"/>
      <c r="DK112" s="265"/>
      <c r="DL112" s="265"/>
      <c r="DM112" s="265"/>
      <c r="DN112" s="265"/>
      <c r="DO112" s="265"/>
      <c r="DP112" s="265"/>
      <c r="DQ112" s="265"/>
      <c r="DR112" s="265"/>
      <c r="DS112" s="265"/>
      <c r="DT112" s="265"/>
      <c r="DU112" s="265"/>
      <c r="DV112" s="265"/>
      <c r="DW112" s="265"/>
      <c r="DX112" s="265"/>
      <c r="DY112" s="265"/>
      <c r="DZ112" s="265"/>
      <c r="EA112" s="265"/>
      <c r="EB112" s="265"/>
      <c r="EC112" s="265"/>
      <c r="ED112" s="265"/>
    </row>
  </sheetData>
  <mergeCells count="6">
    <mergeCell ref="B37:Q37"/>
    <mergeCell ref="B38:Q38"/>
    <mergeCell ref="B39:Q39"/>
    <mergeCell ref="I2:P3"/>
    <mergeCell ref="Y1:BB1"/>
    <mergeCell ref="V1:X1"/>
  </mergeCells>
  <conditionalFormatting sqref="A43:A1048576 A36:A41 A1:V1 Y1 A5:X34 B36:T36 B37 R37:T39 V35:X63 BC1:XFD1048576 A2:BB4 Y5:BB63 B65:BB112 B40:T64 U35">
    <cfRule type="cellIs" dxfId="75" priority="58" operator="equal">
      <formula>"Vallecito.Inflow"</formula>
    </cfRule>
    <cfRule type="cellIs" dxfId="74" priority="59" operator="equal">
      <formula>"TaylorPark.Inflow"</formula>
    </cfRule>
    <cfRule type="cellIs" dxfId="73" priority="60" operator="equal">
      <formula>"NavajoInflow.ModUnregulated"</formula>
    </cfRule>
    <cfRule type="cellIs" dxfId="72" priority="61" operator="equal">
      <formula>"MorrowPointInflow.Unregulated"</formula>
    </cfRule>
    <cfRule type="cellIs" dxfId="71" priority="62" operator="equal">
      <formula>"YampaRiverInflow.Maybelle"</formula>
    </cfRule>
    <cfRule type="cellIs" dxfId="70" priority="63" operator="equal">
      <formula>"Vallecito.Outflow"</formula>
    </cfRule>
    <cfRule type="cellIs" dxfId="69" priority="64" operator="equal">
      <formula>"FlamingGorgeInflow.Unregulated"</formula>
    </cfRule>
    <cfRule type="cellIs" dxfId="68" priority="65" operator="equal">
      <formula>"PowellInflow.Unregulated"</formula>
    </cfRule>
    <cfRule type="cellIs" dxfId="67" priority="66" operator="equal">
      <formula>"Fontenelle.Inflow"</formula>
    </cfRule>
    <cfRule type="cellIs" dxfId="66" priority="67" operator="equal">
      <formula>"CrystalInflow.Unregulated"</formula>
    </cfRule>
    <cfRule type="cellIs" dxfId="65" priority="68" operator="equal">
      <formula>"BlueMesaInflow.Unregulated"</formula>
    </cfRule>
  </conditionalFormatting>
  <conditionalFormatting sqref="A35:T35">
    <cfRule type="cellIs" dxfId="64" priority="47" operator="equal">
      <formula>"Vallecito.Inflow"</formula>
    </cfRule>
    <cfRule type="cellIs" dxfId="63" priority="48" operator="equal">
      <formula>"TaylorPark.Inflow"</formula>
    </cfRule>
    <cfRule type="cellIs" dxfId="62" priority="49" operator="equal">
      <formula>"NavajoInflow.ModUnregulated"</formula>
    </cfRule>
    <cfRule type="cellIs" dxfId="61" priority="50" operator="equal">
      <formula>"MorrowPointInflow.Unregulated"</formula>
    </cfRule>
    <cfRule type="cellIs" dxfId="60" priority="51" operator="equal">
      <formula>"YampaRiverInflow.Maybelle"</formula>
    </cfRule>
    <cfRule type="cellIs" dxfId="59" priority="52" operator="equal">
      <formula>"Vallecito.Outflow"</formula>
    </cfRule>
    <cfRule type="cellIs" dxfId="58" priority="53" operator="equal">
      <formula>"FlamingGorgeInflow.Unregulated"</formula>
    </cfRule>
    <cfRule type="cellIs" dxfId="57" priority="54" operator="equal">
      <formula>"PowellInflow.Unregulated"</formula>
    </cfRule>
    <cfRule type="cellIs" dxfId="56" priority="55" operator="equal">
      <formula>"Fontenelle.Inflow"</formula>
    </cfRule>
    <cfRule type="cellIs" dxfId="55" priority="56" operator="equal">
      <formula>"CrystalInflow.Unregulated"</formula>
    </cfRule>
    <cfRule type="cellIs" dxfId="54" priority="57" operator="equal">
      <formula>"BlueMesaInflow.Unregulated"</formula>
    </cfRule>
  </conditionalFormatting>
  <conditionalFormatting sqref="I2:P3">
    <cfRule type="cellIs" dxfId="53" priority="45" operator="equal">
      <formula>"PowellToMead.GainsAboveHoover"</formula>
    </cfRule>
    <cfRule type="cellIs" dxfId="52" priority="46" operator="equal">
      <formula>"PowellToMead.GainsGrandCanyon"</formula>
    </cfRule>
  </conditionalFormatting>
  <conditionalFormatting sqref="B38:B39">
    <cfRule type="cellIs" dxfId="51" priority="34" operator="equal">
      <formula>"Vallecito.Inflow"</formula>
    </cfRule>
    <cfRule type="cellIs" dxfId="50" priority="35" operator="equal">
      <formula>"TaylorPark.Inflow"</formula>
    </cfRule>
    <cfRule type="cellIs" dxfId="49" priority="36" operator="equal">
      <formula>"NavajoInflow.ModUnregulated"</formula>
    </cfRule>
    <cfRule type="cellIs" dxfId="48" priority="37" operator="equal">
      <formula>"MorrowPointInflow.Unregulated"</formula>
    </cfRule>
    <cfRule type="cellIs" dxfId="47" priority="38" operator="equal">
      <formula>"YampaRiverInflow.Maybelle"</formula>
    </cfRule>
    <cfRule type="cellIs" dxfId="46" priority="39" operator="equal">
      <formula>"Vallecito.Outflow"</formula>
    </cfRule>
    <cfRule type="cellIs" dxfId="45" priority="40" operator="equal">
      <formula>"FlamingGorgeInflow.Unregulated"</formula>
    </cfRule>
    <cfRule type="cellIs" dxfId="44" priority="41" operator="equal">
      <formula>"PowellInflow.Unregulated"</formula>
    </cfRule>
    <cfRule type="cellIs" dxfId="43" priority="42" operator="equal">
      <formula>"Fontenelle.Inflow"</formula>
    </cfRule>
    <cfRule type="cellIs" dxfId="42" priority="43" operator="equal">
      <formula>"CrystalInflow.Unregulated"</formula>
    </cfRule>
    <cfRule type="cellIs" dxfId="41" priority="44" operator="equal">
      <formula>"BlueMesaInflow.Unregulated"</formula>
    </cfRule>
  </conditionalFormatting>
  <conditionalFormatting sqref="U36:U63">
    <cfRule type="cellIs" dxfId="40" priority="23" operator="equal">
      <formula>"Vallecito.Inflow"</formula>
    </cfRule>
    <cfRule type="cellIs" dxfId="39" priority="24" operator="equal">
      <formula>"TaylorPark.Inflow"</formula>
    </cfRule>
    <cfRule type="cellIs" dxfId="38" priority="25" operator="equal">
      <formula>"NavajoInflow.ModUnregulated"</formula>
    </cfRule>
    <cfRule type="cellIs" dxfId="37" priority="26" operator="equal">
      <formula>"MorrowPointInflow.Unregulated"</formula>
    </cfRule>
    <cfRule type="cellIs" dxfId="36" priority="27" operator="equal">
      <formula>"YampaRiverInflow.Maybelle"</formula>
    </cfRule>
    <cfRule type="cellIs" dxfId="35" priority="28" operator="equal">
      <formula>"Vallecito.Outflow"</formula>
    </cfRule>
    <cfRule type="cellIs" dxfId="34" priority="29" operator="equal">
      <formula>"FlamingGorgeInflow.Unregulated"</formula>
    </cfRule>
    <cfRule type="cellIs" dxfId="33" priority="30" operator="equal">
      <formula>"PowellInflow.Unregulated"</formula>
    </cfRule>
    <cfRule type="cellIs" dxfId="32" priority="31" operator="equal">
      <formula>"Fontenelle.Inflow"</formula>
    </cfRule>
    <cfRule type="cellIs" dxfId="31" priority="32" operator="equal">
      <formula>"CrystalInflow.Unregulated"</formula>
    </cfRule>
    <cfRule type="cellIs" dxfId="30" priority="33" operator="equal">
      <formula>"BlueMesaInflow.Unregulated"</formula>
    </cfRule>
  </conditionalFormatting>
  <conditionalFormatting sqref="V64:BB64">
    <cfRule type="cellIs" dxfId="29" priority="12" operator="equal">
      <formula>"Vallecito.Inflow"</formula>
    </cfRule>
    <cfRule type="cellIs" dxfId="28" priority="13" operator="equal">
      <formula>"TaylorPark.Inflow"</formula>
    </cfRule>
    <cfRule type="cellIs" dxfId="27" priority="14" operator="equal">
      <formula>"NavajoInflow.ModUnregulated"</formula>
    </cfRule>
    <cfRule type="cellIs" dxfId="26" priority="15" operator="equal">
      <formula>"MorrowPointInflow.Unregulated"</formula>
    </cfRule>
    <cfRule type="cellIs" dxfId="25" priority="16" operator="equal">
      <formula>"YampaRiverInflow.Maybelle"</formula>
    </cfRule>
    <cfRule type="cellIs" dxfId="24" priority="17" operator="equal">
      <formula>"Vallecito.Outflow"</formula>
    </cfRule>
    <cfRule type="cellIs" dxfId="23" priority="18" operator="equal">
      <formula>"FlamingGorgeInflow.Unregulated"</formula>
    </cfRule>
    <cfRule type="cellIs" dxfId="22" priority="19" operator="equal">
      <formula>"PowellInflow.Unregulated"</formula>
    </cfRule>
    <cfRule type="cellIs" dxfId="21" priority="20" operator="equal">
      <formula>"Fontenelle.Inflow"</formula>
    </cfRule>
    <cfRule type="cellIs" dxfId="20" priority="21" operator="equal">
      <formula>"CrystalInflow.Unregulated"</formula>
    </cfRule>
    <cfRule type="cellIs" dxfId="19" priority="22" operator="equal">
      <formula>"BlueMesaInflow.Unregulated"</formula>
    </cfRule>
  </conditionalFormatting>
  <conditionalFormatting sqref="U64">
    <cfRule type="cellIs" dxfId="18" priority="1" operator="equal">
      <formula>"Vallecito.Inflow"</formula>
    </cfRule>
    <cfRule type="cellIs" dxfId="17" priority="2" operator="equal">
      <formula>"TaylorPark.Inflow"</formula>
    </cfRule>
    <cfRule type="cellIs" dxfId="16" priority="3" operator="equal">
      <formula>"NavajoInflow.ModUnregulated"</formula>
    </cfRule>
    <cfRule type="cellIs" dxfId="15" priority="4" operator="equal">
      <formula>"MorrowPointInflow.Unregulated"</formula>
    </cfRule>
    <cfRule type="cellIs" dxfId="14" priority="5" operator="equal">
      <formula>"YampaRiverInflow.Maybelle"</formula>
    </cfRule>
    <cfRule type="cellIs" dxfId="13" priority="6" operator="equal">
      <formula>"Vallecito.Outflow"</formula>
    </cfRule>
    <cfRule type="cellIs" dxfId="12" priority="7" operator="equal">
      <formula>"FlamingGorgeInflow.Unregulated"</formula>
    </cfRule>
    <cfRule type="cellIs" dxfId="11" priority="8" operator="equal">
      <formula>"PowellInflow.Unregulated"</formula>
    </cfRule>
    <cfRule type="cellIs" dxfId="10" priority="9" operator="equal">
      <formula>"Fontenelle.Inflow"</formula>
    </cfRule>
    <cfRule type="cellIs" dxfId="9" priority="10" operator="equal">
      <formula>"CrystalInflow.Unregulated"</formula>
    </cfRule>
    <cfRule type="cellIs" dxfId="8" priority="11" operator="equal">
      <formula>"BlueMesaInflow.Unregulated"</formula>
    </cfRule>
  </conditionalFormatting>
  <pageMargins left="0.7" right="0.7" top="0.75" bottom="0.75" header="0.3" footer="0.3"/>
  <pageSetup scale="10" orientation="portrait" r:id="rId1"/>
  <colBreaks count="2" manualBreakCount="2">
    <brk id="20" max="99" man="1"/>
    <brk id="3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macro="[0]!RemoveEqnsEfficiency">
                <anchor moveWithCells="1">
                  <from>
                    <xdr:col>1</xdr:col>
                    <xdr:colOff>152400</xdr:colOff>
                    <xdr:row>9</xdr:row>
                    <xdr:rowOff>9525</xdr:rowOff>
                  </from>
                  <to>
                    <xdr:col>3</xdr:col>
                    <xdr:colOff>504825</xdr:colOff>
                    <xdr:row>10</xdr:row>
                    <xdr:rowOff>19050</xdr:rowOff>
                  </to>
                </anchor>
              </controlPr>
            </control>
          </mc:Choice>
        </mc:AlternateContent>
        <mc:AlternateContent xmlns:mc="http://schemas.openxmlformats.org/markup-compatibility/2006">
          <mc:Choice Requires="x14">
            <control shapeId="1059" r:id="rId5" name="Group Box 35">
              <controlPr defaultSize="0" autoFill="0" autoPict="0">
                <anchor moveWithCells="1">
                  <from>
                    <xdr:col>1</xdr:col>
                    <xdr:colOff>9525</xdr:colOff>
                    <xdr:row>11</xdr:row>
                    <xdr:rowOff>47625</xdr:rowOff>
                  </from>
                  <to>
                    <xdr:col>3</xdr:col>
                    <xdr:colOff>571500</xdr:colOff>
                    <xdr:row>31</xdr:row>
                    <xdr:rowOff>66675</xdr:rowOff>
                  </to>
                </anchor>
              </controlPr>
            </control>
          </mc:Choice>
        </mc:AlternateContent>
        <mc:AlternateContent xmlns:mc="http://schemas.openxmlformats.org/markup-compatibility/2006">
          <mc:Choice Requires="x14">
            <control shapeId="1078" r:id="rId6" name="Check Box 54">
              <controlPr defaultSize="0" autoFill="0" autoLine="0" autoPict="0" macro="[0]!UpdateComparisonEquations">
                <anchor moveWithCells="1">
                  <from>
                    <xdr:col>1</xdr:col>
                    <xdr:colOff>161925</xdr:colOff>
                    <xdr:row>13</xdr:row>
                    <xdr:rowOff>161925</xdr:rowOff>
                  </from>
                  <to>
                    <xdr:col>2</xdr:col>
                    <xdr:colOff>0</xdr:colOff>
                    <xdr:row>15</xdr:row>
                    <xdr:rowOff>0</xdr:rowOff>
                  </to>
                </anchor>
              </controlPr>
            </control>
          </mc:Choice>
        </mc:AlternateContent>
        <mc:AlternateContent xmlns:mc="http://schemas.openxmlformats.org/markup-compatibility/2006">
          <mc:Choice Requires="x14">
            <control shapeId="1079" r:id="rId7" name="Check Box 55">
              <controlPr defaultSize="0" autoFill="0" autoLine="0" autoPict="0" macro="[0]!UpdateComparisonEquations">
                <anchor moveWithCells="1">
                  <from>
                    <xdr:col>1</xdr:col>
                    <xdr:colOff>161925</xdr:colOff>
                    <xdr:row>14</xdr:row>
                    <xdr:rowOff>161925</xdr:rowOff>
                  </from>
                  <to>
                    <xdr:col>2</xdr:col>
                    <xdr:colOff>0</xdr:colOff>
                    <xdr:row>16</xdr:row>
                    <xdr:rowOff>0</xdr:rowOff>
                  </to>
                </anchor>
              </controlPr>
            </control>
          </mc:Choice>
        </mc:AlternateContent>
        <mc:AlternateContent xmlns:mc="http://schemas.openxmlformats.org/markup-compatibility/2006">
          <mc:Choice Requires="x14">
            <control shapeId="1080" r:id="rId8" name="Check Box 56">
              <controlPr defaultSize="0" autoFill="0" autoLine="0" autoPict="0" macro="[0]!UpdateComparisonEquations">
                <anchor moveWithCells="1">
                  <from>
                    <xdr:col>1</xdr:col>
                    <xdr:colOff>161925</xdr:colOff>
                    <xdr:row>15</xdr:row>
                    <xdr:rowOff>161925</xdr:rowOff>
                  </from>
                  <to>
                    <xdr:col>2</xdr:col>
                    <xdr:colOff>0</xdr:colOff>
                    <xdr:row>17</xdr:row>
                    <xdr:rowOff>0</xdr:rowOff>
                  </to>
                </anchor>
              </controlPr>
            </control>
          </mc:Choice>
        </mc:AlternateContent>
        <mc:AlternateContent xmlns:mc="http://schemas.openxmlformats.org/markup-compatibility/2006">
          <mc:Choice Requires="x14">
            <control shapeId="1081" r:id="rId9" name="Check Box 57">
              <controlPr defaultSize="0" autoFill="0" autoLine="0" autoPict="0" macro="[0]!UpdateComparisonEquations">
                <anchor moveWithCells="1">
                  <from>
                    <xdr:col>1</xdr:col>
                    <xdr:colOff>161925</xdr:colOff>
                    <xdr:row>16</xdr:row>
                    <xdr:rowOff>161925</xdr:rowOff>
                  </from>
                  <to>
                    <xdr:col>2</xdr:col>
                    <xdr:colOff>0</xdr:colOff>
                    <xdr:row>18</xdr:row>
                    <xdr:rowOff>0</xdr:rowOff>
                  </to>
                </anchor>
              </controlPr>
            </control>
          </mc:Choice>
        </mc:AlternateContent>
        <mc:AlternateContent xmlns:mc="http://schemas.openxmlformats.org/markup-compatibility/2006">
          <mc:Choice Requires="x14">
            <control shapeId="1082" r:id="rId10" name="Check Box 58">
              <controlPr defaultSize="0" autoFill="0" autoLine="0" autoPict="0" macro="[0]!UpdateComparisonEquations">
                <anchor moveWithCells="1">
                  <from>
                    <xdr:col>1</xdr:col>
                    <xdr:colOff>161925</xdr:colOff>
                    <xdr:row>17</xdr:row>
                    <xdr:rowOff>152400</xdr:rowOff>
                  </from>
                  <to>
                    <xdr:col>2</xdr:col>
                    <xdr:colOff>0</xdr:colOff>
                    <xdr:row>18</xdr:row>
                    <xdr:rowOff>180975</xdr:rowOff>
                  </to>
                </anchor>
              </controlPr>
            </control>
          </mc:Choice>
        </mc:AlternateContent>
        <mc:AlternateContent xmlns:mc="http://schemas.openxmlformats.org/markup-compatibility/2006">
          <mc:Choice Requires="x14">
            <control shapeId="1083" r:id="rId11" name="Check Box 59">
              <controlPr defaultSize="0" autoFill="0" autoLine="0" autoPict="0" macro="[0]!UpdateComparisonEquations">
                <anchor moveWithCells="1">
                  <from>
                    <xdr:col>1</xdr:col>
                    <xdr:colOff>161925</xdr:colOff>
                    <xdr:row>18</xdr:row>
                    <xdr:rowOff>161925</xdr:rowOff>
                  </from>
                  <to>
                    <xdr:col>2</xdr:col>
                    <xdr:colOff>0</xdr:colOff>
                    <xdr:row>20</xdr:row>
                    <xdr:rowOff>0</xdr:rowOff>
                  </to>
                </anchor>
              </controlPr>
            </control>
          </mc:Choice>
        </mc:AlternateContent>
        <mc:AlternateContent xmlns:mc="http://schemas.openxmlformats.org/markup-compatibility/2006">
          <mc:Choice Requires="x14">
            <control shapeId="1084" r:id="rId12" name="Check Box 60">
              <controlPr defaultSize="0" autoFill="0" autoLine="0" autoPict="0" macro="[0]!UpdateComparisonEquations">
                <anchor moveWithCells="1">
                  <from>
                    <xdr:col>1</xdr:col>
                    <xdr:colOff>161925</xdr:colOff>
                    <xdr:row>19</xdr:row>
                    <xdr:rowOff>161925</xdr:rowOff>
                  </from>
                  <to>
                    <xdr:col>2</xdr:col>
                    <xdr:colOff>0</xdr:colOff>
                    <xdr:row>21</xdr:row>
                    <xdr:rowOff>0</xdr:rowOff>
                  </to>
                </anchor>
              </controlPr>
            </control>
          </mc:Choice>
        </mc:AlternateContent>
        <mc:AlternateContent xmlns:mc="http://schemas.openxmlformats.org/markup-compatibility/2006">
          <mc:Choice Requires="x14">
            <control shapeId="1085" r:id="rId13" name="Check Box 61">
              <controlPr defaultSize="0" autoFill="0" autoLine="0" autoPict="0" macro="[0]!UpdateComparisonEquations">
                <anchor moveWithCells="1">
                  <from>
                    <xdr:col>1</xdr:col>
                    <xdr:colOff>161925</xdr:colOff>
                    <xdr:row>20</xdr:row>
                    <xdr:rowOff>161925</xdr:rowOff>
                  </from>
                  <to>
                    <xdr:col>2</xdr:col>
                    <xdr:colOff>0</xdr:colOff>
                    <xdr:row>22</xdr:row>
                    <xdr:rowOff>0</xdr:rowOff>
                  </to>
                </anchor>
              </controlPr>
            </control>
          </mc:Choice>
        </mc:AlternateContent>
        <mc:AlternateContent xmlns:mc="http://schemas.openxmlformats.org/markup-compatibility/2006">
          <mc:Choice Requires="x14">
            <control shapeId="1086" r:id="rId14" name="Check Box 62">
              <controlPr defaultSize="0" autoFill="0" autoLine="0" autoPict="0" macro="[0]!UpdateComparisonEquations">
                <anchor moveWithCells="1">
                  <from>
                    <xdr:col>1</xdr:col>
                    <xdr:colOff>161925</xdr:colOff>
                    <xdr:row>21</xdr:row>
                    <xdr:rowOff>161925</xdr:rowOff>
                  </from>
                  <to>
                    <xdr:col>2</xdr:col>
                    <xdr:colOff>0</xdr:colOff>
                    <xdr:row>23</xdr:row>
                    <xdr:rowOff>0</xdr:rowOff>
                  </to>
                </anchor>
              </controlPr>
            </control>
          </mc:Choice>
        </mc:AlternateContent>
        <mc:AlternateContent xmlns:mc="http://schemas.openxmlformats.org/markup-compatibility/2006">
          <mc:Choice Requires="x14">
            <control shapeId="1087" r:id="rId15" name="Check Box 63">
              <controlPr defaultSize="0" autoFill="0" autoLine="0" autoPict="0" macro="[0]!UpdateComparisonEquations">
                <anchor moveWithCells="1">
                  <from>
                    <xdr:col>1</xdr:col>
                    <xdr:colOff>161925</xdr:colOff>
                    <xdr:row>22</xdr:row>
                    <xdr:rowOff>161925</xdr:rowOff>
                  </from>
                  <to>
                    <xdr:col>2</xdr:col>
                    <xdr:colOff>0</xdr:colOff>
                    <xdr:row>24</xdr:row>
                    <xdr:rowOff>0</xdr:rowOff>
                  </to>
                </anchor>
              </controlPr>
            </control>
          </mc:Choice>
        </mc:AlternateContent>
        <mc:AlternateContent xmlns:mc="http://schemas.openxmlformats.org/markup-compatibility/2006">
          <mc:Choice Requires="x14">
            <control shapeId="1088" r:id="rId16" name="Check Box 64">
              <controlPr defaultSize="0" autoFill="0" autoLine="0" autoPict="0" macro="[0]!UpdateComparisonEquations">
                <anchor moveWithCells="1">
                  <from>
                    <xdr:col>1</xdr:col>
                    <xdr:colOff>161925</xdr:colOff>
                    <xdr:row>23</xdr:row>
                    <xdr:rowOff>161925</xdr:rowOff>
                  </from>
                  <to>
                    <xdr:col>2</xdr:col>
                    <xdr:colOff>0</xdr:colOff>
                    <xdr:row>25</xdr:row>
                    <xdr:rowOff>0</xdr:rowOff>
                  </to>
                </anchor>
              </controlPr>
            </control>
          </mc:Choice>
        </mc:AlternateContent>
        <mc:AlternateContent xmlns:mc="http://schemas.openxmlformats.org/markup-compatibility/2006">
          <mc:Choice Requires="x14">
            <control shapeId="1089" r:id="rId17" name="Check Box 65">
              <controlPr defaultSize="0" autoFill="0" autoLine="0" autoPict="0" macro="[0]!UpdateComparisonEquations">
                <anchor moveWithCells="1">
                  <from>
                    <xdr:col>1</xdr:col>
                    <xdr:colOff>161925</xdr:colOff>
                    <xdr:row>24</xdr:row>
                    <xdr:rowOff>152400</xdr:rowOff>
                  </from>
                  <to>
                    <xdr:col>2</xdr:col>
                    <xdr:colOff>0</xdr:colOff>
                    <xdr:row>25</xdr:row>
                    <xdr:rowOff>180975</xdr:rowOff>
                  </to>
                </anchor>
              </controlPr>
            </control>
          </mc:Choice>
        </mc:AlternateContent>
        <mc:AlternateContent xmlns:mc="http://schemas.openxmlformats.org/markup-compatibility/2006">
          <mc:Choice Requires="x14">
            <control shapeId="1090" r:id="rId18" name="Check Box 66">
              <controlPr defaultSize="0" autoFill="0" autoLine="0" autoPict="0" macro="[0]!UpdateComparisonEquations">
                <anchor moveWithCells="1">
                  <from>
                    <xdr:col>1</xdr:col>
                    <xdr:colOff>161925</xdr:colOff>
                    <xdr:row>25</xdr:row>
                    <xdr:rowOff>161925</xdr:rowOff>
                  </from>
                  <to>
                    <xdr:col>2</xdr:col>
                    <xdr:colOff>0</xdr:colOff>
                    <xdr:row>27</xdr:row>
                    <xdr:rowOff>0</xdr:rowOff>
                  </to>
                </anchor>
              </controlPr>
            </control>
          </mc:Choice>
        </mc:AlternateContent>
        <mc:AlternateContent xmlns:mc="http://schemas.openxmlformats.org/markup-compatibility/2006">
          <mc:Choice Requires="x14">
            <control shapeId="1091" r:id="rId19" name="Check Box 67">
              <controlPr defaultSize="0" autoFill="0" autoLine="0" autoPict="0" macro="[0]!UpdateComparisonEquations">
                <anchor moveWithCells="1">
                  <from>
                    <xdr:col>1</xdr:col>
                    <xdr:colOff>161925</xdr:colOff>
                    <xdr:row>26</xdr:row>
                    <xdr:rowOff>161925</xdr:rowOff>
                  </from>
                  <to>
                    <xdr:col>2</xdr:col>
                    <xdr:colOff>0</xdr:colOff>
                    <xdr:row>28</xdr:row>
                    <xdr:rowOff>0</xdr:rowOff>
                  </to>
                </anchor>
              </controlPr>
            </control>
          </mc:Choice>
        </mc:AlternateContent>
        <mc:AlternateContent xmlns:mc="http://schemas.openxmlformats.org/markup-compatibility/2006">
          <mc:Choice Requires="x14">
            <control shapeId="1092" r:id="rId20" name="Check Box 68">
              <controlPr defaultSize="0" autoFill="0" autoLine="0" autoPict="0" macro="[0]!UpdateComparisonEquations">
                <anchor moveWithCells="1">
                  <from>
                    <xdr:col>2</xdr:col>
                    <xdr:colOff>0</xdr:colOff>
                    <xdr:row>13</xdr:row>
                    <xdr:rowOff>161925</xdr:rowOff>
                  </from>
                  <to>
                    <xdr:col>2</xdr:col>
                    <xdr:colOff>457200</xdr:colOff>
                    <xdr:row>15</xdr:row>
                    <xdr:rowOff>0</xdr:rowOff>
                  </to>
                </anchor>
              </controlPr>
            </control>
          </mc:Choice>
        </mc:AlternateContent>
        <mc:AlternateContent xmlns:mc="http://schemas.openxmlformats.org/markup-compatibility/2006">
          <mc:Choice Requires="x14">
            <control shapeId="1093" r:id="rId21" name="Check Box 69">
              <controlPr defaultSize="0" autoFill="0" autoLine="0" autoPict="0" macro="[0]!UpdateComparisonEquations">
                <anchor moveWithCells="1">
                  <from>
                    <xdr:col>1</xdr:col>
                    <xdr:colOff>161925</xdr:colOff>
                    <xdr:row>27</xdr:row>
                    <xdr:rowOff>161925</xdr:rowOff>
                  </from>
                  <to>
                    <xdr:col>2</xdr:col>
                    <xdr:colOff>0</xdr:colOff>
                    <xdr:row>29</xdr:row>
                    <xdr:rowOff>0</xdr:rowOff>
                  </to>
                </anchor>
              </controlPr>
            </control>
          </mc:Choice>
        </mc:AlternateContent>
        <mc:AlternateContent xmlns:mc="http://schemas.openxmlformats.org/markup-compatibility/2006">
          <mc:Choice Requires="x14">
            <control shapeId="1094" r:id="rId22" name="Check Box 70">
              <controlPr defaultSize="0" autoFill="0" autoLine="0" autoPict="0" macro="[0]!UpdateComparisonEquations">
                <anchor moveWithCells="1">
                  <from>
                    <xdr:col>2</xdr:col>
                    <xdr:colOff>0</xdr:colOff>
                    <xdr:row>14</xdr:row>
                    <xdr:rowOff>180975</xdr:rowOff>
                  </from>
                  <to>
                    <xdr:col>2</xdr:col>
                    <xdr:colOff>457200</xdr:colOff>
                    <xdr:row>16</xdr:row>
                    <xdr:rowOff>19050</xdr:rowOff>
                  </to>
                </anchor>
              </controlPr>
            </control>
          </mc:Choice>
        </mc:AlternateContent>
        <mc:AlternateContent xmlns:mc="http://schemas.openxmlformats.org/markup-compatibility/2006">
          <mc:Choice Requires="x14">
            <control shapeId="1095" r:id="rId23" name="Check Box 71">
              <controlPr defaultSize="0" autoFill="0" autoLine="0" autoPict="0" macro="[0]!UpdateComparisonEquations">
                <anchor moveWithCells="1">
                  <from>
                    <xdr:col>2</xdr:col>
                    <xdr:colOff>0</xdr:colOff>
                    <xdr:row>16</xdr:row>
                    <xdr:rowOff>0</xdr:rowOff>
                  </from>
                  <to>
                    <xdr:col>2</xdr:col>
                    <xdr:colOff>457200</xdr:colOff>
                    <xdr:row>17</xdr:row>
                    <xdr:rowOff>28575</xdr:rowOff>
                  </to>
                </anchor>
              </controlPr>
            </control>
          </mc:Choice>
        </mc:AlternateContent>
        <mc:AlternateContent xmlns:mc="http://schemas.openxmlformats.org/markup-compatibility/2006">
          <mc:Choice Requires="x14">
            <control shapeId="1096" r:id="rId24" name="Check Box 72">
              <controlPr defaultSize="0" autoFill="0" autoLine="0" autoPict="0" macro="[0]!UpdateComparisonEquations">
                <anchor moveWithCells="1">
                  <from>
                    <xdr:col>2</xdr:col>
                    <xdr:colOff>0</xdr:colOff>
                    <xdr:row>17</xdr:row>
                    <xdr:rowOff>0</xdr:rowOff>
                  </from>
                  <to>
                    <xdr:col>2</xdr:col>
                    <xdr:colOff>457200</xdr:colOff>
                    <xdr:row>18</xdr:row>
                    <xdr:rowOff>28575</xdr:rowOff>
                  </to>
                </anchor>
              </controlPr>
            </control>
          </mc:Choice>
        </mc:AlternateContent>
        <mc:AlternateContent xmlns:mc="http://schemas.openxmlformats.org/markup-compatibility/2006">
          <mc:Choice Requires="x14">
            <control shapeId="1104" r:id="rId25" name="Group Box 80">
              <controlPr defaultSize="0" autoFill="0" autoPict="0">
                <anchor moveWithCells="1">
                  <from>
                    <xdr:col>1</xdr:col>
                    <xdr:colOff>28575</xdr:colOff>
                    <xdr:row>8</xdr:row>
                    <xdr:rowOff>47625</xdr:rowOff>
                  </from>
                  <to>
                    <xdr:col>3</xdr:col>
                    <xdr:colOff>504825</xdr:colOff>
                    <xdr:row>10</xdr:row>
                    <xdr:rowOff>95250</xdr:rowOff>
                  </to>
                </anchor>
              </controlPr>
            </control>
          </mc:Choice>
        </mc:AlternateContent>
        <mc:AlternateContent xmlns:mc="http://schemas.openxmlformats.org/markup-compatibility/2006">
          <mc:Choice Requires="x14">
            <control shapeId="1105" r:id="rId26" name="Button 81">
              <controlPr defaultSize="0" autoFill="0" autoPict="0" macro="[0]!SelectAll">
                <anchor moveWithCells="1" sizeWithCells="1">
                  <from>
                    <xdr:col>1</xdr:col>
                    <xdr:colOff>66675</xdr:colOff>
                    <xdr:row>12</xdr:row>
                    <xdr:rowOff>0</xdr:rowOff>
                  </from>
                  <to>
                    <xdr:col>2</xdr:col>
                    <xdr:colOff>171450</xdr:colOff>
                    <xdr:row>13</xdr:row>
                    <xdr:rowOff>66675</xdr:rowOff>
                  </to>
                </anchor>
              </controlPr>
            </control>
          </mc:Choice>
        </mc:AlternateContent>
        <mc:AlternateContent xmlns:mc="http://schemas.openxmlformats.org/markup-compatibility/2006">
          <mc:Choice Requires="x14">
            <control shapeId="1108" r:id="rId27" name="Button 84">
              <controlPr defaultSize="0" autoFill="0" autoPict="0" macro="[0]!DeselectAll">
                <anchor moveWithCells="1" sizeWithCells="1">
                  <from>
                    <xdr:col>2</xdr:col>
                    <xdr:colOff>238125</xdr:colOff>
                    <xdr:row>12</xdr:row>
                    <xdr:rowOff>0</xdr:rowOff>
                  </from>
                  <to>
                    <xdr:col>3</xdr:col>
                    <xdr:colOff>495300</xdr:colOff>
                    <xdr:row>13</xdr:row>
                    <xdr:rowOff>66675</xdr:rowOff>
                  </to>
                </anchor>
              </controlPr>
            </control>
          </mc:Choice>
        </mc:AlternateContent>
        <mc:AlternateContent xmlns:mc="http://schemas.openxmlformats.org/markup-compatibility/2006">
          <mc:Choice Requires="x14">
            <control shapeId="1111" r:id="rId28" name="Drop Down 87">
              <controlPr defaultSize="0" autoLine="0" autoPict="0" macro="[0]!AutomaticDuration">
                <anchor moveWithCells="1">
                  <from>
                    <xdr:col>1</xdr:col>
                    <xdr:colOff>47625</xdr:colOff>
                    <xdr:row>2</xdr:row>
                    <xdr:rowOff>0</xdr:rowOff>
                  </from>
                  <to>
                    <xdr:col>2</xdr:col>
                    <xdr:colOff>390525</xdr:colOff>
                    <xdr:row>3</xdr:row>
                    <xdr:rowOff>9525</xdr:rowOff>
                  </to>
                </anchor>
              </controlPr>
            </control>
          </mc:Choice>
        </mc:AlternateContent>
        <mc:AlternateContent xmlns:mc="http://schemas.openxmlformats.org/markup-compatibility/2006">
          <mc:Choice Requires="x14">
            <control shapeId="1113" r:id="rId29" name="Drop Down 89">
              <controlPr defaultSize="0" autoLine="0" autoPict="0">
                <anchor moveWithCells="1">
                  <from>
                    <xdr:col>2</xdr:col>
                    <xdr:colOff>466725</xdr:colOff>
                    <xdr:row>2</xdr:row>
                    <xdr:rowOff>9525</xdr:rowOff>
                  </from>
                  <to>
                    <xdr:col>3</xdr:col>
                    <xdr:colOff>409575</xdr:colOff>
                    <xdr:row>3</xdr:row>
                    <xdr:rowOff>9525</xdr:rowOff>
                  </to>
                </anchor>
              </controlPr>
            </control>
          </mc:Choice>
        </mc:AlternateContent>
        <mc:AlternateContent xmlns:mc="http://schemas.openxmlformats.org/markup-compatibility/2006">
          <mc:Choice Requires="x14">
            <control shapeId="1114" r:id="rId30" name="Group Box 90">
              <controlPr defaultSize="0" autoFill="0" autoPict="0">
                <anchor>
                  <from>
                    <xdr:col>1</xdr:col>
                    <xdr:colOff>0</xdr:colOff>
                    <xdr:row>4</xdr:row>
                    <xdr:rowOff>9525</xdr:rowOff>
                  </from>
                  <to>
                    <xdr:col>3</xdr:col>
                    <xdr:colOff>171450</xdr:colOff>
                    <xdr:row>6</xdr:row>
                    <xdr:rowOff>9525</xdr:rowOff>
                  </to>
                </anchor>
              </controlPr>
            </control>
          </mc:Choice>
        </mc:AlternateContent>
        <mc:AlternateContent xmlns:mc="http://schemas.openxmlformats.org/markup-compatibility/2006">
          <mc:Choice Requires="x14">
            <control shapeId="1115" r:id="rId31" name="Group Box 91">
              <controlPr defaultSize="0" autoFill="0" autoPict="0">
                <anchor moveWithCells="1">
                  <from>
                    <xdr:col>1</xdr:col>
                    <xdr:colOff>9525</xdr:colOff>
                    <xdr:row>1</xdr:row>
                    <xdr:rowOff>28575</xdr:rowOff>
                  </from>
                  <to>
                    <xdr:col>3</xdr:col>
                    <xdr:colOff>552450</xdr:colOff>
                    <xdr:row>3</xdr:row>
                    <xdr:rowOff>57150</xdr:rowOff>
                  </to>
                </anchor>
              </controlPr>
            </control>
          </mc:Choice>
        </mc:AlternateContent>
        <mc:AlternateContent xmlns:mc="http://schemas.openxmlformats.org/markup-compatibility/2006">
          <mc:Choice Requires="x14">
            <control shapeId="1119" r:id="rId32" name="Label 95">
              <controlPr defaultSize="0" autoFill="0" autoLine="0" autoPict="0">
                <anchor>
                  <from>
                    <xdr:col>2</xdr:col>
                    <xdr:colOff>352425</xdr:colOff>
                    <xdr:row>4</xdr:row>
                    <xdr:rowOff>114300</xdr:rowOff>
                  </from>
                  <to>
                    <xdr:col>3</xdr:col>
                    <xdr:colOff>152400</xdr:colOff>
                    <xdr:row>5</xdr:row>
                    <xdr:rowOff>123825</xdr:rowOff>
                  </to>
                </anchor>
              </controlPr>
            </control>
          </mc:Choice>
        </mc:AlternateContent>
        <mc:AlternateContent xmlns:mc="http://schemas.openxmlformats.org/markup-compatibility/2006">
          <mc:Choice Requires="x14">
            <control shapeId="1121" r:id="rId33" name="Check Box 97">
              <controlPr defaultSize="0" autoFill="0" autoLine="0" autoPict="0" macro="[0]!UpdateComparisonEquations">
                <anchor moveWithCells="1">
                  <from>
                    <xdr:col>2</xdr:col>
                    <xdr:colOff>0</xdr:colOff>
                    <xdr:row>18</xdr:row>
                    <xdr:rowOff>0</xdr:rowOff>
                  </from>
                  <to>
                    <xdr:col>2</xdr:col>
                    <xdr:colOff>457200</xdr:colOff>
                    <xdr:row>19</xdr:row>
                    <xdr:rowOff>28575</xdr:rowOff>
                  </to>
                </anchor>
              </controlPr>
            </control>
          </mc:Choice>
        </mc:AlternateContent>
        <mc:AlternateContent xmlns:mc="http://schemas.openxmlformats.org/markup-compatibility/2006">
          <mc:Choice Requires="x14">
            <control shapeId="1122" r:id="rId34" name="Group Box 98">
              <controlPr defaultSize="0" autoFill="0" autoPict="0">
                <anchor moveWithCells="1">
                  <from>
                    <xdr:col>1</xdr:col>
                    <xdr:colOff>19050</xdr:colOff>
                    <xdr:row>32</xdr:row>
                    <xdr:rowOff>19050</xdr:rowOff>
                  </from>
                  <to>
                    <xdr:col>3</xdr:col>
                    <xdr:colOff>581025</xdr:colOff>
                    <xdr:row>34</xdr:row>
                    <xdr:rowOff>38100</xdr:rowOff>
                  </to>
                </anchor>
              </controlPr>
            </control>
          </mc:Choice>
        </mc:AlternateContent>
        <mc:AlternateContent xmlns:mc="http://schemas.openxmlformats.org/markup-compatibility/2006">
          <mc:Choice Requires="x14">
            <control shapeId="1123" r:id="rId35" name="Check Box 99">
              <controlPr defaultSize="0" autoFill="0" autoLine="0" autoPict="0" macro="[0]!UpdateComparisonEquations">
                <anchor moveWithCells="1">
                  <from>
                    <xdr:col>1</xdr:col>
                    <xdr:colOff>47625</xdr:colOff>
                    <xdr:row>32</xdr:row>
                    <xdr:rowOff>133350</xdr:rowOff>
                  </from>
                  <to>
                    <xdr:col>1</xdr:col>
                    <xdr:colOff>438150</xdr:colOff>
                    <xdr:row>34</xdr:row>
                    <xdr:rowOff>9525</xdr:rowOff>
                  </to>
                </anchor>
              </controlPr>
            </control>
          </mc:Choice>
        </mc:AlternateContent>
        <mc:AlternateContent xmlns:mc="http://schemas.openxmlformats.org/markup-compatibility/2006">
          <mc:Choice Requires="x14">
            <control shapeId="1124" r:id="rId36" name="Check Box 100">
              <controlPr defaultSize="0" autoFill="0" autoLine="0" autoPict="0" macro="[0]!UpdateComparisonEquations">
                <anchor moveWithCells="1">
                  <from>
                    <xdr:col>2</xdr:col>
                    <xdr:colOff>0</xdr:colOff>
                    <xdr:row>32</xdr:row>
                    <xdr:rowOff>133350</xdr:rowOff>
                  </from>
                  <to>
                    <xdr:col>2</xdr:col>
                    <xdr:colOff>590550</xdr:colOff>
                    <xdr:row>34</xdr:row>
                    <xdr:rowOff>9525</xdr:rowOff>
                  </to>
                </anchor>
              </controlPr>
            </control>
          </mc:Choice>
        </mc:AlternateContent>
        <mc:AlternateContent xmlns:mc="http://schemas.openxmlformats.org/markup-compatibility/2006">
          <mc:Choice Requires="x14">
            <control shapeId="1125" r:id="rId37" name="Check Box 101">
              <controlPr defaultSize="0" autoFill="0" autoLine="0" autoPict="0" macro="[0]!UpdateComparisonEquations">
                <anchor moveWithCells="1">
                  <from>
                    <xdr:col>3</xdr:col>
                    <xdr:colOff>19050</xdr:colOff>
                    <xdr:row>32</xdr:row>
                    <xdr:rowOff>133350</xdr:rowOff>
                  </from>
                  <to>
                    <xdr:col>3</xdr:col>
                    <xdr:colOff>419100</xdr:colOff>
                    <xdr:row>34</xdr:row>
                    <xdr:rowOff>9525</xdr:rowOff>
                  </to>
                </anchor>
              </controlPr>
            </control>
          </mc:Choice>
        </mc:AlternateContent>
        <mc:AlternateContent xmlns:mc="http://schemas.openxmlformats.org/markup-compatibility/2006">
          <mc:Choice Requires="x14">
            <control shapeId="1131" r:id="rId38" name="Button 107">
              <controlPr defaultSize="0" print="0" autoFill="0" autoPict="0" macro="[0]!ShowFullUpdateForm">
                <anchor moveWithCells="1" sizeWithCells="1">
                  <from>
                    <xdr:col>1</xdr:col>
                    <xdr:colOff>47625</xdr:colOff>
                    <xdr:row>6</xdr:row>
                    <xdr:rowOff>114300</xdr:rowOff>
                  </from>
                  <to>
                    <xdr:col>2</xdr:col>
                    <xdr:colOff>523875</xdr:colOff>
                    <xdr:row>7</xdr:row>
                    <xdr:rowOff>152400</xdr:rowOff>
                  </to>
                </anchor>
              </controlPr>
            </control>
          </mc:Choice>
        </mc:AlternateContent>
        <mc:AlternateContent xmlns:mc="http://schemas.openxmlformats.org/markup-compatibility/2006">
          <mc:Choice Requires="x14">
            <control shapeId="1132" r:id="rId39" name="Button 108">
              <controlPr defaultSize="0" print="0" autoFill="0" autoPict="0" macro="[0]!ShowRangeNameChangeForm">
                <anchor moveWithCells="1" sizeWithCells="1">
                  <from>
                    <xdr:col>4</xdr:col>
                    <xdr:colOff>76200</xdr:colOff>
                    <xdr:row>37</xdr:row>
                    <xdr:rowOff>104775</xdr:rowOff>
                  </from>
                  <to>
                    <xdr:col>6</xdr:col>
                    <xdr:colOff>552450</xdr:colOff>
                    <xdr:row>38</xdr:row>
                    <xdr:rowOff>152400</xdr:rowOff>
                  </to>
                </anchor>
              </controlPr>
            </control>
          </mc:Choice>
        </mc:AlternateContent>
        <mc:AlternateContent xmlns:mc="http://schemas.openxmlformats.org/markup-compatibility/2006">
          <mc:Choice Requires="x14">
            <control shapeId="1133" r:id="rId40" name="Option Button 109">
              <controlPr defaultSize="0" autoFill="0" autoLine="0" autoPict="0" macro="[0]!HideOrUnhide">
                <anchor moveWithCells="1">
                  <from>
                    <xdr:col>2</xdr:col>
                    <xdr:colOff>0</xdr:colOff>
                    <xdr:row>39</xdr:row>
                    <xdr:rowOff>152400</xdr:rowOff>
                  </from>
                  <to>
                    <xdr:col>3</xdr:col>
                    <xdr:colOff>581025</xdr:colOff>
                    <xdr:row>41</xdr:row>
                    <xdr:rowOff>9525</xdr:rowOff>
                  </to>
                </anchor>
              </controlPr>
            </control>
          </mc:Choice>
        </mc:AlternateContent>
        <mc:AlternateContent xmlns:mc="http://schemas.openxmlformats.org/markup-compatibility/2006">
          <mc:Choice Requires="x14">
            <control shapeId="1134" r:id="rId41" name="Option Button 110">
              <controlPr defaultSize="0" autoFill="0" autoLine="0" autoPict="0" macro="[0]!HideOrUnhide">
                <anchor moveWithCells="1">
                  <from>
                    <xdr:col>4</xdr:col>
                    <xdr:colOff>66675</xdr:colOff>
                    <xdr:row>39</xdr:row>
                    <xdr:rowOff>142875</xdr:rowOff>
                  </from>
                  <to>
                    <xdr:col>5</xdr:col>
                    <xdr:colOff>676275</xdr:colOff>
                    <xdr:row>41</xdr:row>
                    <xdr:rowOff>9525</xdr:rowOff>
                  </to>
                </anchor>
              </controlPr>
            </control>
          </mc:Choice>
        </mc:AlternateContent>
        <mc:AlternateContent xmlns:mc="http://schemas.openxmlformats.org/markup-compatibility/2006">
          <mc:Choice Requires="x14">
            <control shapeId="1136" r:id="rId42" name="Check Box 112">
              <controlPr defaultSize="0" autoFill="0" autoLine="0" autoPict="0" macro="[0]!UpdateComparisonEquations">
                <anchor moveWithCells="1">
                  <from>
                    <xdr:col>2</xdr:col>
                    <xdr:colOff>0</xdr:colOff>
                    <xdr:row>19</xdr:row>
                    <xdr:rowOff>0</xdr:rowOff>
                  </from>
                  <to>
                    <xdr:col>2</xdr:col>
                    <xdr:colOff>457200</xdr:colOff>
                    <xdr:row>20</xdr:row>
                    <xdr:rowOff>28575</xdr:rowOff>
                  </to>
                </anchor>
              </controlPr>
            </control>
          </mc:Choice>
        </mc:AlternateContent>
        <mc:AlternateContent xmlns:mc="http://schemas.openxmlformats.org/markup-compatibility/2006">
          <mc:Choice Requires="x14">
            <control shapeId="1138" r:id="rId43" name="Check Box 114">
              <controlPr defaultSize="0" autoFill="0" autoLine="0" autoPict="0" macro="[0]!UpdateComparisonEquations" altText="2012">
                <anchor moveWithCells="1">
                  <from>
                    <xdr:col>2</xdr:col>
                    <xdr:colOff>0</xdr:colOff>
                    <xdr:row>20</xdr:row>
                    <xdr:rowOff>9525</xdr:rowOff>
                  </from>
                  <to>
                    <xdr:col>2</xdr:col>
                    <xdr:colOff>457200</xdr:colOff>
                    <xdr:row>21</xdr:row>
                    <xdr:rowOff>38100</xdr:rowOff>
                  </to>
                </anchor>
              </controlPr>
            </control>
          </mc:Choice>
        </mc:AlternateContent>
        <mc:AlternateContent xmlns:mc="http://schemas.openxmlformats.org/markup-compatibility/2006">
          <mc:Choice Requires="x14">
            <control shapeId="1139" r:id="rId44" name="Check Box 115">
              <controlPr defaultSize="0" autoFill="0" autoLine="0" autoPict="0" macro="[0]!UpdateComparisonEquations">
                <anchor moveWithCells="1">
                  <from>
                    <xdr:col>2</xdr:col>
                    <xdr:colOff>0</xdr:colOff>
                    <xdr:row>21</xdr:row>
                    <xdr:rowOff>0</xdr:rowOff>
                  </from>
                  <to>
                    <xdr:col>2</xdr:col>
                    <xdr:colOff>457200</xdr:colOff>
                    <xdr:row>22</xdr:row>
                    <xdr:rowOff>28575</xdr:rowOff>
                  </to>
                </anchor>
              </controlPr>
            </control>
          </mc:Choice>
        </mc:AlternateContent>
        <mc:AlternateContent xmlns:mc="http://schemas.openxmlformats.org/markup-compatibility/2006">
          <mc:Choice Requires="x14">
            <control shapeId="1141" r:id="rId45" name="Check Box 117">
              <controlPr defaultSize="0" autoFill="0" autoLine="0" autoPict="0" macro="[0]!UpdateComparisonEquations">
                <anchor moveWithCells="1">
                  <from>
                    <xdr:col>2</xdr:col>
                    <xdr:colOff>0</xdr:colOff>
                    <xdr:row>22</xdr:row>
                    <xdr:rowOff>0</xdr:rowOff>
                  </from>
                  <to>
                    <xdr:col>2</xdr:col>
                    <xdr:colOff>457200</xdr:colOff>
                    <xdr:row>23</xdr:row>
                    <xdr:rowOff>28575</xdr:rowOff>
                  </to>
                </anchor>
              </controlPr>
            </control>
          </mc:Choice>
        </mc:AlternateContent>
        <mc:AlternateContent xmlns:mc="http://schemas.openxmlformats.org/markup-compatibility/2006">
          <mc:Choice Requires="x14">
            <control shapeId="1142" r:id="rId46" name="Check Box 118">
              <controlPr defaultSize="0" autoFill="0" autoLine="0" autoPict="0" macro="[0]!UpdateComparisonEquations">
                <anchor moveWithCells="1">
                  <from>
                    <xdr:col>2</xdr:col>
                    <xdr:colOff>0</xdr:colOff>
                    <xdr:row>23</xdr:row>
                    <xdr:rowOff>0</xdr:rowOff>
                  </from>
                  <to>
                    <xdr:col>2</xdr:col>
                    <xdr:colOff>457200</xdr:colOff>
                    <xdr:row>24</xdr:row>
                    <xdr:rowOff>28575</xdr:rowOff>
                  </to>
                </anchor>
              </controlPr>
            </control>
          </mc:Choice>
        </mc:AlternateContent>
        <mc:AlternateContent xmlns:mc="http://schemas.openxmlformats.org/markup-compatibility/2006">
          <mc:Choice Requires="x14">
            <control shapeId="1143" r:id="rId47" name="Check Box 119">
              <controlPr defaultSize="0" autoFill="0" autoLine="0" autoPict="0" macro="[0]!UpdateComparisonEquations">
                <anchor moveWithCells="1">
                  <from>
                    <xdr:col>2</xdr:col>
                    <xdr:colOff>0</xdr:colOff>
                    <xdr:row>23</xdr:row>
                    <xdr:rowOff>180975</xdr:rowOff>
                  </from>
                  <to>
                    <xdr:col>2</xdr:col>
                    <xdr:colOff>457200</xdr:colOff>
                    <xdr:row>25</xdr:row>
                    <xdr:rowOff>19050</xdr:rowOff>
                  </to>
                </anchor>
              </controlPr>
            </control>
          </mc:Choice>
        </mc:AlternateContent>
        <mc:AlternateContent xmlns:mc="http://schemas.openxmlformats.org/markup-compatibility/2006">
          <mc:Choice Requires="x14">
            <control shapeId="1144" r:id="rId48" name="Check Box 120">
              <controlPr defaultSize="0" autoFill="0" autoLine="0" autoPict="0" macro="[0]!UpdateComparisonEquations">
                <anchor moveWithCells="1">
                  <from>
                    <xdr:col>2</xdr:col>
                    <xdr:colOff>0</xdr:colOff>
                    <xdr:row>24</xdr:row>
                    <xdr:rowOff>161925</xdr:rowOff>
                  </from>
                  <to>
                    <xdr:col>2</xdr:col>
                    <xdr:colOff>457200</xdr:colOff>
                    <xdr:row>26</xdr:row>
                    <xdr:rowOff>0</xdr:rowOff>
                  </to>
                </anchor>
              </controlPr>
            </control>
          </mc:Choice>
        </mc:AlternateContent>
        <mc:AlternateContent xmlns:mc="http://schemas.openxmlformats.org/markup-compatibility/2006">
          <mc:Choice Requires="x14">
            <control shapeId="1145" r:id="rId49" name="Check Box 121">
              <controlPr defaultSize="0" autoFill="0" autoLine="0" autoPict="0" macro="[0]!UpdateComparisonEquations">
                <anchor moveWithCells="1">
                  <from>
                    <xdr:col>2</xdr:col>
                    <xdr:colOff>0</xdr:colOff>
                    <xdr:row>25</xdr:row>
                    <xdr:rowOff>161925</xdr:rowOff>
                  </from>
                  <to>
                    <xdr:col>2</xdr:col>
                    <xdr:colOff>457200</xdr:colOff>
                    <xdr:row>27</xdr:row>
                    <xdr:rowOff>0</xdr:rowOff>
                  </to>
                </anchor>
              </controlPr>
            </control>
          </mc:Choice>
        </mc:AlternateContent>
        <mc:AlternateContent xmlns:mc="http://schemas.openxmlformats.org/markup-compatibility/2006">
          <mc:Choice Requires="x14">
            <control shapeId="1146" r:id="rId50" name="Check Box 122">
              <controlPr defaultSize="0" autoFill="0" autoLine="0" autoPict="0" macro="[0]!UpdateComparisonEquations">
                <anchor moveWithCells="1">
                  <from>
                    <xdr:col>2</xdr:col>
                    <xdr:colOff>0</xdr:colOff>
                    <xdr:row>26</xdr:row>
                    <xdr:rowOff>161925</xdr:rowOff>
                  </from>
                  <to>
                    <xdr:col>2</xdr:col>
                    <xdr:colOff>457200</xdr:colOff>
                    <xdr:row>28</xdr:row>
                    <xdr:rowOff>0</xdr:rowOff>
                  </to>
                </anchor>
              </controlPr>
            </control>
          </mc:Choice>
        </mc:AlternateContent>
        <mc:AlternateContent xmlns:mc="http://schemas.openxmlformats.org/markup-compatibility/2006">
          <mc:Choice Requires="x14">
            <control shapeId="1147" r:id="rId51" name="Check Box 123">
              <controlPr defaultSize="0" autoFill="0" autoLine="0" autoPict="0" macro="[0]!UpdateComparisonEquations">
                <anchor moveWithCells="1">
                  <from>
                    <xdr:col>2</xdr:col>
                    <xdr:colOff>0</xdr:colOff>
                    <xdr:row>27</xdr:row>
                    <xdr:rowOff>161925</xdr:rowOff>
                  </from>
                  <to>
                    <xdr:col>2</xdr:col>
                    <xdr:colOff>457200</xdr:colOff>
                    <xdr:row>29</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8DD3C7"/>
  </sheetPr>
  <dimension ref="A1:ALQ84"/>
  <sheetViews>
    <sheetView topLeftCell="A10" workbookViewId="0">
      <selection activeCell="D4" sqref="D4"/>
    </sheetView>
  </sheetViews>
  <sheetFormatPr defaultColWidth="18.7109375" defaultRowHeight="12.75" customHeight="1" x14ac:dyDescent="0.25"/>
  <cols>
    <col min="1" max="1" width="7.5703125" style="202" customWidth="1"/>
    <col min="2" max="4" width="7.5703125" style="3" customWidth="1"/>
    <col min="5" max="5" width="9.140625" style="2" customWidth="1"/>
    <col min="6" max="30" width="8" style="2" customWidth="1"/>
    <col min="31" max="31" width="8" style="2" bestFit="1" customWidth="1"/>
    <col min="32" max="32" width="8.28515625" style="2" customWidth="1"/>
    <col min="33" max="54" width="8.85546875" style="2" customWidth="1"/>
    <col min="55" max="16384" width="18.7109375" style="2"/>
  </cols>
  <sheetData>
    <row r="1" spans="1:51" s="167" customFormat="1" ht="15" x14ac:dyDescent="0.25">
      <c r="A1" s="201"/>
      <c r="B1" s="323"/>
      <c r="C1" s="323"/>
      <c r="D1" s="323"/>
      <c r="E1" s="323"/>
      <c r="F1" s="323"/>
      <c r="G1" s="323"/>
      <c r="H1" s="323"/>
      <c r="I1" s="323"/>
      <c r="J1" s="323"/>
      <c r="K1" s="323"/>
      <c r="L1" s="323"/>
      <c r="M1" s="323"/>
      <c r="N1" s="323"/>
      <c r="O1" s="323"/>
      <c r="P1" s="323"/>
      <c r="Q1" s="323"/>
      <c r="R1" s="323"/>
      <c r="S1" s="323"/>
      <c r="T1" s="323"/>
      <c r="U1" s="323"/>
      <c r="V1" s="323"/>
      <c r="W1" s="323"/>
      <c r="X1" s="323"/>
      <c r="Y1" s="323"/>
      <c r="Z1" s="323"/>
      <c r="AA1" s="323"/>
      <c r="AB1" s="323"/>
      <c r="AC1" s="323"/>
      <c r="AD1" s="323"/>
      <c r="AE1" s="323"/>
      <c r="AF1" s="323"/>
      <c r="AG1" s="323"/>
      <c r="AH1" s="323"/>
      <c r="AI1" s="162"/>
      <c r="AJ1" s="162"/>
      <c r="AK1" s="162"/>
      <c r="AL1" s="162"/>
      <c r="AM1" s="162"/>
    </row>
    <row r="2" spans="1:51" s="162" customFormat="1" ht="15" x14ac:dyDescent="0.25">
      <c r="A2" s="201"/>
      <c r="B2" s="165" t="s">
        <v>45</v>
      </c>
      <c r="C2" s="165" t="s">
        <v>46</v>
      </c>
      <c r="D2" s="165" t="s">
        <v>47</v>
      </c>
      <c r="E2" s="165">
        <v>1991</v>
      </c>
      <c r="F2" s="165">
        <v>1992</v>
      </c>
      <c r="G2" s="165">
        <v>1993</v>
      </c>
      <c r="H2" s="165">
        <v>1994</v>
      </c>
      <c r="I2" s="165">
        <v>1995</v>
      </c>
      <c r="J2" s="165">
        <v>1996</v>
      </c>
      <c r="K2" s="165">
        <v>1997</v>
      </c>
      <c r="L2" s="165">
        <v>1998</v>
      </c>
      <c r="M2" s="165">
        <v>1999</v>
      </c>
      <c r="N2" s="165">
        <v>2000</v>
      </c>
      <c r="O2" s="165">
        <v>2001</v>
      </c>
      <c r="P2" s="165">
        <v>2002</v>
      </c>
      <c r="Q2" s="165">
        <v>2003</v>
      </c>
      <c r="R2" s="165">
        <v>2004</v>
      </c>
      <c r="S2" s="165">
        <v>2005</v>
      </c>
      <c r="T2" s="165">
        <v>2006</v>
      </c>
      <c r="U2" s="165">
        <v>2007</v>
      </c>
      <c r="V2" s="165">
        <v>2008</v>
      </c>
      <c r="W2" s="165">
        <v>2009</v>
      </c>
      <c r="X2" s="165">
        <v>2010</v>
      </c>
      <c r="Y2" s="165">
        <v>2011</v>
      </c>
      <c r="Z2" s="165">
        <v>2012</v>
      </c>
      <c r="AA2" s="165">
        <v>2013</v>
      </c>
      <c r="AB2" s="165">
        <v>2014</v>
      </c>
      <c r="AC2" s="165">
        <v>2015</v>
      </c>
      <c r="AD2" s="165">
        <v>2016</v>
      </c>
      <c r="AE2" s="165">
        <v>2017</v>
      </c>
      <c r="AF2" s="165">
        <v>2018</v>
      </c>
      <c r="AG2" s="165">
        <v>2019</v>
      </c>
      <c r="AH2" s="165">
        <v>2020</v>
      </c>
    </row>
    <row r="3" spans="1:51" s="162" customFormat="1" ht="15" x14ac:dyDescent="0.25">
      <c r="A3" s="201"/>
      <c r="B3" s="166" t="s">
        <v>63</v>
      </c>
      <c r="C3" s="166" t="s">
        <v>64</v>
      </c>
      <c r="D3" s="166" t="s">
        <v>65</v>
      </c>
      <c r="E3" s="166" t="s">
        <v>66</v>
      </c>
      <c r="F3" s="166" t="s">
        <v>67</v>
      </c>
      <c r="G3" s="166" t="s">
        <v>68</v>
      </c>
      <c r="H3" s="166" t="s">
        <v>69</v>
      </c>
      <c r="I3" s="166" t="s">
        <v>70</v>
      </c>
      <c r="J3" s="166" t="s">
        <v>71</v>
      </c>
      <c r="K3" s="166" t="s">
        <v>72</v>
      </c>
      <c r="L3" s="166" t="s">
        <v>73</v>
      </c>
      <c r="M3" s="166" t="s">
        <v>74</v>
      </c>
      <c r="N3" s="166" t="s">
        <v>75</v>
      </c>
      <c r="O3" s="166" t="s">
        <v>76</v>
      </c>
      <c r="P3" s="166" t="s">
        <v>77</v>
      </c>
      <c r="Q3" s="166" t="s">
        <v>78</v>
      </c>
      <c r="R3" s="166" t="s">
        <v>79</v>
      </c>
      <c r="S3" s="166" t="s">
        <v>80</v>
      </c>
      <c r="T3" s="166" t="s">
        <v>81</v>
      </c>
      <c r="U3" s="166" t="s">
        <v>82</v>
      </c>
      <c r="V3" s="166" t="s">
        <v>83</v>
      </c>
      <c r="W3" s="166" t="s">
        <v>84</v>
      </c>
      <c r="X3" s="166" t="s">
        <v>85</v>
      </c>
      <c r="Y3" s="166" t="s">
        <v>86</v>
      </c>
      <c r="Z3" s="166" t="s">
        <v>87</v>
      </c>
      <c r="AA3" s="166" t="s">
        <v>88</v>
      </c>
      <c r="AB3" s="166" t="s">
        <v>89</v>
      </c>
      <c r="AC3" s="166" t="s">
        <v>90</v>
      </c>
      <c r="AD3" s="166" t="s">
        <v>91</v>
      </c>
      <c r="AE3" s="166" t="s">
        <v>92</v>
      </c>
      <c r="AF3" s="166" t="s">
        <v>93</v>
      </c>
      <c r="AG3" s="166" t="s">
        <v>94</v>
      </c>
      <c r="AH3" s="166" t="s">
        <v>95</v>
      </c>
    </row>
    <row r="4" spans="1:51" s="167" customFormat="1" ht="15" x14ac:dyDescent="0.25">
      <c r="A4" s="262">
        <v>44682</v>
      </c>
      <c r="B4" s="269"/>
      <c r="C4" s="269"/>
      <c r="D4" s="273">
        <v>170</v>
      </c>
      <c r="E4" s="173">
        <v>128.16300000000001</v>
      </c>
      <c r="F4" s="173">
        <v>218.17699999999999</v>
      </c>
      <c r="G4" s="173">
        <v>171.654</v>
      </c>
      <c r="H4" s="173">
        <v>168.346</v>
      </c>
      <c r="I4" s="173">
        <v>141.37799999999999</v>
      </c>
      <c r="J4" s="173">
        <v>195.53</v>
      </c>
      <c r="K4" s="173">
        <v>172.05500000000001</v>
      </c>
      <c r="L4" s="173">
        <v>136.34100000000001</v>
      </c>
      <c r="M4" s="173">
        <v>162.57499999999999</v>
      </c>
      <c r="N4" s="173">
        <v>210.512</v>
      </c>
      <c r="O4" s="173">
        <v>226.815</v>
      </c>
      <c r="P4" s="173">
        <v>139.41200000000001</v>
      </c>
      <c r="Q4" s="173">
        <v>173.55500000000001</v>
      </c>
      <c r="R4" s="173">
        <v>189.67099999999999</v>
      </c>
      <c r="S4" s="173">
        <v>197</v>
      </c>
      <c r="T4" s="173">
        <v>177.876</v>
      </c>
      <c r="U4" s="173">
        <v>182.83600000000001</v>
      </c>
      <c r="V4" s="173">
        <v>133.262</v>
      </c>
      <c r="W4" s="173">
        <v>214.148</v>
      </c>
      <c r="X4" s="173">
        <v>118.514</v>
      </c>
      <c r="Y4" s="173">
        <v>117.759</v>
      </c>
      <c r="Z4" s="173">
        <v>195.05699999999999</v>
      </c>
      <c r="AA4" s="173">
        <v>167.29499999999999</v>
      </c>
      <c r="AB4" s="173">
        <v>157.74199999999999</v>
      </c>
      <c r="AC4" s="173">
        <v>140.05000000000001</v>
      </c>
      <c r="AD4" s="173">
        <v>147.923</v>
      </c>
      <c r="AE4" s="173">
        <v>157.83799999999999</v>
      </c>
      <c r="AF4" s="173">
        <v>215.52600000000001</v>
      </c>
      <c r="AG4" s="173">
        <v>107.515</v>
      </c>
      <c r="AH4" s="173">
        <v>193.98400000000001</v>
      </c>
    </row>
    <row r="5" spans="1:51" ht="15" x14ac:dyDescent="0.25">
      <c r="A5" s="263">
        <v>44713</v>
      </c>
      <c r="B5" s="264"/>
      <c r="C5" s="264"/>
      <c r="D5" s="274">
        <v>190</v>
      </c>
      <c r="E5" s="108">
        <v>197.43700000000001</v>
      </c>
      <c r="F5" s="108">
        <v>195.24600000000001</v>
      </c>
      <c r="G5" s="108">
        <v>193.476</v>
      </c>
      <c r="H5" s="108">
        <v>175.49600000000001</v>
      </c>
      <c r="I5" s="108">
        <v>306.71499999999997</v>
      </c>
      <c r="J5" s="108">
        <v>133.78800000000001</v>
      </c>
      <c r="K5" s="108">
        <v>229.57</v>
      </c>
      <c r="L5" s="108">
        <v>142.16399999999999</v>
      </c>
      <c r="M5" s="108">
        <v>211.946</v>
      </c>
      <c r="N5" s="108">
        <v>164.661</v>
      </c>
      <c r="O5" s="108">
        <v>176.17599999999999</v>
      </c>
      <c r="P5" s="108">
        <v>158.82599999999999</v>
      </c>
      <c r="Q5" s="108">
        <v>209.30500000000001</v>
      </c>
      <c r="R5" s="108">
        <v>133.203</v>
      </c>
      <c r="S5" s="108">
        <v>161.89099999999999</v>
      </c>
      <c r="T5" s="108">
        <v>150.20099999999999</v>
      </c>
      <c r="U5" s="108">
        <v>165.98400000000001</v>
      </c>
      <c r="V5" s="108">
        <v>233.90299999999999</v>
      </c>
      <c r="W5" s="108">
        <v>154.19300000000001</v>
      </c>
      <c r="X5" s="108">
        <v>215.244</v>
      </c>
      <c r="Y5" s="108">
        <v>211.56899999999999</v>
      </c>
      <c r="Z5" s="108">
        <v>130.578</v>
      </c>
      <c r="AA5" s="108">
        <v>186.524</v>
      </c>
      <c r="AB5" s="108">
        <v>207.89</v>
      </c>
      <c r="AC5" s="108">
        <v>336.846</v>
      </c>
      <c r="AD5" s="108">
        <v>215.43</v>
      </c>
      <c r="AE5" s="108">
        <v>200.55799999999999</v>
      </c>
      <c r="AF5" s="108">
        <v>126.26300000000001</v>
      </c>
      <c r="AG5" s="108">
        <v>233.95400000000001</v>
      </c>
      <c r="AH5" s="108">
        <v>167.267</v>
      </c>
      <c r="AI5" s="130"/>
      <c r="AJ5" s="130"/>
      <c r="AK5" s="130"/>
      <c r="AL5" s="130"/>
      <c r="AM5" s="130"/>
      <c r="AN5" s="130"/>
      <c r="AO5" s="130"/>
      <c r="AP5" s="130"/>
      <c r="AQ5" s="130"/>
      <c r="AR5" s="130"/>
      <c r="AS5" s="130"/>
      <c r="AT5" s="130"/>
      <c r="AU5" s="130"/>
      <c r="AV5" s="130"/>
      <c r="AW5" s="130"/>
      <c r="AX5" s="130"/>
      <c r="AY5" s="130"/>
    </row>
    <row r="6" spans="1:51" ht="15" x14ac:dyDescent="0.25">
      <c r="A6" s="263">
        <v>44743</v>
      </c>
      <c r="B6" s="264"/>
      <c r="C6" s="264"/>
      <c r="D6" s="274">
        <v>68</v>
      </c>
      <c r="E6" s="108">
        <v>87.819000000000003</v>
      </c>
      <c r="F6" s="108">
        <v>91.302999999999997</v>
      </c>
      <c r="G6" s="108">
        <v>80.266000000000005</v>
      </c>
      <c r="H6" s="108">
        <v>55.76</v>
      </c>
      <c r="I6" s="108">
        <v>209.655</v>
      </c>
      <c r="J6" s="108">
        <v>52.408999999999999</v>
      </c>
      <c r="K6" s="108">
        <v>75.042000000000002</v>
      </c>
      <c r="L6" s="108">
        <v>69.064999999999998</v>
      </c>
      <c r="M6" s="108">
        <v>116.98699999999999</v>
      </c>
      <c r="N6" s="108">
        <v>54.972000000000001</v>
      </c>
      <c r="O6" s="108">
        <v>59.295999999999999</v>
      </c>
      <c r="P6" s="108">
        <v>50.542000000000002</v>
      </c>
      <c r="Q6" s="108">
        <v>60.313000000000002</v>
      </c>
      <c r="R6" s="108">
        <v>55.268000000000001</v>
      </c>
      <c r="S6" s="108">
        <v>64.596000000000004</v>
      </c>
      <c r="T6" s="108">
        <v>60.984999999999999</v>
      </c>
      <c r="U6" s="108">
        <v>66.97</v>
      </c>
      <c r="V6" s="108">
        <v>83.332999999999998</v>
      </c>
      <c r="W6" s="108">
        <v>76.632000000000005</v>
      </c>
      <c r="X6" s="108">
        <v>63.41</v>
      </c>
      <c r="Y6" s="108">
        <v>97.844999999999999</v>
      </c>
      <c r="Z6" s="108">
        <v>47.631</v>
      </c>
      <c r="AA6" s="108">
        <v>69.03</v>
      </c>
      <c r="AB6" s="108">
        <v>66.611999999999995</v>
      </c>
      <c r="AC6" s="108">
        <v>140.04300000000001</v>
      </c>
      <c r="AD6" s="108">
        <v>70.626999999999995</v>
      </c>
      <c r="AE6" s="108">
        <v>70.119</v>
      </c>
      <c r="AF6" s="108">
        <v>43.488</v>
      </c>
      <c r="AG6" s="108">
        <v>123.096</v>
      </c>
      <c r="AH6" s="108">
        <v>53.726999999999997</v>
      </c>
      <c r="AI6" s="130"/>
      <c r="AJ6" s="130"/>
      <c r="AK6" s="130"/>
      <c r="AL6" s="130"/>
      <c r="AM6" s="130"/>
      <c r="AN6" s="130"/>
      <c r="AO6" s="130"/>
      <c r="AP6" s="130"/>
      <c r="AQ6" s="130"/>
      <c r="AR6" s="130"/>
      <c r="AS6" s="130"/>
      <c r="AT6" s="130"/>
      <c r="AU6" s="130"/>
      <c r="AV6" s="130"/>
      <c r="AW6" s="130"/>
      <c r="AX6" s="130"/>
      <c r="AY6" s="130"/>
    </row>
    <row r="7" spans="1:51" ht="15" x14ac:dyDescent="0.25">
      <c r="A7" s="263">
        <v>44774</v>
      </c>
      <c r="B7" s="264"/>
      <c r="C7" s="264"/>
      <c r="D7" s="274">
        <v>45</v>
      </c>
      <c r="E7" s="108">
        <v>45.956000000000003</v>
      </c>
      <c r="F7" s="108">
        <v>60.673000000000002</v>
      </c>
      <c r="G7" s="108">
        <v>41.606000000000002</v>
      </c>
      <c r="H7" s="108">
        <v>37.130000000000003</v>
      </c>
      <c r="I7" s="108">
        <v>70.070999999999998</v>
      </c>
      <c r="J7" s="108">
        <v>34.097999999999999</v>
      </c>
      <c r="K7" s="108">
        <v>49.987000000000002</v>
      </c>
      <c r="L7" s="108">
        <v>38.58</v>
      </c>
      <c r="M7" s="108">
        <v>61.514000000000003</v>
      </c>
      <c r="N7" s="108">
        <v>44.405999999999999</v>
      </c>
      <c r="O7" s="108">
        <v>52.459000000000003</v>
      </c>
      <c r="P7" s="108">
        <v>34.079000000000001</v>
      </c>
      <c r="Q7" s="108">
        <v>43.546999999999997</v>
      </c>
      <c r="R7" s="108">
        <v>36.576000000000001</v>
      </c>
      <c r="S7" s="108">
        <v>44.533999999999999</v>
      </c>
      <c r="T7" s="108">
        <v>44.993000000000002</v>
      </c>
      <c r="U7" s="108">
        <v>45.502000000000002</v>
      </c>
      <c r="V7" s="108">
        <v>45.883000000000003</v>
      </c>
      <c r="W7" s="108">
        <v>39.625</v>
      </c>
      <c r="X7" s="108">
        <v>46.252000000000002</v>
      </c>
      <c r="Y7" s="108">
        <v>43.725000000000001</v>
      </c>
      <c r="Z7" s="108">
        <v>36.133000000000003</v>
      </c>
      <c r="AA7" s="108">
        <v>47.442999999999998</v>
      </c>
      <c r="AB7" s="108">
        <v>45.006999999999998</v>
      </c>
      <c r="AC7" s="108">
        <v>56.03</v>
      </c>
      <c r="AD7" s="108">
        <v>45.558999999999997</v>
      </c>
      <c r="AE7" s="108">
        <v>45.085999999999999</v>
      </c>
      <c r="AF7" s="108">
        <v>32.113</v>
      </c>
      <c r="AG7" s="108">
        <v>50.368000000000002</v>
      </c>
      <c r="AH7" s="108">
        <v>36.780999999999999</v>
      </c>
      <c r="AI7" s="130"/>
      <c r="AJ7" s="130"/>
      <c r="AK7" s="130"/>
      <c r="AL7" s="130"/>
      <c r="AM7" s="130"/>
      <c r="AN7" s="130"/>
      <c r="AO7" s="130"/>
      <c r="AP7" s="130"/>
      <c r="AQ7" s="130"/>
      <c r="AR7" s="130"/>
      <c r="AS7" s="130"/>
      <c r="AT7" s="130"/>
      <c r="AU7" s="130"/>
      <c r="AV7" s="130"/>
      <c r="AW7" s="130"/>
      <c r="AX7" s="130"/>
      <c r="AY7" s="130"/>
    </row>
    <row r="8" spans="1:51" ht="15" x14ac:dyDescent="0.25">
      <c r="A8" s="263">
        <v>44805</v>
      </c>
      <c r="B8" s="264"/>
      <c r="C8" s="264"/>
      <c r="D8" s="274">
        <v>31</v>
      </c>
      <c r="E8" s="108">
        <v>30.029</v>
      </c>
      <c r="F8" s="108">
        <v>41.869</v>
      </c>
      <c r="G8" s="108">
        <v>33.694000000000003</v>
      </c>
      <c r="H8" s="108">
        <v>29.811</v>
      </c>
      <c r="I8" s="108">
        <v>41.953000000000003</v>
      </c>
      <c r="J8" s="108">
        <v>26.827000000000002</v>
      </c>
      <c r="K8" s="108">
        <v>38.103999999999999</v>
      </c>
      <c r="L8" s="108">
        <v>25.702999999999999</v>
      </c>
      <c r="M8" s="108">
        <v>37.439</v>
      </c>
      <c r="N8" s="108">
        <v>32.417000000000002</v>
      </c>
      <c r="O8" s="108">
        <v>30.971</v>
      </c>
      <c r="P8" s="108">
        <v>28.905000000000001</v>
      </c>
      <c r="Q8" s="108">
        <v>56.762999999999998</v>
      </c>
      <c r="R8" s="108">
        <v>32.006</v>
      </c>
      <c r="S8" s="108">
        <v>31.006</v>
      </c>
      <c r="T8" s="108">
        <v>33.838000000000001</v>
      </c>
      <c r="U8" s="108">
        <v>39.978000000000002</v>
      </c>
      <c r="V8" s="108">
        <v>29.273</v>
      </c>
      <c r="W8" s="108">
        <v>28.154</v>
      </c>
      <c r="X8" s="108">
        <v>27.562000000000001</v>
      </c>
      <c r="Y8" s="108">
        <v>28.359000000000002</v>
      </c>
      <c r="Z8" s="108">
        <v>27.571000000000002</v>
      </c>
      <c r="AA8" s="108">
        <v>59.247999999999998</v>
      </c>
      <c r="AB8" s="108">
        <v>43.552999999999997</v>
      </c>
      <c r="AC8" s="108">
        <v>39.773000000000003</v>
      </c>
      <c r="AD8" s="108">
        <v>30.994</v>
      </c>
      <c r="AE8" s="108">
        <v>28.395</v>
      </c>
      <c r="AF8" s="108">
        <v>24.364000000000001</v>
      </c>
      <c r="AG8" s="108">
        <v>30.033999999999999</v>
      </c>
      <c r="AH8" s="108">
        <v>35.302</v>
      </c>
      <c r="AI8" s="130"/>
      <c r="AJ8" s="130"/>
      <c r="AK8" s="130"/>
      <c r="AL8" s="130"/>
      <c r="AM8" s="130"/>
      <c r="AN8" s="130"/>
      <c r="AO8" s="130"/>
      <c r="AP8" s="130"/>
      <c r="AQ8" s="130"/>
      <c r="AR8" s="130"/>
      <c r="AS8" s="130"/>
      <c r="AT8" s="130"/>
      <c r="AU8" s="130"/>
      <c r="AV8" s="130"/>
      <c r="AW8" s="130"/>
      <c r="AX8" s="130"/>
      <c r="AY8" s="130"/>
    </row>
    <row r="9" spans="1:51" ht="15" x14ac:dyDescent="0.25">
      <c r="A9" s="263">
        <v>44835</v>
      </c>
      <c r="B9" s="264"/>
      <c r="C9" s="264"/>
      <c r="D9" s="274">
        <v>33.11</v>
      </c>
      <c r="E9" s="108">
        <v>25.916</v>
      </c>
      <c r="F9" s="108">
        <v>30.084</v>
      </c>
      <c r="G9" s="108">
        <v>32.216000000000001</v>
      </c>
      <c r="H9" s="108">
        <v>35.939</v>
      </c>
      <c r="I9" s="108">
        <v>44.427</v>
      </c>
      <c r="J9" s="108">
        <v>34.031999999999996</v>
      </c>
      <c r="K9" s="108">
        <v>41.423999999999999</v>
      </c>
      <c r="L9" s="108">
        <v>34.511000000000003</v>
      </c>
      <c r="M9" s="108">
        <v>31.773</v>
      </c>
      <c r="N9" s="108">
        <v>28.256</v>
      </c>
      <c r="O9" s="108">
        <v>29.085999999999999</v>
      </c>
      <c r="P9" s="108">
        <v>36.631999999999998</v>
      </c>
      <c r="Q9" s="108">
        <v>35.188000000000002</v>
      </c>
      <c r="R9" s="108">
        <v>29.84</v>
      </c>
      <c r="S9" s="108">
        <v>43.512999999999998</v>
      </c>
      <c r="T9" s="108">
        <v>53.82</v>
      </c>
      <c r="U9" s="108">
        <v>39.639000000000003</v>
      </c>
      <c r="V9" s="108">
        <v>28.498000000000001</v>
      </c>
      <c r="W9" s="108">
        <v>31.061</v>
      </c>
      <c r="X9" s="108">
        <v>28.295000000000002</v>
      </c>
      <c r="Y9" s="108">
        <v>29.718</v>
      </c>
      <c r="Z9" s="108">
        <v>25.623000000000001</v>
      </c>
      <c r="AA9" s="108">
        <v>52.082000000000001</v>
      </c>
      <c r="AB9" s="108">
        <v>51.271000000000001</v>
      </c>
      <c r="AC9" s="108">
        <v>32.902000000000001</v>
      </c>
      <c r="AD9" s="108">
        <v>27.239000000000001</v>
      </c>
      <c r="AE9" s="108">
        <v>30.981000000000002</v>
      </c>
      <c r="AF9" s="108">
        <v>26.408999999999999</v>
      </c>
      <c r="AG9" s="108">
        <v>27.623000000000001</v>
      </c>
      <c r="AH9" s="108">
        <v>33.317999999999998</v>
      </c>
      <c r="AI9" s="130"/>
      <c r="AJ9" s="130"/>
      <c r="AK9" s="130"/>
      <c r="AL9" s="130"/>
      <c r="AM9" s="130"/>
      <c r="AN9" s="130"/>
      <c r="AO9" s="130"/>
      <c r="AP9" s="130"/>
      <c r="AQ9" s="130"/>
      <c r="AR9" s="130"/>
      <c r="AS9" s="130"/>
      <c r="AT9" s="130"/>
      <c r="AU9" s="130"/>
      <c r="AV9" s="130"/>
      <c r="AW9" s="130"/>
      <c r="AX9" s="130"/>
      <c r="AY9" s="130"/>
    </row>
    <row r="10" spans="1:51" ht="15" x14ac:dyDescent="0.25">
      <c r="A10" s="263">
        <v>44866</v>
      </c>
      <c r="B10" s="264"/>
      <c r="C10" s="264"/>
      <c r="D10" s="274">
        <v>29.62</v>
      </c>
      <c r="E10" s="108">
        <v>24.815999999999999</v>
      </c>
      <c r="F10" s="108">
        <v>25.821999999999999</v>
      </c>
      <c r="G10" s="108">
        <v>26.338999999999999</v>
      </c>
      <c r="H10" s="108">
        <v>28.178999999999998</v>
      </c>
      <c r="I10" s="108">
        <v>32.765000000000001</v>
      </c>
      <c r="J10" s="108">
        <v>29.402999999999999</v>
      </c>
      <c r="K10" s="108">
        <v>31.279</v>
      </c>
      <c r="L10" s="108">
        <v>29.395</v>
      </c>
      <c r="M10" s="108">
        <v>25.655000000000001</v>
      </c>
      <c r="N10" s="108">
        <v>24.696999999999999</v>
      </c>
      <c r="O10" s="108">
        <v>28.658000000000001</v>
      </c>
      <c r="P10" s="108">
        <v>24.718</v>
      </c>
      <c r="Q10" s="108">
        <v>26.079000000000001</v>
      </c>
      <c r="R10" s="108">
        <v>27.036000000000001</v>
      </c>
      <c r="S10" s="108">
        <v>33.987000000000002</v>
      </c>
      <c r="T10" s="108">
        <v>39.014000000000003</v>
      </c>
      <c r="U10" s="108">
        <v>33.063000000000002</v>
      </c>
      <c r="V10" s="108">
        <v>24.826000000000001</v>
      </c>
      <c r="W10" s="108">
        <v>27.74</v>
      </c>
      <c r="X10" s="108">
        <v>28.725000000000001</v>
      </c>
      <c r="Y10" s="108">
        <v>25.131</v>
      </c>
      <c r="Z10" s="108">
        <v>21.88</v>
      </c>
      <c r="AA10" s="108">
        <v>33.909999999999997</v>
      </c>
      <c r="AB10" s="108">
        <v>32.020000000000003</v>
      </c>
      <c r="AC10" s="108">
        <v>29.366</v>
      </c>
      <c r="AD10" s="108">
        <v>23.58</v>
      </c>
      <c r="AE10" s="108">
        <v>26.387</v>
      </c>
      <c r="AF10" s="108">
        <v>24.728000000000002</v>
      </c>
      <c r="AG10" s="108">
        <v>24.43</v>
      </c>
      <c r="AH10" s="108">
        <v>35.381999999999998</v>
      </c>
      <c r="AI10" s="130"/>
      <c r="AJ10" s="130"/>
      <c r="AK10" s="130"/>
      <c r="AL10" s="130"/>
      <c r="AM10" s="130"/>
      <c r="AN10" s="130"/>
      <c r="AO10" s="130"/>
      <c r="AP10" s="130"/>
      <c r="AQ10" s="130"/>
      <c r="AR10" s="130"/>
      <c r="AS10" s="130"/>
      <c r="AT10" s="130"/>
      <c r="AU10" s="130"/>
      <c r="AV10" s="130"/>
      <c r="AW10" s="130"/>
      <c r="AX10" s="130"/>
      <c r="AY10" s="130"/>
    </row>
    <row r="11" spans="1:51" ht="15" x14ac:dyDescent="0.25">
      <c r="A11" s="263">
        <v>44896</v>
      </c>
      <c r="B11" s="264"/>
      <c r="C11" s="264"/>
      <c r="D11" s="274">
        <v>26.31</v>
      </c>
      <c r="E11" s="108">
        <v>22.513999999999999</v>
      </c>
      <c r="F11" s="108">
        <v>22.992999999999999</v>
      </c>
      <c r="G11" s="108">
        <v>21.905999999999999</v>
      </c>
      <c r="H11" s="108">
        <v>22.908000000000001</v>
      </c>
      <c r="I11" s="108">
        <v>30.056000000000001</v>
      </c>
      <c r="J11" s="108">
        <v>24.148</v>
      </c>
      <c r="K11" s="108">
        <v>24.899000000000001</v>
      </c>
      <c r="L11" s="108">
        <v>26.68</v>
      </c>
      <c r="M11" s="108">
        <v>22.582999999999998</v>
      </c>
      <c r="N11" s="108">
        <v>21.65</v>
      </c>
      <c r="O11" s="108">
        <v>23.096</v>
      </c>
      <c r="P11" s="108">
        <v>21.356999999999999</v>
      </c>
      <c r="Q11" s="108">
        <v>23.413</v>
      </c>
      <c r="R11" s="108">
        <v>22.175000000000001</v>
      </c>
      <c r="S11" s="108">
        <v>24.939</v>
      </c>
      <c r="T11" s="108">
        <v>27.158000000000001</v>
      </c>
      <c r="U11" s="108">
        <v>24.135000000000002</v>
      </c>
      <c r="V11" s="108">
        <v>21.611999999999998</v>
      </c>
      <c r="W11" s="108">
        <v>22.506</v>
      </c>
      <c r="X11" s="108">
        <v>24.06</v>
      </c>
      <c r="Y11" s="108">
        <v>21.728000000000002</v>
      </c>
      <c r="Z11" s="108">
        <v>19.584</v>
      </c>
      <c r="AA11" s="108">
        <v>26.105</v>
      </c>
      <c r="AB11" s="108">
        <v>25.564</v>
      </c>
      <c r="AC11" s="108">
        <v>25.779</v>
      </c>
      <c r="AD11" s="108">
        <v>21.516999999999999</v>
      </c>
      <c r="AE11" s="108">
        <v>24.591000000000001</v>
      </c>
      <c r="AF11" s="108">
        <v>20.138000000000002</v>
      </c>
      <c r="AG11" s="108">
        <v>22.462</v>
      </c>
      <c r="AH11" s="108">
        <v>28.074000000000002</v>
      </c>
      <c r="AI11" s="130"/>
      <c r="AJ11" s="130"/>
      <c r="AK11" s="130"/>
      <c r="AL11" s="130"/>
      <c r="AM11" s="130"/>
      <c r="AN11" s="130"/>
      <c r="AO11" s="130"/>
      <c r="AP11" s="130"/>
      <c r="AQ11" s="130"/>
      <c r="AR11" s="130"/>
      <c r="AS11" s="130"/>
      <c r="AT11" s="130"/>
      <c r="AU11" s="130"/>
      <c r="AV11" s="130"/>
      <c r="AW11" s="130"/>
      <c r="AX11" s="130"/>
      <c r="AY11" s="130"/>
    </row>
    <row r="12" spans="1:51" ht="15" x14ac:dyDescent="0.25">
      <c r="A12" s="263">
        <v>44927</v>
      </c>
      <c r="B12" s="264"/>
      <c r="C12" s="264"/>
      <c r="D12" s="274">
        <v>25.02</v>
      </c>
      <c r="E12" s="108">
        <v>20.228999999999999</v>
      </c>
      <c r="F12" s="108">
        <v>21.408000000000001</v>
      </c>
      <c r="G12" s="108">
        <v>19.994</v>
      </c>
      <c r="H12" s="108">
        <v>20.754999999999999</v>
      </c>
      <c r="I12" s="108">
        <v>25.478999999999999</v>
      </c>
      <c r="J12" s="108">
        <v>20.558</v>
      </c>
      <c r="K12" s="108">
        <v>22.253</v>
      </c>
      <c r="L12" s="108">
        <v>23.039000000000001</v>
      </c>
      <c r="M12" s="108">
        <v>22.544</v>
      </c>
      <c r="N12" s="108">
        <v>20.045999999999999</v>
      </c>
      <c r="O12" s="108">
        <v>20.167000000000002</v>
      </c>
      <c r="P12" s="108">
        <v>20.001000000000001</v>
      </c>
      <c r="Q12" s="108">
        <v>21.116</v>
      </c>
      <c r="R12" s="108">
        <v>21.224</v>
      </c>
      <c r="S12" s="108">
        <v>21.54</v>
      </c>
      <c r="T12" s="108">
        <v>23.065999999999999</v>
      </c>
      <c r="U12" s="108">
        <v>20.198</v>
      </c>
      <c r="V12" s="108">
        <v>19.782</v>
      </c>
      <c r="W12" s="108">
        <v>20.030999999999999</v>
      </c>
      <c r="X12" s="108">
        <v>22.085000000000001</v>
      </c>
      <c r="Y12" s="108">
        <v>20.692</v>
      </c>
      <c r="Z12" s="108">
        <v>18.018000000000001</v>
      </c>
      <c r="AA12" s="108">
        <v>22.843</v>
      </c>
      <c r="AB12" s="108">
        <v>22.442</v>
      </c>
      <c r="AC12" s="108">
        <v>23.751999999999999</v>
      </c>
      <c r="AD12" s="108">
        <v>19.803000000000001</v>
      </c>
      <c r="AE12" s="108">
        <v>21.202999999999999</v>
      </c>
      <c r="AF12" s="108">
        <v>18.41</v>
      </c>
      <c r="AG12" s="108">
        <v>20.565000000000001</v>
      </c>
      <c r="AH12" s="108">
        <v>22.603999999999999</v>
      </c>
      <c r="AI12" s="130"/>
      <c r="AJ12" s="130"/>
      <c r="AK12" s="130"/>
      <c r="AL12" s="130"/>
      <c r="AM12" s="130"/>
      <c r="AN12" s="130"/>
      <c r="AO12" s="130"/>
      <c r="AP12" s="130"/>
      <c r="AQ12" s="130"/>
      <c r="AR12" s="130"/>
      <c r="AS12" s="130"/>
      <c r="AT12" s="130"/>
      <c r="AU12" s="130"/>
      <c r="AV12" s="130"/>
      <c r="AW12" s="130"/>
      <c r="AX12" s="130"/>
      <c r="AY12" s="130"/>
    </row>
    <row r="13" spans="1:51" ht="15" x14ac:dyDescent="0.25">
      <c r="A13" s="263">
        <v>44958</v>
      </c>
      <c r="B13" s="264"/>
      <c r="C13" s="264"/>
      <c r="D13" s="274">
        <v>23.37</v>
      </c>
      <c r="E13" s="108">
        <v>18.527000000000001</v>
      </c>
      <c r="F13" s="108">
        <v>19.315000000000001</v>
      </c>
      <c r="G13" s="108">
        <v>16.850999999999999</v>
      </c>
      <c r="H13" s="108">
        <v>22.515000000000001</v>
      </c>
      <c r="I13" s="108">
        <v>24.893999999999998</v>
      </c>
      <c r="J13" s="108">
        <v>16.888999999999999</v>
      </c>
      <c r="K13" s="108">
        <v>19.343</v>
      </c>
      <c r="L13" s="108">
        <v>21.988</v>
      </c>
      <c r="M13" s="108">
        <v>22.587</v>
      </c>
      <c r="N13" s="108">
        <v>18.905999999999999</v>
      </c>
      <c r="O13" s="108">
        <v>16.972000000000001</v>
      </c>
      <c r="P13" s="108">
        <v>21.404</v>
      </c>
      <c r="Q13" s="108">
        <v>17.992000000000001</v>
      </c>
      <c r="R13" s="108">
        <v>18.77</v>
      </c>
      <c r="S13" s="108">
        <v>17.616</v>
      </c>
      <c r="T13" s="108">
        <v>21.265000000000001</v>
      </c>
      <c r="U13" s="108">
        <v>16.428000000000001</v>
      </c>
      <c r="V13" s="108">
        <v>17.385999999999999</v>
      </c>
      <c r="W13" s="108">
        <v>16.591000000000001</v>
      </c>
      <c r="X13" s="108">
        <v>18.419</v>
      </c>
      <c r="Y13" s="108">
        <v>17.353999999999999</v>
      </c>
      <c r="Z13" s="108">
        <v>15.535</v>
      </c>
      <c r="AA13" s="108">
        <v>21.736000000000001</v>
      </c>
      <c r="AB13" s="108">
        <v>26.13</v>
      </c>
      <c r="AC13" s="108">
        <v>21.608000000000001</v>
      </c>
      <c r="AD13" s="108">
        <v>23.92</v>
      </c>
      <c r="AE13" s="108">
        <v>22.324000000000002</v>
      </c>
      <c r="AF13" s="108">
        <v>15.638999999999999</v>
      </c>
      <c r="AG13" s="108">
        <v>18.058</v>
      </c>
      <c r="AH13" s="108">
        <v>20.841000000000001</v>
      </c>
      <c r="AI13" s="130"/>
      <c r="AJ13" s="130"/>
      <c r="AK13" s="130"/>
      <c r="AL13" s="130"/>
      <c r="AM13" s="130"/>
      <c r="AN13" s="130"/>
      <c r="AO13" s="130"/>
      <c r="AP13" s="130"/>
      <c r="AQ13" s="130"/>
      <c r="AR13" s="130"/>
      <c r="AS13" s="130"/>
      <c r="AT13" s="130"/>
      <c r="AU13" s="130"/>
      <c r="AV13" s="130"/>
      <c r="AW13" s="130"/>
      <c r="AX13" s="130"/>
      <c r="AY13" s="130"/>
    </row>
    <row r="14" spans="1:51" ht="15" x14ac:dyDescent="0.25">
      <c r="A14" s="263">
        <v>44986</v>
      </c>
      <c r="B14" s="264"/>
      <c r="C14" s="264"/>
      <c r="D14" s="274">
        <v>37.51</v>
      </c>
      <c r="E14" s="108">
        <v>29.98</v>
      </c>
      <c r="F14" s="108">
        <v>32.656999999999996</v>
      </c>
      <c r="G14" s="108">
        <v>32.595999999999997</v>
      </c>
      <c r="H14" s="108">
        <v>42.93</v>
      </c>
      <c r="I14" s="108">
        <v>33.582000000000001</v>
      </c>
      <c r="J14" s="108">
        <v>35.466000000000001</v>
      </c>
      <c r="K14" s="108">
        <v>33.634</v>
      </c>
      <c r="L14" s="108">
        <v>31.521000000000001</v>
      </c>
      <c r="M14" s="108">
        <v>27.486999999999998</v>
      </c>
      <c r="N14" s="108">
        <v>28.331</v>
      </c>
      <c r="O14" s="108">
        <v>21.318000000000001</v>
      </c>
      <c r="P14" s="108">
        <v>31.602</v>
      </c>
      <c r="Q14" s="108">
        <v>44.021999999999998</v>
      </c>
      <c r="R14" s="108">
        <v>24.239000000000001</v>
      </c>
      <c r="S14" s="108">
        <v>25.652999999999999</v>
      </c>
      <c r="T14" s="108">
        <v>49.290999999999997</v>
      </c>
      <c r="U14" s="108">
        <v>17.190999999999999</v>
      </c>
      <c r="V14" s="108">
        <v>33.709000000000003</v>
      </c>
      <c r="W14" s="108">
        <v>19.803999999999998</v>
      </c>
      <c r="X14" s="108">
        <v>29.837</v>
      </c>
      <c r="Y14" s="108">
        <v>30.937999999999999</v>
      </c>
      <c r="Z14" s="108">
        <v>22.332999999999998</v>
      </c>
      <c r="AA14" s="108">
        <v>28.300999999999998</v>
      </c>
      <c r="AB14" s="108">
        <v>43.84</v>
      </c>
      <c r="AC14" s="108">
        <v>36.250999999999998</v>
      </c>
      <c r="AD14" s="108">
        <v>54.329000000000001</v>
      </c>
      <c r="AE14" s="108">
        <v>24.231000000000002</v>
      </c>
      <c r="AF14" s="108">
        <v>20.617000000000001</v>
      </c>
      <c r="AG14" s="108">
        <v>28.657</v>
      </c>
      <c r="AH14" s="108">
        <v>27.088000000000001</v>
      </c>
      <c r="AI14" s="130"/>
      <c r="AJ14" s="130"/>
      <c r="AK14" s="130"/>
      <c r="AL14" s="130"/>
      <c r="AM14" s="130"/>
      <c r="AN14" s="130"/>
      <c r="AO14" s="130"/>
      <c r="AP14" s="130"/>
      <c r="AQ14" s="130"/>
      <c r="AR14" s="130"/>
      <c r="AS14" s="130"/>
      <c r="AT14" s="130"/>
      <c r="AU14" s="130"/>
      <c r="AV14" s="130"/>
      <c r="AW14" s="130"/>
      <c r="AX14" s="130"/>
      <c r="AY14" s="130"/>
    </row>
    <row r="15" spans="1:51" ht="15" x14ac:dyDescent="0.25">
      <c r="A15" s="263">
        <v>45017</v>
      </c>
      <c r="B15" s="264"/>
      <c r="C15" s="264"/>
      <c r="D15" s="274">
        <v>78.28</v>
      </c>
      <c r="E15" s="108">
        <v>62.301000000000002</v>
      </c>
      <c r="F15" s="108">
        <v>66.997</v>
      </c>
      <c r="G15" s="108">
        <v>60.079000000000001</v>
      </c>
      <c r="H15" s="108">
        <v>51.92</v>
      </c>
      <c r="I15" s="108">
        <v>79.962000000000003</v>
      </c>
      <c r="J15" s="108">
        <v>66.683999999999997</v>
      </c>
      <c r="K15" s="108">
        <v>50.243000000000002</v>
      </c>
      <c r="L15" s="108">
        <v>43.052</v>
      </c>
      <c r="M15" s="108">
        <v>72.227999999999994</v>
      </c>
      <c r="N15" s="108">
        <v>57.052999999999997</v>
      </c>
      <c r="O15" s="108">
        <v>53.328000000000003</v>
      </c>
      <c r="P15" s="108">
        <v>54.158000000000001</v>
      </c>
      <c r="Q15" s="108">
        <v>91.174000000000007</v>
      </c>
      <c r="R15" s="108">
        <v>58.828000000000003</v>
      </c>
      <c r="S15" s="108">
        <v>78.372</v>
      </c>
      <c r="T15" s="108">
        <v>80.216999999999999</v>
      </c>
      <c r="U15" s="108">
        <v>44.915999999999997</v>
      </c>
      <c r="V15" s="108">
        <v>50.106999999999999</v>
      </c>
      <c r="W15" s="108">
        <v>46.332999999999998</v>
      </c>
      <c r="X15" s="108">
        <v>61.960999999999999</v>
      </c>
      <c r="Y15" s="108">
        <v>69.554000000000002</v>
      </c>
      <c r="Z15" s="108">
        <v>39.406999999999996</v>
      </c>
      <c r="AA15" s="108">
        <v>66.531999999999996</v>
      </c>
      <c r="AB15" s="108">
        <v>68.290999999999997</v>
      </c>
      <c r="AC15" s="108">
        <v>57.94</v>
      </c>
      <c r="AD15" s="108">
        <v>102.244</v>
      </c>
      <c r="AE15" s="108">
        <v>39.539000000000001</v>
      </c>
      <c r="AF15" s="108">
        <v>71.13</v>
      </c>
      <c r="AG15" s="108">
        <v>40.848999999999997</v>
      </c>
      <c r="AH15" s="108">
        <v>48.517000000000003</v>
      </c>
      <c r="AI15" s="130"/>
      <c r="AJ15" s="130"/>
      <c r="AK15" s="130"/>
      <c r="AL15" s="130"/>
      <c r="AM15" s="130"/>
      <c r="AN15" s="130"/>
      <c r="AO15" s="130"/>
      <c r="AP15" s="130"/>
      <c r="AQ15" s="130"/>
      <c r="AR15" s="130"/>
      <c r="AS15" s="130"/>
      <c r="AT15" s="130"/>
      <c r="AU15" s="130"/>
      <c r="AV15" s="130"/>
      <c r="AW15" s="130"/>
      <c r="AX15" s="130"/>
      <c r="AY15" s="130"/>
    </row>
    <row r="16" spans="1:51" ht="15" x14ac:dyDescent="0.25">
      <c r="A16" s="263">
        <v>45047</v>
      </c>
      <c r="B16" s="264"/>
      <c r="C16" s="264"/>
      <c r="D16" s="274">
        <v>203.17</v>
      </c>
      <c r="E16" s="108">
        <v>195.33699999999999</v>
      </c>
      <c r="F16" s="108">
        <v>267.20600000000002</v>
      </c>
      <c r="G16" s="108">
        <v>180.846</v>
      </c>
      <c r="H16" s="108">
        <v>220.80199999999999</v>
      </c>
      <c r="I16" s="108">
        <v>314.596</v>
      </c>
      <c r="J16" s="108">
        <v>277.51900000000001</v>
      </c>
      <c r="K16" s="108">
        <v>163.172</v>
      </c>
      <c r="L16" s="108">
        <v>180.239</v>
      </c>
      <c r="M16" s="108">
        <v>223.81399999999999</v>
      </c>
      <c r="N16" s="108">
        <v>233.69</v>
      </c>
      <c r="O16" s="108">
        <v>91.887</v>
      </c>
      <c r="P16" s="108">
        <v>165.35499999999999</v>
      </c>
      <c r="Q16" s="108">
        <v>218.488</v>
      </c>
      <c r="R16" s="108">
        <v>247.82599999999999</v>
      </c>
      <c r="S16" s="108">
        <v>216.762</v>
      </c>
      <c r="T16" s="108">
        <v>214.25299999999999</v>
      </c>
      <c r="U16" s="108">
        <v>220.49299999999999</v>
      </c>
      <c r="V16" s="108">
        <v>260.77</v>
      </c>
      <c r="W16" s="108">
        <v>102.976</v>
      </c>
      <c r="X16" s="108">
        <v>135.423</v>
      </c>
      <c r="Y16" s="108">
        <v>130.10900000000001</v>
      </c>
      <c r="Z16" s="108">
        <v>109.729</v>
      </c>
      <c r="AA16" s="108">
        <v>228.97499999999999</v>
      </c>
      <c r="AB16" s="108">
        <v>141.96799999999999</v>
      </c>
      <c r="AC16" s="108">
        <v>153.19</v>
      </c>
      <c r="AD16" s="108">
        <v>231.154</v>
      </c>
      <c r="AE16" s="108">
        <v>147.59899999999999</v>
      </c>
      <c r="AF16" s="108">
        <v>183.423</v>
      </c>
      <c r="AG16" s="108">
        <v>154.733</v>
      </c>
      <c r="AH16" s="108">
        <v>119.035</v>
      </c>
      <c r="AI16" s="130"/>
      <c r="AJ16" s="130"/>
      <c r="AK16" s="130"/>
      <c r="AL16" s="130"/>
      <c r="AM16" s="130"/>
      <c r="AN16" s="130"/>
      <c r="AO16" s="130"/>
      <c r="AP16" s="130"/>
      <c r="AQ16" s="130"/>
      <c r="AR16" s="130"/>
      <c r="AS16" s="130"/>
      <c r="AT16" s="130"/>
      <c r="AU16" s="130"/>
      <c r="AV16" s="130"/>
      <c r="AW16" s="130"/>
      <c r="AX16" s="130"/>
      <c r="AY16" s="130"/>
    </row>
    <row r="17" spans="1:1005" ht="15" x14ac:dyDescent="0.25">
      <c r="A17" s="263">
        <v>45078</v>
      </c>
      <c r="B17" s="264"/>
      <c r="C17" s="264"/>
      <c r="D17" s="274">
        <v>250.18</v>
      </c>
      <c r="E17" s="108">
        <v>158.428</v>
      </c>
      <c r="F17" s="108">
        <v>411.98599999999999</v>
      </c>
      <c r="G17" s="108">
        <v>204.71199999999999</v>
      </c>
      <c r="H17" s="108">
        <v>555.11199999999997</v>
      </c>
      <c r="I17" s="108">
        <v>295.98200000000003</v>
      </c>
      <c r="J17" s="108">
        <v>463.608</v>
      </c>
      <c r="K17" s="108">
        <v>197.41</v>
      </c>
      <c r="L17" s="108">
        <v>306.32</v>
      </c>
      <c r="M17" s="108">
        <v>151.589</v>
      </c>
      <c r="N17" s="108">
        <v>184.57400000000001</v>
      </c>
      <c r="O17" s="108">
        <v>57.896999999999998</v>
      </c>
      <c r="P17" s="108">
        <v>220.423</v>
      </c>
      <c r="Q17" s="108">
        <v>139.58600000000001</v>
      </c>
      <c r="R17" s="108">
        <v>278.16300000000001</v>
      </c>
      <c r="S17" s="108">
        <v>178.42699999999999</v>
      </c>
      <c r="T17" s="108">
        <v>162.52699999999999</v>
      </c>
      <c r="U17" s="108">
        <v>466.91500000000002</v>
      </c>
      <c r="V17" s="108">
        <v>242.91</v>
      </c>
      <c r="W17" s="108">
        <v>251.875</v>
      </c>
      <c r="X17" s="108">
        <v>409.58300000000003</v>
      </c>
      <c r="Y17" s="108">
        <v>50.624000000000002</v>
      </c>
      <c r="Z17" s="108">
        <v>154.85300000000001</v>
      </c>
      <c r="AA17" s="108">
        <v>332.37700000000001</v>
      </c>
      <c r="AB17" s="108">
        <v>333.04399999999998</v>
      </c>
      <c r="AC17" s="108">
        <v>282.05700000000002</v>
      </c>
      <c r="AD17" s="108">
        <v>378.25400000000002</v>
      </c>
      <c r="AE17" s="108">
        <v>71.356999999999999</v>
      </c>
      <c r="AF17" s="108">
        <v>394.47199999999998</v>
      </c>
      <c r="AG17" s="108">
        <v>185.274</v>
      </c>
      <c r="AH17" s="108">
        <v>259.923</v>
      </c>
      <c r="AI17" s="130"/>
      <c r="AJ17" s="130"/>
      <c r="AK17" s="130"/>
      <c r="AL17" s="130"/>
      <c r="AM17" s="130"/>
      <c r="AN17" s="130"/>
      <c r="AO17" s="130"/>
      <c r="AP17" s="130"/>
      <c r="AQ17" s="130"/>
      <c r="AR17" s="130"/>
      <c r="AS17" s="130"/>
      <c r="AT17" s="130"/>
      <c r="AU17" s="130"/>
      <c r="AV17" s="130"/>
      <c r="AW17" s="130"/>
      <c r="AX17" s="130"/>
      <c r="AY17" s="130"/>
    </row>
    <row r="18" spans="1:1005" ht="15" x14ac:dyDescent="0.25">
      <c r="A18" s="263">
        <v>45108</v>
      </c>
      <c r="B18" s="264"/>
      <c r="C18" s="264"/>
      <c r="D18" s="274">
        <v>86.42</v>
      </c>
      <c r="E18" s="108">
        <v>64.802999999999997</v>
      </c>
      <c r="F18" s="108">
        <v>185.69300000000001</v>
      </c>
      <c r="G18" s="108">
        <v>61.593000000000004</v>
      </c>
      <c r="H18" s="108">
        <v>433.125</v>
      </c>
      <c r="I18" s="108">
        <v>109.06399999999999</v>
      </c>
      <c r="J18" s="108">
        <v>165.29499999999999</v>
      </c>
      <c r="K18" s="108">
        <v>95.066999999999993</v>
      </c>
      <c r="L18" s="108">
        <v>210.315</v>
      </c>
      <c r="M18" s="108">
        <v>49.103999999999999</v>
      </c>
      <c r="N18" s="108">
        <v>57.323999999999998</v>
      </c>
      <c r="O18" s="108">
        <v>24.452999999999999</v>
      </c>
      <c r="P18" s="108">
        <v>58.658999999999999</v>
      </c>
      <c r="Q18" s="108">
        <v>53.622999999999998</v>
      </c>
      <c r="R18" s="108">
        <v>111.44</v>
      </c>
      <c r="S18" s="108">
        <v>68.37</v>
      </c>
      <c r="T18" s="108">
        <v>62.735999999999997</v>
      </c>
      <c r="U18" s="108">
        <v>216.40899999999999</v>
      </c>
      <c r="V18" s="108">
        <v>127.327</v>
      </c>
      <c r="W18" s="108">
        <v>68.013999999999996</v>
      </c>
      <c r="X18" s="108">
        <v>227.78200000000001</v>
      </c>
      <c r="Y18" s="108">
        <v>25.312999999999999</v>
      </c>
      <c r="Z18" s="108">
        <v>56.92</v>
      </c>
      <c r="AA18" s="108">
        <v>102.011</v>
      </c>
      <c r="AB18" s="108">
        <v>116.411</v>
      </c>
      <c r="AC18" s="108">
        <v>92.816999999999993</v>
      </c>
      <c r="AD18" s="108">
        <v>128.458</v>
      </c>
      <c r="AE18" s="108">
        <v>29.449000000000002</v>
      </c>
      <c r="AF18" s="108">
        <v>261.226</v>
      </c>
      <c r="AG18" s="108">
        <v>56.594000000000001</v>
      </c>
      <c r="AH18" s="108">
        <v>119.283</v>
      </c>
      <c r="AI18" s="130"/>
      <c r="AJ18" s="130"/>
      <c r="AK18" s="130"/>
      <c r="AL18" s="130"/>
      <c r="AM18" s="130"/>
      <c r="AN18" s="130"/>
      <c r="AO18" s="130"/>
      <c r="AP18" s="130"/>
      <c r="AQ18" s="130"/>
      <c r="AR18" s="130"/>
      <c r="AS18" s="130"/>
      <c r="AT18" s="130"/>
      <c r="AU18" s="130"/>
      <c r="AV18" s="130"/>
      <c r="AW18" s="130"/>
      <c r="AX18" s="130"/>
      <c r="AY18" s="130"/>
    </row>
    <row r="19" spans="1:1005" ht="15" x14ac:dyDescent="0.25">
      <c r="A19" s="263">
        <v>45139</v>
      </c>
      <c r="B19" s="264"/>
      <c r="C19" s="264"/>
      <c r="D19" s="274">
        <v>55.63</v>
      </c>
      <c r="E19" s="108">
        <v>52.128</v>
      </c>
      <c r="F19" s="108">
        <v>68.825999999999993</v>
      </c>
      <c r="G19" s="108">
        <v>39.335999999999999</v>
      </c>
      <c r="H19" s="108">
        <v>126.26600000000001</v>
      </c>
      <c r="I19" s="108">
        <v>51.314999999999998</v>
      </c>
      <c r="J19" s="108">
        <v>79.394000000000005</v>
      </c>
      <c r="K19" s="108">
        <v>47.52</v>
      </c>
      <c r="L19" s="108">
        <v>87.426000000000002</v>
      </c>
      <c r="M19" s="108">
        <v>42.936</v>
      </c>
      <c r="N19" s="108">
        <v>51.441000000000003</v>
      </c>
      <c r="O19" s="108">
        <v>21.138000000000002</v>
      </c>
      <c r="P19" s="108">
        <v>43.173000000000002</v>
      </c>
      <c r="Q19" s="108">
        <v>37.802</v>
      </c>
      <c r="R19" s="108">
        <v>57.521999999999998</v>
      </c>
      <c r="S19" s="108">
        <v>48.293999999999997</v>
      </c>
      <c r="T19" s="108">
        <v>45.802999999999997</v>
      </c>
      <c r="U19" s="108">
        <v>79.137</v>
      </c>
      <c r="V19" s="108">
        <v>51.271000000000001</v>
      </c>
      <c r="W19" s="108">
        <v>47.526000000000003</v>
      </c>
      <c r="X19" s="108">
        <v>70.257000000000005</v>
      </c>
      <c r="Y19" s="108">
        <v>26.047999999999998</v>
      </c>
      <c r="Z19" s="108">
        <v>40.816000000000003</v>
      </c>
      <c r="AA19" s="108">
        <v>57.207000000000001</v>
      </c>
      <c r="AB19" s="108">
        <v>52.146000000000001</v>
      </c>
      <c r="AC19" s="108">
        <v>52.82</v>
      </c>
      <c r="AD19" s="108">
        <v>62.869</v>
      </c>
      <c r="AE19" s="108">
        <v>24.599</v>
      </c>
      <c r="AF19" s="108">
        <v>82.75</v>
      </c>
      <c r="AG19" s="108">
        <v>36.817</v>
      </c>
      <c r="AH19" s="108">
        <v>54.76</v>
      </c>
      <c r="AI19" s="130"/>
      <c r="AJ19" s="130"/>
      <c r="AK19" s="130"/>
      <c r="AL19" s="130"/>
      <c r="AM19" s="130"/>
      <c r="AN19" s="130"/>
      <c r="AO19" s="130"/>
      <c r="AP19" s="130"/>
      <c r="AQ19" s="130"/>
      <c r="AR19" s="130"/>
      <c r="AS19" s="130"/>
      <c r="AT19" s="130"/>
      <c r="AU19" s="130"/>
      <c r="AV19" s="130"/>
      <c r="AW19" s="130"/>
      <c r="AX19" s="130"/>
      <c r="AY19" s="130"/>
    </row>
    <row r="20" spans="1:1005" ht="15" x14ac:dyDescent="0.25">
      <c r="A20" s="263">
        <v>45170</v>
      </c>
      <c r="B20" s="264"/>
      <c r="C20" s="264"/>
      <c r="D20" s="274">
        <v>35.31</v>
      </c>
      <c r="E20" s="108">
        <v>38.322000000000003</v>
      </c>
      <c r="F20" s="108">
        <v>48.581000000000003</v>
      </c>
      <c r="G20" s="108">
        <v>31.050999999999998</v>
      </c>
      <c r="H20" s="108">
        <v>62.177</v>
      </c>
      <c r="I20" s="108">
        <v>36.363999999999997</v>
      </c>
      <c r="J20" s="108">
        <v>52.887</v>
      </c>
      <c r="K20" s="108">
        <v>29.856000000000002</v>
      </c>
      <c r="L20" s="108">
        <v>45.716999999999999</v>
      </c>
      <c r="M20" s="108">
        <v>32.031999999999996</v>
      </c>
      <c r="N20" s="108">
        <v>30.074999999999999</v>
      </c>
      <c r="O20" s="108">
        <v>20.29</v>
      </c>
      <c r="P20" s="108">
        <v>55.786000000000001</v>
      </c>
      <c r="Q20" s="108">
        <v>32.591000000000001</v>
      </c>
      <c r="R20" s="108">
        <v>36.704999999999998</v>
      </c>
      <c r="S20" s="108">
        <v>35.409999999999997</v>
      </c>
      <c r="T20" s="108">
        <v>39.286999999999999</v>
      </c>
      <c r="U20" s="108">
        <v>44.070999999999998</v>
      </c>
      <c r="V20" s="108">
        <v>33.536999999999999</v>
      </c>
      <c r="W20" s="108">
        <v>27.071999999999999</v>
      </c>
      <c r="X20" s="108">
        <v>39.633000000000003</v>
      </c>
      <c r="Y20" s="108">
        <v>21.088999999999999</v>
      </c>
      <c r="Z20" s="108">
        <v>53.59</v>
      </c>
      <c r="AA20" s="108">
        <v>50.978000000000002</v>
      </c>
      <c r="AB20" s="108">
        <v>37.219000000000001</v>
      </c>
      <c r="AC20" s="108">
        <v>34.927</v>
      </c>
      <c r="AD20" s="108">
        <v>37.924999999999997</v>
      </c>
      <c r="AE20" s="108">
        <v>19.672000000000001</v>
      </c>
      <c r="AF20" s="108">
        <v>43.158000000000001</v>
      </c>
      <c r="AG20" s="108">
        <v>34.176000000000002</v>
      </c>
      <c r="AH20" s="108">
        <v>33.158000000000001</v>
      </c>
      <c r="AI20" s="130"/>
      <c r="AJ20" s="130"/>
      <c r="AK20" s="130"/>
      <c r="AL20" s="130"/>
      <c r="AM20" s="130"/>
      <c r="AN20" s="130"/>
      <c r="AO20" s="130"/>
      <c r="AP20" s="130"/>
      <c r="AQ20" s="130"/>
      <c r="AR20" s="130"/>
      <c r="AS20" s="130"/>
      <c r="AT20" s="130"/>
      <c r="AU20" s="130"/>
      <c r="AV20" s="130"/>
      <c r="AW20" s="130"/>
      <c r="AX20" s="130"/>
      <c r="AY20" s="130"/>
    </row>
    <row r="21" spans="1:1005" ht="15" x14ac:dyDescent="0.25">
      <c r="A21" s="263">
        <v>45200</v>
      </c>
      <c r="B21" s="264"/>
      <c r="C21" s="264"/>
      <c r="D21" s="274">
        <v>36.049999999999997</v>
      </c>
      <c r="E21" s="108">
        <v>27.821000000000002</v>
      </c>
      <c r="F21" s="108">
        <v>44.305</v>
      </c>
      <c r="G21" s="108">
        <v>37.155999999999999</v>
      </c>
      <c r="H21" s="108">
        <v>59.094999999999999</v>
      </c>
      <c r="I21" s="108">
        <v>43.186999999999998</v>
      </c>
      <c r="J21" s="108">
        <v>53.82</v>
      </c>
      <c r="K21" s="108">
        <v>38.664999999999999</v>
      </c>
      <c r="L21" s="108">
        <v>36.652999999999999</v>
      </c>
      <c r="M21" s="108">
        <v>28.177</v>
      </c>
      <c r="N21" s="108">
        <v>28.571999999999999</v>
      </c>
      <c r="O21" s="108">
        <v>28.434000000000001</v>
      </c>
      <c r="P21" s="108">
        <v>34.526000000000003</v>
      </c>
      <c r="Q21" s="108">
        <v>31.571999999999999</v>
      </c>
      <c r="R21" s="108">
        <v>48.790999999999997</v>
      </c>
      <c r="S21" s="108">
        <v>56.68</v>
      </c>
      <c r="T21" s="108">
        <v>39.606999999999999</v>
      </c>
      <c r="U21" s="108">
        <v>39.895000000000003</v>
      </c>
      <c r="V21" s="108">
        <v>35.402999999999999</v>
      </c>
      <c r="W21" s="108">
        <v>27.943999999999999</v>
      </c>
      <c r="X21" s="108">
        <v>38.295999999999999</v>
      </c>
      <c r="Y21" s="108">
        <v>20.625</v>
      </c>
      <c r="Z21" s="108">
        <v>48.658999999999999</v>
      </c>
      <c r="AA21" s="108">
        <v>59.170999999999999</v>
      </c>
      <c r="AB21" s="108">
        <v>31.812999999999999</v>
      </c>
      <c r="AC21" s="108">
        <v>30.231000000000002</v>
      </c>
      <c r="AD21" s="108">
        <v>39.149000000000001</v>
      </c>
      <c r="AE21" s="108">
        <v>22.068999999999999</v>
      </c>
      <c r="AF21" s="108">
        <v>37.042999999999999</v>
      </c>
      <c r="AG21" s="108">
        <v>32.451000000000001</v>
      </c>
      <c r="AH21" s="108">
        <v>28.024000000000001</v>
      </c>
      <c r="AI21" s="130"/>
      <c r="AJ21" s="130"/>
      <c r="AK21" s="130"/>
      <c r="AL21" s="130"/>
      <c r="AM21" s="130"/>
      <c r="AN21" s="130"/>
      <c r="AO21" s="130"/>
      <c r="AP21" s="130"/>
      <c r="AQ21" s="130"/>
      <c r="AR21" s="130"/>
      <c r="AS21" s="130"/>
      <c r="AT21" s="130"/>
      <c r="AU21" s="130"/>
      <c r="AV21" s="130"/>
      <c r="AW21" s="130"/>
      <c r="AX21" s="130"/>
      <c r="AY21" s="130"/>
    </row>
    <row r="22" spans="1:1005" ht="15" x14ac:dyDescent="0.25">
      <c r="A22" s="263">
        <v>45231</v>
      </c>
      <c r="B22" s="264"/>
      <c r="C22" s="264"/>
      <c r="D22" s="274">
        <v>30.88</v>
      </c>
      <c r="E22" s="108">
        <v>23.678000000000001</v>
      </c>
      <c r="F22" s="108">
        <v>35.954999999999998</v>
      </c>
      <c r="G22" s="108">
        <v>29.094999999999999</v>
      </c>
      <c r="H22" s="108">
        <v>43.292999999999999</v>
      </c>
      <c r="I22" s="108">
        <v>37.061999999999998</v>
      </c>
      <c r="J22" s="108">
        <v>40.799999999999997</v>
      </c>
      <c r="K22" s="108">
        <v>32.101999999999997</v>
      </c>
      <c r="L22" s="108">
        <v>29.102</v>
      </c>
      <c r="M22" s="108">
        <v>24.834</v>
      </c>
      <c r="N22" s="108">
        <v>28.172000000000001</v>
      </c>
      <c r="O22" s="108">
        <v>18.798999999999999</v>
      </c>
      <c r="P22" s="108">
        <v>25.651</v>
      </c>
      <c r="Q22" s="108">
        <v>28.440999999999999</v>
      </c>
      <c r="R22" s="108">
        <v>37.603999999999999</v>
      </c>
      <c r="S22" s="108">
        <v>40.802</v>
      </c>
      <c r="T22" s="108">
        <v>32.926000000000002</v>
      </c>
      <c r="U22" s="108">
        <v>34.030999999999999</v>
      </c>
      <c r="V22" s="108">
        <v>31.361000000000001</v>
      </c>
      <c r="W22" s="108">
        <v>28.251000000000001</v>
      </c>
      <c r="X22" s="108">
        <v>31.617000000000001</v>
      </c>
      <c r="Y22" s="108">
        <v>17.004999999999999</v>
      </c>
      <c r="Z22" s="108">
        <v>31.468</v>
      </c>
      <c r="AA22" s="108">
        <v>37.326999999999998</v>
      </c>
      <c r="AB22" s="108">
        <v>28.672999999999998</v>
      </c>
      <c r="AC22" s="108">
        <v>25.96</v>
      </c>
      <c r="AD22" s="108">
        <v>33.067999999999998</v>
      </c>
      <c r="AE22" s="108">
        <v>20.626000000000001</v>
      </c>
      <c r="AF22" s="108">
        <v>32.027000000000001</v>
      </c>
      <c r="AG22" s="108">
        <v>35.177</v>
      </c>
      <c r="AH22" s="108">
        <v>26.407</v>
      </c>
      <c r="AI22" s="130"/>
      <c r="AJ22" s="130"/>
      <c r="AK22" s="130"/>
      <c r="AL22" s="130"/>
      <c r="AM22" s="130"/>
      <c r="AN22" s="130"/>
      <c r="AO22" s="130"/>
      <c r="AP22" s="130"/>
      <c r="AQ22" s="130"/>
      <c r="AR22" s="130"/>
      <c r="AS22" s="130"/>
      <c r="AT22" s="130"/>
      <c r="AU22" s="130"/>
      <c r="AV22" s="130"/>
      <c r="AW22" s="130"/>
      <c r="AX22" s="130"/>
      <c r="AY22" s="130"/>
    </row>
    <row r="23" spans="1:1005" ht="15" x14ac:dyDescent="0.25">
      <c r="A23" s="263">
        <v>45261</v>
      </c>
      <c r="B23" s="264"/>
      <c r="C23" s="264"/>
      <c r="D23" s="274">
        <v>26.31</v>
      </c>
      <c r="E23" s="108">
        <v>21.128</v>
      </c>
      <c r="F23" s="108">
        <v>30.359000000000002</v>
      </c>
      <c r="G23" s="108">
        <v>23.681999999999999</v>
      </c>
      <c r="H23" s="108">
        <v>39.302999999999997</v>
      </c>
      <c r="I23" s="108">
        <v>30.786000000000001</v>
      </c>
      <c r="J23" s="108">
        <v>32.442</v>
      </c>
      <c r="K23" s="108">
        <v>29.077000000000002</v>
      </c>
      <c r="L23" s="108">
        <v>25.594000000000001</v>
      </c>
      <c r="M23" s="108">
        <v>21.731999999999999</v>
      </c>
      <c r="N23" s="108">
        <v>22.690999999999999</v>
      </c>
      <c r="O23" s="108">
        <v>16.166</v>
      </c>
      <c r="P23" s="108">
        <v>23.053000000000001</v>
      </c>
      <c r="Q23" s="108">
        <v>23.289000000000001</v>
      </c>
      <c r="R23" s="108">
        <v>27.835000000000001</v>
      </c>
      <c r="S23" s="108">
        <v>28.388000000000002</v>
      </c>
      <c r="T23" s="108">
        <v>23.762</v>
      </c>
      <c r="U23" s="108">
        <v>29.881</v>
      </c>
      <c r="V23" s="108">
        <v>25.486000000000001</v>
      </c>
      <c r="W23" s="108">
        <v>23.529</v>
      </c>
      <c r="X23" s="108">
        <v>27.533000000000001</v>
      </c>
      <c r="Y23" s="108">
        <v>15.273</v>
      </c>
      <c r="Z23" s="108">
        <v>23.95</v>
      </c>
      <c r="AA23" s="108">
        <v>29.821000000000002</v>
      </c>
      <c r="AB23" s="108">
        <v>25.158000000000001</v>
      </c>
      <c r="AC23" s="108">
        <v>23.66</v>
      </c>
      <c r="AD23" s="108">
        <v>30.606999999999999</v>
      </c>
      <c r="AE23" s="108">
        <v>16.631</v>
      </c>
      <c r="AF23" s="108">
        <v>29.295999999999999</v>
      </c>
      <c r="AG23" s="108">
        <v>27.896999999999998</v>
      </c>
      <c r="AH23" s="108">
        <v>23.907</v>
      </c>
      <c r="AI23" s="130"/>
      <c r="AJ23" s="130"/>
      <c r="AK23" s="130"/>
      <c r="AL23" s="130"/>
      <c r="AM23" s="130"/>
      <c r="AN23" s="130"/>
      <c r="AO23" s="130"/>
      <c r="AP23" s="130"/>
      <c r="AQ23" s="130"/>
      <c r="AR23" s="130"/>
      <c r="AS23" s="130"/>
      <c r="AT23" s="130"/>
      <c r="AU23" s="130"/>
      <c r="AV23" s="130"/>
      <c r="AW23" s="130"/>
      <c r="AX23" s="130"/>
      <c r="AY23" s="130"/>
    </row>
    <row r="24" spans="1:1005" ht="15" x14ac:dyDescent="0.25">
      <c r="A24" s="263">
        <v>45292</v>
      </c>
      <c r="B24" s="264"/>
      <c r="C24" s="264"/>
      <c r="D24" s="274">
        <v>25.02</v>
      </c>
      <c r="E24" s="108">
        <v>19.722999999999999</v>
      </c>
      <c r="F24" s="108">
        <v>27.579000000000001</v>
      </c>
      <c r="G24" s="108">
        <v>21.425000000000001</v>
      </c>
      <c r="H24" s="108">
        <v>33.423000000000002</v>
      </c>
      <c r="I24" s="108">
        <v>26.248000000000001</v>
      </c>
      <c r="J24" s="108">
        <v>28.702000000000002</v>
      </c>
      <c r="K24" s="108">
        <v>25.11</v>
      </c>
      <c r="L24" s="108">
        <v>25.245000000000001</v>
      </c>
      <c r="M24" s="108">
        <v>20.117999999999999</v>
      </c>
      <c r="N24" s="108">
        <v>19.803999999999998</v>
      </c>
      <c r="O24" s="108">
        <v>15.409000000000001</v>
      </c>
      <c r="P24" s="108">
        <v>20.798999999999999</v>
      </c>
      <c r="Q24" s="108">
        <v>22.116</v>
      </c>
      <c r="R24" s="108">
        <v>24.077000000000002</v>
      </c>
      <c r="S24" s="108">
        <v>24.042999999999999</v>
      </c>
      <c r="T24" s="108">
        <v>19.797999999999998</v>
      </c>
      <c r="U24" s="108">
        <v>27.149000000000001</v>
      </c>
      <c r="V24" s="108">
        <v>22.646999999999998</v>
      </c>
      <c r="W24" s="108">
        <v>21.591999999999999</v>
      </c>
      <c r="X24" s="108">
        <v>25.934999999999999</v>
      </c>
      <c r="Y24" s="108">
        <v>14.129</v>
      </c>
      <c r="Z24" s="108">
        <v>20.986999999999998</v>
      </c>
      <c r="AA24" s="108">
        <v>26.102</v>
      </c>
      <c r="AB24" s="108">
        <v>23.181000000000001</v>
      </c>
      <c r="AC24" s="108">
        <v>21.745999999999999</v>
      </c>
      <c r="AD24" s="108">
        <v>26.484000000000002</v>
      </c>
      <c r="AE24" s="108">
        <v>15.268000000000001</v>
      </c>
      <c r="AF24" s="108">
        <v>26.664999999999999</v>
      </c>
      <c r="AG24" s="108">
        <v>22.277000000000001</v>
      </c>
      <c r="AH24" s="108">
        <v>21.452000000000002</v>
      </c>
      <c r="AI24" s="130"/>
      <c r="AJ24" s="130"/>
      <c r="AK24" s="130"/>
      <c r="AL24" s="130"/>
      <c r="AM24" s="130"/>
      <c r="AN24" s="130"/>
      <c r="AO24" s="130"/>
      <c r="AP24" s="130"/>
      <c r="AQ24" s="130"/>
      <c r="AR24" s="130"/>
      <c r="AS24" s="130"/>
      <c r="AT24" s="130"/>
      <c r="AU24" s="130"/>
      <c r="AV24" s="130"/>
      <c r="AW24" s="130"/>
      <c r="AX24" s="130"/>
      <c r="AY24" s="130"/>
    </row>
    <row r="25" spans="1:1005" ht="15" x14ac:dyDescent="0.25">
      <c r="A25" s="263">
        <v>45323</v>
      </c>
      <c r="B25" s="264"/>
      <c r="C25" s="264"/>
      <c r="D25" s="274">
        <v>23.37</v>
      </c>
      <c r="E25" s="108">
        <v>18.539000000000001</v>
      </c>
      <c r="F25" s="108">
        <v>23.919</v>
      </c>
      <c r="G25" s="108">
        <v>24.129000000000001</v>
      </c>
      <c r="H25" s="108">
        <v>32.927</v>
      </c>
      <c r="I25" s="108">
        <v>22.213000000000001</v>
      </c>
      <c r="J25" s="108">
        <v>25.419</v>
      </c>
      <c r="K25" s="108">
        <v>24.58</v>
      </c>
      <c r="L25" s="108">
        <v>25.757000000000001</v>
      </c>
      <c r="M25" s="108">
        <v>19.568999999999999</v>
      </c>
      <c r="N25" s="108">
        <v>17.29</v>
      </c>
      <c r="O25" s="108">
        <v>18.181999999999999</v>
      </c>
      <c r="P25" s="108">
        <v>18.45</v>
      </c>
      <c r="Q25" s="108">
        <v>20.207000000000001</v>
      </c>
      <c r="R25" s="108">
        <v>20.353999999999999</v>
      </c>
      <c r="S25" s="108">
        <v>22.844000000000001</v>
      </c>
      <c r="T25" s="108">
        <v>16.646999999999998</v>
      </c>
      <c r="U25" s="108">
        <v>24.385000000000002</v>
      </c>
      <c r="V25" s="108">
        <v>19.36</v>
      </c>
      <c r="W25" s="108">
        <v>18.667000000000002</v>
      </c>
      <c r="X25" s="108">
        <v>22.391999999999999</v>
      </c>
      <c r="Y25" s="108">
        <v>12.805</v>
      </c>
      <c r="Z25" s="108">
        <v>21.224</v>
      </c>
      <c r="AA25" s="108">
        <v>30.459</v>
      </c>
      <c r="AB25" s="108">
        <v>22.01</v>
      </c>
      <c r="AC25" s="108">
        <v>26.341000000000001</v>
      </c>
      <c r="AD25" s="108">
        <v>27.71</v>
      </c>
      <c r="AE25" s="108">
        <v>13.522</v>
      </c>
      <c r="AF25" s="108">
        <v>23.876000000000001</v>
      </c>
      <c r="AG25" s="108">
        <v>21.257000000000001</v>
      </c>
      <c r="AH25" s="108">
        <v>20.231999999999999</v>
      </c>
      <c r="AI25" s="130"/>
      <c r="AJ25" s="130"/>
      <c r="AK25" s="130"/>
      <c r="AL25" s="130"/>
      <c r="AM25" s="130"/>
      <c r="AN25" s="130"/>
      <c r="AO25" s="130"/>
      <c r="AP25" s="130"/>
      <c r="AQ25" s="130"/>
      <c r="AR25" s="130"/>
      <c r="AS25" s="130"/>
      <c r="AT25" s="130"/>
      <c r="AU25" s="130"/>
      <c r="AV25" s="130"/>
      <c r="AW25" s="130"/>
      <c r="AX25" s="130"/>
      <c r="AY25" s="130"/>
    </row>
    <row r="26" spans="1:1005" ht="15" x14ac:dyDescent="0.25">
      <c r="A26" s="263">
        <v>45352</v>
      </c>
      <c r="B26" s="264"/>
      <c r="C26" s="264"/>
      <c r="D26" s="274">
        <v>37.51</v>
      </c>
      <c r="E26" s="108">
        <v>31.082999999999998</v>
      </c>
      <c r="F26" s="108">
        <v>40.472000000000001</v>
      </c>
      <c r="G26" s="108">
        <v>43.55</v>
      </c>
      <c r="H26" s="108">
        <v>41.097999999999999</v>
      </c>
      <c r="I26" s="108">
        <v>41.622</v>
      </c>
      <c r="J26" s="108">
        <v>40.872999999999998</v>
      </c>
      <c r="K26" s="108">
        <v>34.357999999999997</v>
      </c>
      <c r="L26" s="108">
        <v>30.25</v>
      </c>
      <c r="M26" s="108">
        <v>28.327000000000002</v>
      </c>
      <c r="N26" s="108">
        <v>21.366</v>
      </c>
      <c r="O26" s="108">
        <v>27.835999999999999</v>
      </c>
      <c r="P26" s="108">
        <v>44.944000000000003</v>
      </c>
      <c r="Q26" s="108">
        <v>25.001000000000001</v>
      </c>
      <c r="R26" s="108">
        <v>28.126000000000001</v>
      </c>
      <c r="S26" s="108">
        <v>52.04</v>
      </c>
      <c r="T26" s="108">
        <v>17.16</v>
      </c>
      <c r="U26" s="108">
        <v>41.301000000000002</v>
      </c>
      <c r="V26" s="108">
        <v>22.370999999999999</v>
      </c>
      <c r="W26" s="108">
        <v>29.606999999999999</v>
      </c>
      <c r="X26" s="108">
        <v>37.453000000000003</v>
      </c>
      <c r="Y26" s="108">
        <v>19.010999999999999</v>
      </c>
      <c r="Z26" s="108">
        <v>26.847000000000001</v>
      </c>
      <c r="AA26" s="108">
        <v>50.722999999999999</v>
      </c>
      <c r="AB26" s="108">
        <v>35.979999999999997</v>
      </c>
      <c r="AC26" s="108">
        <v>56.951999999999998</v>
      </c>
      <c r="AD26" s="108">
        <v>28.96</v>
      </c>
      <c r="AE26" s="108">
        <v>18.483000000000001</v>
      </c>
      <c r="AF26" s="108">
        <v>34.753</v>
      </c>
      <c r="AG26" s="108">
        <v>26.713999999999999</v>
      </c>
      <c r="AH26" s="108">
        <v>31.533000000000001</v>
      </c>
      <c r="AI26" s="130"/>
      <c r="AJ26" s="130"/>
      <c r="AK26" s="130"/>
      <c r="AL26" s="130"/>
      <c r="AM26" s="130"/>
      <c r="AN26" s="130"/>
      <c r="AO26" s="130"/>
      <c r="AP26" s="130"/>
      <c r="AQ26" s="130"/>
      <c r="AR26" s="130"/>
      <c r="AS26" s="130"/>
      <c r="AT26" s="130"/>
      <c r="AU26" s="130"/>
      <c r="AV26" s="130"/>
      <c r="AW26" s="130"/>
      <c r="AX26" s="130"/>
      <c r="AY26" s="130"/>
    </row>
    <row r="27" spans="1:1005" ht="15" x14ac:dyDescent="0.25">
      <c r="A27" s="263">
        <v>45383</v>
      </c>
      <c r="B27" s="264"/>
      <c r="C27" s="264"/>
      <c r="D27" s="274">
        <v>78.28</v>
      </c>
      <c r="E27" s="108">
        <v>64.873000000000005</v>
      </c>
      <c r="F27" s="108">
        <v>73.578999999999994</v>
      </c>
      <c r="G27" s="108">
        <v>56.378999999999998</v>
      </c>
      <c r="H27" s="108">
        <v>95.111999999999995</v>
      </c>
      <c r="I27" s="108">
        <v>74.838999999999999</v>
      </c>
      <c r="J27" s="108">
        <v>60.109000000000002</v>
      </c>
      <c r="K27" s="108">
        <v>47.71</v>
      </c>
      <c r="L27" s="108">
        <v>83.36</v>
      </c>
      <c r="M27" s="108">
        <v>57.386000000000003</v>
      </c>
      <c r="N27" s="108">
        <v>54.097999999999999</v>
      </c>
      <c r="O27" s="108">
        <v>50.034999999999997</v>
      </c>
      <c r="P27" s="108">
        <v>93.665999999999997</v>
      </c>
      <c r="Q27" s="108">
        <v>60.311</v>
      </c>
      <c r="R27" s="108">
        <v>88.308999999999997</v>
      </c>
      <c r="S27" s="108">
        <v>87.263000000000005</v>
      </c>
      <c r="T27" s="108">
        <v>46.01</v>
      </c>
      <c r="U27" s="108">
        <v>60.665999999999997</v>
      </c>
      <c r="V27" s="108">
        <v>51.308999999999997</v>
      </c>
      <c r="W27" s="108">
        <v>62.313000000000002</v>
      </c>
      <c r="X27" s="108">
        <v>80.956999999999994</v>
      </c>
      <c r="Y27" s="108">
        <v>35.530999999999999</v>
      </c>
      <c r="Z27" s="108">
        <v>65.721000000000004</v>
      </c>
      <c r="AA27" s="108">
        <v>75.953000000000003</v>
      </c>
      <c r="AB27" s="108">
        <v>58.369</v>
      </c>
      <c r="AC27" s="108">
        <v>106.783</v>
      </c>
      <c r="AD27" s="108">
        <v>47.420999999999999</v>
      </c>
      <c r="AE27" s="108">
        <v>71.471000000000004</v>
      </c>
      <c r="AF27" s="108">
        <v>49.470999999999997</v>
      </c>
      <c r="AG27" s="108">
        <v>48.183</v>
      </c>
      <c r="AH27" s="108">
        <v>68.227999999999994</v>
      </c>
      <c r="AI27" s="130"/>
      <c r="AJ27" s="130"/>
      <c r="AK27" s="130"/>
      <c r="AL27" s="130"/>
      <c r="AM27" s="130"/>
      <c r="AN27" s="130"/>
      <c r="AO27" s="130"/>
      <c r="AP27" s="130"/>
      <c r="AQ27" s="130"/>
      <c r="AR27" s="130"/>
      <c r="AS27" s="130"/>
      <c r="AT27" s="130"/>
      <c r="AU27" s="130"/>
      <c r="AV27" s="130"/>
      <c r="AW27" s="130"/>
      <c r="AX27" s="130"/>
      <c r="AY27" s="130"/>
    </row>
    <row r="28" spans="1:1005" ht="15" x14ac:dyDescent="0.25">
      <c r="A28" s="263">
        <v>45413</v>
      </c>
      <c r="B28" s="264"/>
      <c r="C28" s="264"/>
      <c r="D28" s="274">
        <v>203.17</v>
      </c>
      <c r="E28" s="108">
        <v>262.887</v>
      </c>
      <c r="F28" s="108">
        <v>212.946</v>
      </c>
      <c r="G28" s="108">
        <v>235.65100000000001</v>
      </c>
      <c r="H28" s="108">
        <v>355.33199999999999</v>
      </c>
      <c r="I28" s="108">
        <v>306.92500000000001</v>
      </c>
      <c r="J28" s="108">
        <v>192.21</v>
      </c>
      <c r="K28" s="108">
        <v>200.49199999999999</v>
      </c>
      <c r="L28" s="108">
        <v>240.142</v>
      </c>
      <c r="M28" s="108">
        <v>236.01</v>
      </c>
      <c r="N28" s="108">
        <v>94.531000000000006</v>
      </c>
      <c r="O28" s="108">
        <v>164.51599999999999</v>
      </c>
      <c r="P28" s="108">
        <v>222.75800000000001</v>
      </c>
      <c r="Q28" s="108">
        <v>250.65700000000001</v>
      </c>
      <c r="R28" s="108">
        <v>232.28800000000001</v>
      </c>
      <c r="S28" s="108">
        <v>219.02600000000001</v>
      </c>
      <c r="T28" s="108">
        <v>230.476</v>
      </c>
      <c r="U28" s="108">
        <v>294.58300000000003</v>
      </c>
      <c r="V28" s="108">
        <v>118.73399999999999</v>
      </c>
      <c r="W28" s="108">
        <v>143.607</v>
      </c>
      <c r="X28" s="108">
        <v>141.44399999999999</v>
      </c>
      <c r="Y28" s="108">
        <v>98.956999999999994</v>
      </c>
      <c r="Z28" s="108">
        <v>236.90799999999999</v>
      </c>
      <c r="AA28" s="108">
        <v>159.101</v>
      </c>
      <c r="AB28" s="108">
        <v>156.97200000000001</v>
      </c>
      <c r="AC28" s="108">
        <v>239.11500000000001</v>
      </c>
      <c r="AD28" s="108">
        <v>161.84</v>
      </c>
      <c r="AE28" s="108">
        <v>172.946</v>
      </c>
      <c r="AF28" s="108">
        <v>179.619</v>
      </c>
      <c r="AG28" s="108">
        <v>119.60899999999999</v>
      </c>
      <c r="AH28" s="108">
        <v>205.81399999999999</v>
      </c>
      <c r="AI28" s="130"/>
      <c r="AJ28" s="130"/>
      <c r="AK28" s="130"/>
      <c r="AL28" s="130"/>
      <c r="AM28" s="130"/>
      <c r="AN28" s="130"/>
      <c r="AO28" s="130"/>
      <c r="AP28" s="130"/>
      <c r="AQ28" s="130"/>
      <c r="AR28" s="130"/>
      <c r="AS28" s="130"/>
      <c r="AT28" s="130"/>
      <c r="AU28" s="130"/>
      <c r="AV28" s="130"/>
      <c r="AW28" s="130"/>
      <c r="AX28" s="130"/>
      <c r="AY28" s="130"/>
      <c r="ALQ28" s="2" t="e">
        <v>#N/A</v>
      </c>
    </row>
    <row r="29" spans="1:1005" ht="15" x14ac:dyDescent="0.25">
      <c r="A29" s="263">
        <v>45444</v>
      </c>
      <c r="B29" s="264"/>
      <c r="C29" s="264"/>
      <c r="D29" s="274">
        <v>250.18</v>
      </c>
      <c r="E29" s="108">
        <v>408.214</v>
      </c>
      <c r="F29" s="108">
        <v>210.749</v>
      </c>
      <c r="G29" s="108">
        <v>569.49199999999996</v>
      </c>
      <c r="H29" s="108">
        <v>307.08</v>
      </c>
      <c r="I29" s="108">
        <v>479.73</v>
      </c>
      <c r="J29" s="108">
        <v>203.351</v>
      </c>
      <c r="K29" s="108">
        <v>318.84300000000002</v>
      </c>
      <c r="L29" s="108">
        <v>149.55199999999999</v>
      </c>
      <c r="M29" s="108">
        <v>185.52600000000001</v>
      </c>
      <c r="N29" s="108">
        <v>55.115000000000002</v>
      </c>
      <c r="O29" s="108">
        <v>202.98400000000001</v>
      </c>
      <c r="P29" s="108">
        <v>136.875</v>
      </c>
      <c r="Q29" s="108">
        <v>280.14100000000002</v>
      </c>
      <c r="R29" s="108">
        <v>179.15199999999999</v>
      </c>
      <c r="S29" s="108">
        <v>161.625</v>
      </c>
      <c r="T29" s="108">
        <v>468.99900000000002</v>
      </c>
      <c r="U29" s="108">
        <v>256.39600000000002</v>
      </c>
      <c r="V29" s="108">
        <v>254.857</v>
      </c>
      <c r="W29" s="108">
        <v>417.14600000000002</v>
      </c>
      <c r="X29" s="108">
        <v>53.031999999999996</v>
      </c>
      <c r="Y29" s="108">
        <v>147.99199999999999</v>
      </c>
      <c r="Z29" s="108">
        <v>321.82499999999999</v>
      </c>
      <c r="AA29" s="108">
        <v>342.87700000000001</v>
      </c>
      <c r="AB29" s="108">
        <v>281.83300000000003</v>
      </c>
      <c r="AC29" s="108">
        <v>383.322</v>
      </c>
      <c r="AD29" s="108">
        <v>72.960999999999999</v>
      </c>
      <c r="AE29" s="108">
        <v>397.92399999999998</v>
      </c>
      <c r="AF29" s="108">
        <v>188.952</v>
      </c>
      <c r="AG29" s="108">
        <v>261.62799999999999</v>
      </c>
      <c r="AH29" s="108">
        <v>159.15299999999999</v>
      </c>
      <c r="AI29" s="130"/>
      <c r="AJ29" s="130"/>
      <c r="AK29" s="130"/>
      <c r="AL29" s="130"/>
      <c r="AM29" s="130"/>
      <c r="AN29" s="130"/>
      <c r="AO29" s="130"/>
      <c r="AP29" s="130"/>
      <c r="AQ29" s="130"/>
      <c r="AR29" s="130"/>
      <c r="AS29" s="130"/>
      <c r="AT29" s="130"/>
      <c r="AU29" s="130"/>
      <c r="AV29" s="130"/>
      <c r="AW29" s="130"/>
      <c r="AX29" s="130"/>
      <c r="AY29" s="130"/>
      <c r="ALQ29" s="2" t="e">
        <v>#N/A</v>
      </c>
    </row>
    <row r="30" spans="1:1005" ht="15" x14ac:dyDescent="0.25">
      <c r="A30" s="263">
        <v>45474</v>
      </c>
      <c r="B30" s="264"/>
      <c r="C30" s="264"/>
      <c r="D30" s="274">
        <v>86.42</v>
      </c>
      <c r="E30" s="108">
        <v>185.39699999999999</v>
      </c>
      <c r="F30" s="108">
        <v>64.150000000000006</v>
      </c>
      <c r="G30" s="108">
        <v>423.13099999999997</v>
      </c>
      <c r="H30" s="108">
        <v>109.47499999999999</v>
      </c>
      <c r="I30" s="108">
        <v>169.45400000000001</v>
      </c>
      <c r="J30" s="108">
        <v>96.596000000000004</v>
      </c>
      <c r="K30" s="108">
        <v>207.13499999999999</v>
      </c>
      <c r="L30" s="108">
        <v>49.929000000000002</v>
      </c>
      <c r="M30" s="108">
        <v>57.768999999999998</v>
      </c>
      <c r="N30" s="108">
        <v>24.045000000000002</v>
      </c>
      <c r="O30" s="108">
        <v>55.848999999999997</v>
      </c>
      <c r="P30" s="108">
        <v>53.444000000000003</v>
      </c>
      <c r="Q30" s="108">
        <v>112.45699999999999</v>
      </c>
      <c r="R30" s="108">
        <v>69.656999999999996</v>
      </c>
      <c r="S30" s="108">
        <v>62.488999999999997</v>
      </c>
      <c r="T30" s="108">
        <v>207.60599999999999</v>
      </c>
      <c r="U30" s="108">
        <v>132.30199999999999</v>
      </c>
      <c r="V30" s="108">
        <v>67.808000000000007</v>
      </c>
      <c r="W30" s="108">
        <v>218.15899999999999</v>
      </c>
      <c r="X30" s="108">
        <v>27.946000000000002</v>
      </c>
      <c r="Y30" s="108">
        <v>54.893999999999998</v>
      </c>
      <c r="Z30" s="108">
        <v>98.822000000000003</v>
      </c>
      <c r="AA30" s="108">
        <v>115.021</v>
      </c>
      <c r="AB30" s="108">
        <v>90.405000000000001</v>
      </c>
      <c r="AC30" s="108">
        <v>130.13300000000001</v>
      </c>
      <c r="AD30" s="108">
        <v>31.974</v>
      </c>
      <c r="AE30" s="108">
        <v>247.566</v>
      </c>
      <c r="AF30" s="108">
        <v>59</v>
      </c>
      <c r="AG30" s="108">
        <v>120.19799999999999</v>
      </c>
      <c r="AH30" s="108">
        <v>64.733999999999995</v>
      </c>
      <c r="AI30" s="130"/>
      <c r="AJ30" s="130"/>
      <c r="AK30" s="130"/>
      <c r="AL30" s="130"/>
      <c r="AM30" s="130"/>
      <c r="AN30" s="130"/>
      <c r="AO30" s="130"/>
      <c r="AP30" s="130"/>
      <c r="AQ30" s="130"/>
      <c r="AR30" s="130"/>
      <c r="AS30" s="130"/>
      <c r="AT30" s="130"/>
      <c r="AU30" s="130"/>
      <c r="AV30" s="130"/>
      <c r="AW30" s="130"/>
      <c r="AX30" s="130"/>
      <c r="AY30" s="130"/>
      <c r="ALQ30" s="2" t="e">
        <v>#N/A</v>
      </c>
    </row>
    <row r="31" spans="1:1005" ht="15" x14ac:dyDescent="0.25">
      <c r="A31" s="263">
        <v>45505</v>
      </c>
      <c r="B31" s="264"/>
      <c r="C31" s="264"/>
      <c r="D31" s="274">
        <v>55.63</v>
      </c>
      <c r="E31" s="108">
        <v>68.412000000000006</v>
      </c>
      <c r="F31" s="108">
        <v>42.444000000000003</v>
      </c>
      <c r="G31" s="108">
        <v>122.628</v>
      </c>
      <c r="H31" s="108">
        <v>53.610999999999997</v>
      </c>
      <c r="I31" s="108">
        <v>81.584000000000003</v>
      </c>
      <c r="J31" s="108">
        <v>49.366</v>
      </c>
      <c r="K31" s="108">
        <v>85.712999999999994</v>
      </c>
      <c r="L31" s="108">
        <v>44.027000000000001</v>
      </c>
      <c r="M31" s="108">
        <v>51.499000000000002</v>
      </c>
      <c r="N31" s="108">
        <v>21.187999999999999</v>
      </c>
      <c r="O31" s="108">
        <v>41.445999999999998</v>
      </c>
      <c r="P31" s="108">
        <v>37.295999999999999</v>
      </c>
      <c r="Q31" s="108">
        <v>57.81</v>
      </c>
      <c r="R31" s="108">
        <v>48.848999999999997</v>
      </c>
      <c r="S31" s="108">
        <v>45.595999999999997</v>
      </c>
      <c r="T31" s="108">
        <v>77.171999999999997</v>
      </c>
      <c r="U31" s="108">
        <v>54.113</v>
      </c>
      <c r="V31" s="108">
        <v>48.293999999999997</v>
      </c>
      <c r="W31" s="108">
        <v>68.536000000000001</v>
      </c>
      <c r="X31" s="108">
        <v>28.318999999999999</v>
      </c>
      <c r="Y31" s="108">
        <v>39.057000000000002</v>
      </c>
      <c r="Z31" s="108">
        <v>55.923000000000002</v>
      </c>
      <c r="AA31" s="108">
        <v>53.002000000000002</v>
      </c>
      <c r="AB31" s="108">
        <v>52.393999999999998</v>
      </c>
      <c r="AC31" s="108">
        <v>63.581000000000003</v>
      </c>
      <c r="AD31" s="108">
        <v>26.478000000000002</v>
      </c>
      <c r="AE31" s="108">
        <v>79.835999999999999</v>
      </c>
      <c r="AF31" s="108">
        <v>39.134</v>
      </c>
      <c r="AG31" s="108">
        <v>54.838000000000001</v>
      </c>
      <c r="AH31" s="108">
        <v>52.808999999999997</v>
      </c>
      <c r="AI31" s="130"/>
      <c r="AJ31" s="130"/>
      <c r="AK31" s="130"/>
      <c r="AL31" s="130"/>
      <c r="AM31" s="130"/>
      <c r="AN31" s="130"/>
      <c r="AO31" s="130"/>
      <c r="AP31" s="130"/>
      <c r="AQ31" s="130"/>
      <c r="AR31" s="130"/>
      <c r="AS31" s="130"/>
      <c r="AT31" s="130"/>
      <c r="AU31" s="130"/>
      <c r="AV31" s="130"/>
      <c r="AW31" s="130"/>
      <c r="AX31" s="130"/>
      <c r="AY31" s="130"/>
      <c r="ALQ31" s="2" t="e">
        <v>#N/A</v>
      </c>
    </row>
    <row r="32" spans="1:1005" ht="15" x14ac:dyDescent="0.25">
      <c r="A32" s="263">
        <v>45536</v>
      </c>
      <c r="B32" s="264"/>
      <c r="C32" s="264"/>
      <c r="D32" s="274">
        <v>35.31</v>
      </c>
      <c r="E32" s="108">
        <v>48.283999999999999</v>
      </c>
      <c r="F32" s="108">
        <v>33.881999999999998</v>
      </c>
      <c r="G32" s="108">
        <v>63.433</v>
      </c>
      <c r="H32" s="108">
        <v>38.957000000000001</v>
      </c>
      <c r="I32" s="108">
        <v>54.667000000000002</v>
      </c>
      <c r="J32" s="108">
        <v>31.904</v>
      </c>
      <c r="K32" s="108">
        <v>45.918999999999997</v>
      </c>
      <c r="L32" s="108">
        <v>32.546999999999997</v>
      </c>
      <c r="M32" s="108">
        <v>30.14</v>
      </c>
      <c r="N32" s="108">
        <v>20.655000000000001</v>
      </c>
      <c r="O32" s="108">
        <v>54.295999999999999</v>
      </c>
      <c r="P32" s="108">
        <v>33.030999999999999</v>
      </c>
      <c r="Q32" s="108">
        <v>36.978999999999999</v>
      </c>
      <c r="R32" s="108">
        <v>36.482999999999997</v>
      </c>
      <c r="S32" s="108">
        <v>39.725999999999999</v>
      </c>
      <c r="T32" s="108">
        <v>43.600999999999999</v>
      </c>
      <c r="U32" s="108">
        <v>35.994999999999997</v>
      </c>
      <c r="V32" s="108">
        <v>27.757000000000001</v>
      </c>
      <c r="W32" s="108">
        <v>39.14</v>
      </c>
      <c r="X32" s="108">
        <v>23.236000000000001</v>
      </c>
      <c r="Y32" s="108">
        <v>51.805999999999997</v>
      </c>
      <c r="Z32" s="108">
        <v>51.692999999999998</v>
      </c>
      <c r="AA32" s="108">
        <v>38.277999999999999</v>
      </c>
      <c r="AB32" s="108">
        <v>34.164000000000001</v>
      </c>
      <c r="AC32" s="108">
        <v>38.514000000000003</v>
      </c>
      <c r="AD32" s="108">
        <v>21.591000000000001</v>
      </c>
      <c r="AE32" s="108">
        <v>41.960999999999999</v>
      </c>
      <c r="AF32" s="108">
        <v>36.527000000000001</v>
      </c>
      <c r="AG32" s="108">
        <v>33.182000000000002</v>
      </c>
      <c r="AH32" s="108">
        <v>38.024999999999999</v>
      </c>
      <c r="AI32" s="130"/>
      <c r="AJ32" s="130"/>
      <c r="AK32" s="130"/>
      <c r="AL32" s="130"/>
      <c r="AM32" s="130"/>
      <c r="AN32" s="130"/>
      <c r="AO32" s="130"/>
      <c r="AP32" s="130"/>
      <c r="AQ32" s="130"/>
      <c r="AR32" s="130"/>
      <c r="AS32" s="130"/>
      <c r="AT32" s="130"/>
      <c r="AU32" s="130"/>
      <c r="AV32" s="130"/>
      <c r="AW32" s="130"/>
      <c r="AX32" s="130"/>
      <c r="AY32" s="130"/>
      <c r="ALQ32" s="2" t="e">
        <v>#N/A</v>
      </c>
    </row>
    <row r="33" spans="1:1005" ht="15" x14ac:dyDescent="0.25">
      <c r="A33" s="263">
        <v>45566</v>
      </c>
      <c r="B33" s="270"/>
      <c r="C33" s="270"/>
      <c r="D33" s="274">
        <v>36.049999999999997</v>
      </c>
      <c r="E33" s="108">
        <v>44.058999999999997</v>
      </c>
      <c r="F33" s="108">
        <v>40.162999999999997</v>
      </c>
      <c r="G33" s="108">
        <v>57.341999999999999</v>
      </c>
      <c r="H33" s="108">
        <v>45.832000000000001</v>
      </c>
      <c r="I33" s="108">
        <v>55.517000000000003</v>
      </c>
      <c r="J33" s="108">
        <v>41.191000000000003</v>
      </c>
      <c r="K33" s="108">
        <v>37.085999999999999</v>
      </c>
      <c r="L33" s="108">
        <v>28.957999999999998</v>
      </c>
      <c r="M33" s="108">
        <v>28.661999999999999</v>
      </c>
      <c r="N33" s="108">
        <v>27.975999999999999</v>
      </c>
      <c r="O33" s="108">
        <v>32.950000000000003</v>
      </c>
      <c r="P33" s="108">
        <v>31.074000000000002</v>
      </c>
      <c r="Q33" s="108">
        <v>49.124000000000002</v>
      </c>
      <c r="R33" s="108">
        <v>57.256999999999998</v>
      </c>
      <c r="S33" s="108">
        <v>39.601999999999997</v>
      </c>
      <c r="T33" s="108">
        <v>39.664000000000001</v>
      </c>
      <c r="U33" s="108">
        <v>37.715000000000003</v>
      </c>
      <c r="V33" s="108">
        <v>28.86</v>
      </c>
      <c r="W33" s="108">
        <v>38.154000000000003</v>
      </c>
      <c r="X33" s="108">
        <v>22.384</v>
      </c>
      <c r="Y33" s="108">
        <v>47.332000000000001</v>
      </c>
      <c r="Z33" s="108">
        <v>56.933</v>
      </c>
      <c r="AA33" s="108">
        <v>33.027000000000001</v>
      </c>
      <c r="AB33" s="108">
        <v>29.928000000000001</v>
      </c>
      <c r="AC33" s="108">
        <v>39.728999999999999</v>
      </c>
      <c r="AD33" s="108">
        <v>24.151</v>
      </c>
      <c r="AE33" s="108">
        <v>36.314</v>
      </c>
      <c r="AF33" s="108">
        <v>34.877000000000002</v>
      </c>
      <c r="AG33" s="108">
        <v>28.06</v>
      </c>
      <c r="AH33" s="108">
        <v>28.039000000000001</v>
      </c>
      <c r="AI33" s="130"/>
      <c r="AJ33" s="130"/>
      <c r="AK33" s="130"/>
      <c r="AL33" s="130"/>
      <c r="AM33" s="130"/>
      <c r="AN33" s="130"/>
      <c r="AO33" s="130"/>
      <c r="AP33" s="130"/>
      <c r="AQ33" s="130"/>
      <c r="AR33" s="130"/>
      <c r="AS33" s="130"/>
      <c r="AT33" s="130"/>
      <c r="AU33" s="130"/>
      <c r="AV33" s="130"/>
      <c r="AW33" s="130"/>
      <c r="AX33" s="130"/>
      <c r="AY33" s="130"/>
      <c r="ALQ33" s="2" t="e">
        <v>#N/A</v>
      </c>
    </row>
    <row r="34" spans="1:1005" ht="15" x14ac:dyDescent="0.25">
      <c r="A34" s="263">
        <v>45597</v>
      </c>
      <c r="B34" s="264"/>
      <c r="C34" s="264"/>
      <c r="D34" s="274">
        <v>30.88</v>
      </c>
      <c r="E34" s="108">
        <v>35.664000000000001</v>
      </c>
      <c r="F34" s="108">
        <v>31.04</v>
      </c>
      <c r="G34" s="108">
        <v>43.286999999999999</v>
      </c>
      <c r="H34" s="108">
        <v>39.164999999999999</v>
      </c>
      <c r="I34" s="108">
        <v>42.195999999999998</v>
      </c>
      <c r="J34" s="108">
        <v>33.707999999999998</v>
      </c>
      <c r="K34" s="108">
        <v>29.547999999999998</v>
      </c>
      <c r="L34" s="108">
        <v>25.303000000000001</v>
      </c>
      <c r="M34" s="108">
        <v>28.169</v>
      </c>
      <c r="N34" s="108">
        <v>18.48</v>
      </c>
      <c r="O34" s="108">
        <v>24.565000000000001</v>
      </c>
      <c r="P34" s="108">
        <v>28.033999999999999</v>
      </c>
      <c r="Q34" s="108">
        <v>37.787999999999997</v>
      </c>
      <c r="R34" s="108">
        <v>40.598999999999997</v>
      </c>
      <c r="S34" s="108">
        <v>32.295000000000002</v>
      </c>
      <c r="T34" s="108">
        <v>33.695</v>
      </c>
      <c r="U34" s="108">
        <v>33.393000000000001</v>
      </c>
      <c r="V34" s="108">
        <v>28.814</v>
      </c>
      <c r="W34" s="108">
        <v>31.268999999999998</v>
      </c>
      <c r="X34" s="108">
        <v>18.594000000000001</v>
      </c>
      <c r="Y34" s="108">
        <v>30.344000000000001</v>
      </c>
      <c r="Z34" s="108">
        <v>36.229999999999997</v>
      </c>
      <c r="AA34" s="108">
        <v>29.507000000000001</v>
      </c>
      <c r="AB34" s="108">
        <v>25.675000000000001</v>
      </c>
      <c r="AC34" s="108">
        <v>33.502000000000002</v>
      </c>
      <c r="AD34" s="108">
        <v>22.17</v>
      </c>
      <c r="AE34" s="108">
        <v>31.184999999999999</v>
      </c>
      <c r="AF34" s="108">
        <v>36.792000000000002</v>
      </c>
      <c r="AG34" s="108">
        <v>26.359000000000002</v>
      </c>
      <c r="AH34" s="108">
        <v>23.901</v>
      </c>
      <c r="AI34" s="130"/>
      <c r="AJ34" s="130"/>
      <c r="AK34" s="130"/>
      <c r="AL34" s="130"/>
      <c r="AM34" s="130"/>
      <c r="AN34" s="130"/>
      <c r="AO34" s="130"/>
      <c r="AP34" s="130"/>
      <c r="AQ34" s="130"/>
      <c r="AR34" s="130"/>
      <c r="AS34" s="130"/>
      <c r="AT34" s="130"/>
      <c r="AU34" s="130"/>
      <c r="AV34" s="130"/>
      <c r="AW34" s="130"/>
      <c r="AX34" s="130"/>
      <c r="AY34" s="130"/>
      <c r="ALQ34" s="2" t="e">
        <v>#N/A</v>
      </c>
    </row>
    <row r="35" spans="1:1005" ht="15" x14ac:dyDescent="0.25">
      <c r="A35" s="263">
        <v>45627</v>
      </c>
      <c r="B35" s="264"/>
      <c r="C35" s="264"/>
      <c r="D35" s="274">
        <v>26.31</v>
      </c>
      <c r="E35" s="108">
        <v>30.102</v>
      </c>
      <c r="F35" s="108">
        <v>25.696000000000002</v>
      </c>
      <c r="G35" s="108">
        <v>39.326000000000001</v>
      </c>
      <c r="H35" s="108">
        <v>32.609000000000002</v>
      </c>
      <c r="I35" s="108">
        <v>33.759</v>
      </c>
      <c r="J35" s="108">
        <v>30.523</v>
      </c>
      <c r="K35" s="108">
        <v>26.100999999999999</v>
      </c>
      <c r="L35" s="108">
        <v>22.274000000000001</v>
      </c>
      <c r="M35" s="108">
        <v>22.71</v>
      </c>
      <c r="N35" s="108">
        <v>15.965</v>
      </c>
      <c r="O35" s="108">
        <v>22.071999999999999</v>
      </c>
      <c r="P35" s="108">
        <v>23.047000000000001</v>
      </c>
      <c r="Q35" s="108">
        <v>28.010999999999999</v>
      </c>
      <c r="R35" s="108">
        <v>28.57</v>
      </c>
      <c r="S35" s="108">
        <v>23.655999999999999</v>
      </c>
      <c r="T35" s="108">
        <v>29.675000000000001</v>
      </c>
      <c r="U35" s="108">
        <v>27.353999999999999</v>
      </c>
      <c r="V35" s="108">
        <v>24.140999999999998</v>
      </c>
      <c r="W35" s="108">
        <v>27.282</v>
      </c>
      <c r="X35" s="108">
        <v>16.786999999999999</v>
      </c>
      <c r="Y35" s="108">
        <v>22.956</v>
      </c>
      <c r="Z35" s="108">
        <v>29.201000000000001</v>
      </c>
      <c r="AA35" s="108">
        <v>25.965</v>
      </c>
      <c r="AB35" s="108">
        <v>23.465</v>
      </c>
      <c r="AC35" s="108">
        <v>31.026</v>
      </c>
      <c r="AD35" s="108">
        <v>18.134</v>
      </c>
      <c r="AE35" s="108">
        <v>28.56</v>
      </c>
      <c r="AF35" s="108">
        <v>29.318000000000001</v>
      </c>
      <c r="AG35" s="108">
        <v>23.879000000000001</v>
      </c>
      <c r="AH35" s="108">
        <v>21.35</v>
      </c>
      <c r="AI35" s="130"/>
      <c r="AJ35" s="130"/>
      <c r="AK35" s="130"/>
      <c r="AL35" s="130"/>
      <c r="AM35" s="130"/>
      <c r="AN35" s="130"/>
      <c r="AO35" s="130"/>
      <c r="AP35" s="130"/>
      <c r="AQ35" s="130"/>
      <c r="AR35" s="130"/>
      <c r="AS35" s="130"/>
      <c r="AT35" s="130"/>
      <c r="AU35" s="130"/>
      <c r="AV35" s="130"/>
      <c r="AW35" s="130"/>
      <c r="AX35" s="130"/>
      <c r="AY35" s="130"/>
      <c r="ALQ35" s="2" t="e">
        <v>#N/A</v>
      </c>
    </row>
    <row r="36" spans="1:1005" ht="15" x14ac:dyDescent="0.25">
      <c r="A36" s="263">
        <v>45658</v>
      </c>
      <c r="B36" s="264"/>
      <c r="C36" s="264"/>
      <c r="D36" s="275">
        <v>25.02</v>
      </c>
      <c r="E36" s="108">
        <v>27.34</v>
      </c>
      <c r="F36" s="108">
        <v>23.298999999999999</v>
      </c>
      <c r="G36" s="108">
        <v>33.536000000000001</v>
      </c>
      <c r="H36" s="108">
        <v>27.981999999999999</v>
      </c>
      <c r="I36" s="108">
        <v>29.91</v>
      </c>
      <c r="J36" s="108">
        <v>26.553000000000001</v>
      </c>
      <c r="K36" s="108">
        <v>25.899000000000001</v>
      </c>
      <c r="L36" s="108">
        <v>20.629000000000001</v>
      </c>
      <c r="M36" s="108">
        <v>19.823</v>
      </c>
      <c r="N36" s="108">
        <v>15.407999999999999</v>
      </c>
      <c r="O36" s="108">
        <v>19.933</v>
      </c>
      <c r="P36" s="108">
        <v>22.009</v>
      </c>
      <c r="Q36" s="108">
        <v>24.241</v>
      </c>
      <c r="R36" s="108">
        <v>24.375</v>
      </c>
      <c r="S36" s="108">
        <v>19.847999999999999</v>
      </c>
      <c r="T36" s="108">
        <v>27.05</v>
      </c>
      <c r="U36" s="108">
        <v>24.356000000000002</v>
      </c>
      <c r="V36" s="108">
        <v>22.094000000000001</v>
      </c>
      <c r="W36" s="108">
        <v>25.719000000000001</v>
      </c>
      <c r="X36" s="108">
        <v>15.539</v>
      </c>
      <c r="Y36" s="108">
        <v>20.114000000000001</v>
      </c>
      <c r="Z36" s="108">
        <v>25.687000000000001</v>
      </c>
      <c r="AA36" s="108">
        <v>23.931000000000001</v>
      </c>
      <c r="AB36" s="108">
        <v>21.550999999999998</v>
      </c>
      <c r="AC36" s="108">
        <v>26.861000000000001</v>
      </c>
      <c r="AD36" s="108">
        <v>16.635999999999999</v>
      </c>
      <c r="AE36" s="108">
        <v>26.021999999999998</v>
      </c>
      <c r="AF36" s="108">
        <v>23.704999999999998</v>
      </c>
      <c r="AG36" s="108">
        <v>21.428000000000001</v>
      </c>
      <c r="AH36" s="108">
        <v>19.940999999999999</v>
      </c>
      <c r="AI36" s="130"/>
      <c r="AJ36" s="130"/>
      <c r="AK36" s="130"/>
      <c r="AL36" s="130"/>
      <c r="AM36" s="130"/>
      <c r="AN36" s="130"/>
      <c r="AO36" s="130"/>
      <c r="AP36" s="130"/>
      <c r="AQ36" s="130"/>
      <c r="AR36" s="130"/>
      <c r="AS36" s="130"/>
      <c r="AT36" s="130"/>
      <c r="AU36" s="130"/>
      <c r="AV36" s="130"/>
      <c r="AW36" s="130"/>
      <c r="AX36" s="130"/>
      <c r="AY36" s="130"/>
      <c r="ALQ36" s="2" t="e">
        <v>#N/A</v>
      </c>
    </row>
    <row r="37" spans="1:1005" ht="15" x14ac:dyDescent="0.25">
      <c r="A37" s="263">
        <v>45689</v>
      </c>
      <c r="B37" s="264"/>
      <c r="C37" s="271"/>
      <c r="D37" s="276">
        <v>23.37</v>
      </c>
      <c r="E37" s="108">
        <v>22.855</v>
      </c>
      <c r="F37" s="108">
        <v>25.079000000000001</v>
      </c>
      <c r="G37" s="108">
        <v>32.039000000000001</v>
      </c>
      <c r="H37" s="108">
        <v>22.940999999999999</v>
      </c>
      <c r="I37" s="108">
        <v>25.533999999999999</v>
      </c>
      <c r="J37" s="108">
        <v>25.035</v>
      </c>
      <c r="K37" s="108">
        <v>25.305</v>
      </c>
      <c r="L37" s="108">
        <v>19.399000000000001</v>
      </c>
      <c r="M37" s="108">
        <v>16.701000000000001</v>
      </c>
      <c r="N37" s="108">
        <v>17.46</v>
      </c>
      <c r="O37" s="108">
        <v>17.14</v>
      </c>
      <c r="P37" s="108">
        <v>19.422999999999998</v>
      </c>
      <c r="Q37" s="108">
        <v>19.809999999999999</v>
      </c>
      <c r="R37" s="108">
        <v>22.484999999999999</v>
      </c>
      <c r="S37" s="108">
        <v>16.154</v>
      </c>
      <c r="T37" s="108">
        <v>23.46</v>
      </c>
      <c r="U37" s="108">
        <v>20.14</v>
      </c>
      <c r="V37" s="108">
        <v>18.541</v>
      </c>
      <c r="W37" s="108">
        <v>21.463999999999999</v>
      </c>
      <c r="X37" s="108">
        <v>13.531000000000001</v>
      </c>
      <c r="Y37" s="108">
        <v>19.577999999999999</v>
      </c>
      <c r="Z37" s="108">
        <v>29.157</v>
      </c>
      <c r="AA37" s="108">
        <v>21.96</v>
      </c>
      <c r="AB37" s="108">
        <v>25.459</v>
      </c>
      <c r="AC37" s="108">
        <v>27.148</v>
      </c>
      <c r="AD37" s="108">
        <v>14.214</v>
      </c>
      <c r="AE37" s="108">
        <v>22.562999999999999</v>
      </c>
      <c r="AF37" s="108">
        <v>21.792999999999999</v>
      </c>
      <c r="AG37" s="109">
        <v>19.498999999999999</v>
      </c>
      <c r="AH37" s="109">
        <v>18.105</v>
      </c>
      <c r="AI37" s="130"/>
      <c r="AJ37" s="130"/>
      <c r="AK37" s="130"/>
      <c r="AL37" s="130"/>
      <c r="AM37" s="130"/>
      <c r="AN37" s="130"/>
      <c r="AO37" s="130"/>
      <c r="AP37" s="130"/>
      <c r="AQ37" s="130"/>
      <c r="AR37" s="130"/>
      <c r="AS37" s="130"/>
      <c r="AT37" s="130"/>
      <c r="AU37" s="130"/>
      <c r="AV37" s="130"/>
      <c r="AW37" s="130"/>
      <c r="AX37" s="130"/>
      <c r="AY37" s="130"/>
      <c r="ALQ37" s="2" t="e">
        <v>#N/A</v>
      </c>
    </row>
    <row r="38" spans="1:1005" ht="15" x14ac:dyDescent="0.25">
      <c r="A38" s="263">
        <v>45717</v>
      </c>
      <c r="B38" s="264"/>
      <c r="C38" s="271"/>
      <c r="D38" s="276">
        <v>37.51</v>
      </c>
      <c r="E38" s="108">
        <v>39.875</v>
      </c>
      <c r="F38" s="108">
        <v>45.688000000000002</v>
      </c>
      <c r="G38" s="108">
        <v>41.26</v>
      </c>
      <c r="H38" s="108">
        <v>43.651000000000003</v>
      </c>
      <c r="I38" s="108">
        <v>41.284999999999997</v>
      </c>
      <c r="J38" s="108">
        <v>35.982999999999997</v>
      </c>
      <c r="K38" s="108">
        <v>30.817</v>
      </c>
      <c r="L38" s="108">
        <v>28.937999999999999</v>
      </c>
      <c r="M38" s="108">
        <v>21.062000000000001</v>
      </c>
      <c r="N38" s="108">
        <v>27.757000000000001</v>
      </c>
      <c r="O38" s="108">
        <v>43.853000000000002</v>
      </c>
      <c r="P38" s="108">
        <v>24.965</v>
      </c>
      <c r="Q38" s="108">
        <v>28.024000000000001</v>
      </c>
      <c r="R38" s="108">
        <v>52.634</v>
      </c>
      <c r="S38" s="108">
        <v>17.280999999999999</v>
      </c>
      <c r="T38" s="108">
        <v>41.253</v>
      </c>
      <c r="U38" s="108">
        <v>23.501000000000001</v>
      </c>
      <c r="V38" s="108">
        <v>30.236000000000001</v>
      </c>
      <c r="W38" s="108">
        <v>37.314</v>
      </c>
      <c r="X38" s="108">
        <v>20.327000000000002</v>
      </c>
      <c r="Y38" s="108">
        <v>26.085000000000001</v>
      </c>
      <c r="Z38" s="108">
        <v>50.146000000000001</v>
      </c>
      <c r="AA38" s="108">
        <v>36.783000000000001</v>
      </c>
      <c r="AB38" s="108">
        <v>56.762999999999998</v>
      </c>
      <c r="AC38" s="108">
        <v>29.244</v>
      </c>
      <c r="AD38" s="108">
        <v>19.756</v>
      </c>
      <c r="AE38" s="108">
        <v>34.268000000000001</v>
      </c>
      <c r="AF38" s="108">
        <v>28.11</v>
      </c>
      <c r="AG38" s="109">
        <v>31.02</v>
      </c>
      <c r="AH38" s="109">
        <v>31.228000000000002</v>
      </c>
      <c r="AI38" s="130"/>
      <c r="AJ38" s="130"/>
      <c r="AK38" s="130"/>
      <c r="AL38" s="130"/>
      <c r="AM38" s="130"/>
      <c r="AN38" s="130"/>
      <c r="AO38" s="130"/>
      <c r="AP38" s="130"/>
      <c r="AQ38" s="130"/>
      <c r="AR38" s="130"/>
      <c r="AS38" s="130"/>
      <c r="AT38" s="130"/>
      <c r="AU38" s="130"/>
      <c r="AV38" s="130"/>
      <c r="AW38" s="130"/>
      <c r="AX38" s="130"/>
      <c r="AY38" s="130"/>
      <c r="ALQ38" s="2" t="e">
        <v>#N/A</v>
      </c>
    </row>
    <row r="39" spans="1:1005" ht="15" x14ac:dyDescent="0.25">
      <c r="A39" s="263">
        <v>45748</v>
      </c>
      <c r="B39" s="271"/>
      <c r="C39" s="271"/>
      <c r="D39" s="276">
        <v>78.28</v>
      </c>
      <c r="E39" s="108">
        <v>72.382000000000005</v>
      </c>
      <c r="F39" s="108">
        <v>58.905999999999999</v>
      </c>
      <c r="G39" s="108">
        <v>95.242999999999995</v>
      </c>
      <c r="H39" s="108">
        <v>77.59</v>
      </c>
      <c r="I39" s="108">
        <v>59.944000000000003</v>
      </c>
      <c r="J39" s="108">
        <v>49.686</v>
      </c>
      <c r="K39" s="108">
        <v>83.932000000000002</v>
      </c>
      <c r="L39" s="108">
        <v>58.503999999999998</v>
      </c>
      <c r="M39" s="108">
        <v>52.978000000000002</v>
      </c>
      <c r="N39" s="108">
        <v>50.194000000000003</v>
      </c>
      <c r="O39" s="108">
        <v>91.974999999999994</v>
      </c>
      <c r="P39" s="108">
        <v>60.32</v>
      </c>
      <c r="Q39" s="108">
        <v>86.346000000000004</v>
      </c>
      <c r="R39" s="108">
        <v>87.953999999999994</v>
      </c>
      <c r="S39" s="108">
        <v>46.347000000000001</v>
      </c>
      <c r="T39" s="108">
        <v>60.911999999999999</v>
      </c>
      <c r="U39" s="108">
        <v>52.512</v>
      </c>
      <c r="V39" s="108">
        <v>63.462000000000003</v>
      </c>
      <c r="W39" s="108">
        <v>80.852999999999994</v>
      </c>
      <c r="X39" s="108">
        <v>37.194000000000003</v>
      </c>
      <c r="Y39" s="108">
        <v>63.183999999999997</v>
      </c>
      <c r="Z39" s="108">
        <v>75.149000000000001</v>
      </c>
      <c r="AA39" s="108">
        <v>59.792000000000002</v>
      </c>
      <c r="AB39" s="108">
        <v>106.57599999999999</v>
      </c>
      <c r="AC39" s="108">
        <v>46.03</v>
      </c>
      <c r="AD39" s="108">
        <v>74.040000000000006</v>
      </c>
      <c r="AE39" s="108">
        <v>49.106000000000002</v>
      </c>
      <c r="AF39" s="108">
        <v>50.244999999999997</v>
      </c>
      <c r="AG39" s="108">
        <v>65.087000000000003</v>
      </c>
      <c r="AH39" s="108">
        <v>65.498999999999995</v>
      </c>
      <c r="AI39" s="130"/>
      <c r="AJ39" s="130"/>
      <c r="AK39" s="130"/>
      <c r="AL39" s="130"/>
      <c r="AM39" s="130"/>
      <c r="AN39" s="130"/>
      <c r="AO39" s="130"/>
      <c r="AP39" s="130"/>
      <c r="AQ39" s="130"/>
      <c r="AR39" s="130"/>
      <c r="AS39" s="130"/>
      <c r="AT39" s="130"/>
      <c r="AU39" s="130"/>
      <c r="AV39" s="130"/>
      <c r="AW39" s="130"/>
      <c r="AX39" s="130"/>
      <c r="AY39" s="130"/>
      <c r="ALQ39" s="2" t="e">
        <v>#N/A</v>
      </c>
    </row>
    <row r="40" spans="1:1005" ht="15" x14ac:dyDescent="0.25">
      <c r="A40" s="263">
        <v>45778</v>
      </c>
      <c r="B40" s="271"/>
      <c r="C40" s="271"/>
      <c r="D40" s="276">
        <v>203.17</v>
      </c>
      <c r="E40" s="108">
        <v>204.077</v>
      </c>
      <c r="F40" s="108">
        <v>240.328</v>
      </c>
      <c r="G40" s="108">
        <v>354.05599999999998</v>
      </c>
      <c r="H40" s="108">
        <v>310.32600000000002</v>
      </c>
      <c r="I40" s="108">
        <v>185.761</v>
      </c>
      <c r="J40" s="108">
        <v>203.667</v>
      </c>
      <c r="K40" s="108">
        <v>239.88900000000001</v>
      </c>
      <c r="L40" s="108">
        <v>236.68</v>
      </c>
      <c r="M40" s="108">
        <v>91.959000000000003</v>
      </c>
      <c r="N40" s="108">
        <v>164.20699999999999</v>
      </c>
      <c r="O40" s="108">
        <v>220.64500000000001</v>
      </c>
      <c r="P40" s="108">
        <v>250.08699999999999</v>
      </c>
      <c r="Q40" s="108">
        <v>228.114</v>
      </c>
      <c r="R40" s="108">
        <v>219.85900000000001</v>
      </c>
      <c r="S40" s="108">
        <v>230.54900000000001</v>
      </c>
      <c r="T40" s="108">
        <v>293.16699999999997</v>
      </c>
      <c r="U40" s="108">
        <v>113.05800000000001</v>
      </c>
      <c r="V40" s="108">
        <v>144.501</v>
      </c>
      <c r="W40" s="108">
        <v>141.102</v>
      </c>
      <c r="X40" s="108">
        <v>101.05800000000001</v>
      </c>
      <c r="Y40" s="108">
        <v>221.93100000000001</v>
      </c>
      <c r="Z40" s="108">
        <v>158.137</v>
      </c>
      <c r="AA40" s="108">
        <v>157.79900000000001</v>
      </c>
      <c r="AB40" s="108">
        <v>238.17</v>
      </c>
      <c r="AC40" s="108">
        <v>159.81800000000001</v>
      </c>
      <c r="AD40" s="108">
        <v>176.322</v>
      </c>
      <c r="AE40" s="108">
        <v>178.43799999999999</v>
      </c>
      <c r="AF40" s="108">
        <v>121.32599999999999</v>
      </c>
      <c r="AG40" s="109">
        <v>202.42099999999999</v>
      </c>
      <c r="AH40" s="109">
        <v>263.46100000000001</v>
      </c>
      <c r="AI40" s="130"/>
      <c r="AJ40" s="130"/>
      <c r="AK40" s="130"/>
      <c r="AL40" s="130"/>
      <c r="AM40" s="130"/>
      <c r="AN40" s="130"/>
      <c r="AO40" s="130"/>
      <c r="AP40" s="130"/>
      <c r="AQ40" s="130"/>
      <c r="AR40" s="130"/>
      <c r="AS40" s="130"/>
      <c r="AT40" s="130"/>
      <c r="AU40" s="130"/>
      <c r="AV40" s="130"/>
      <c r="AW40" s="130"/>
      <c r="AX40" s="130"/>
      <c r="AY40" s="130"/>
      <c r="ALQ40" s="2" t="e">
        <v>#N/A</v>
      </c>
    </row>
    <row r="41" spans="1:1005" ht="15" x14ac:dyDescent="0.25">
      <c r="A41" s="263">
        <v>45809</v>
      </c>
      <c r="B41" s="271"/>
      <c r="C41" s="271"/>
      <c r="D41" s="276">
        <v>250.18</v>
      </c>
      <c r="E41" s="108">
        <v>214.92</v>
      </c>
      <c r="F41" s="108">
        <v>572.26499999999999</v>
      </c>
      <c r="G41" s="108">
        <v>306.20800000000003</v>
      </c>
      <c r="H41" s="108">
        <v>480.52699999999999</v>
      </c>
      <c r="I41" s="108">
        <v>207.596</v>
      </c>
      <c r="J41" s="108">
        <v>319.94600000000003</v>
      </c>
      <c r="K41" s="108">
        <v>149.381</v>
      </c>
      <c r="L41" s="108">
        <v>185.399</v>
      </c>
      <c r="M41" s="108">
        <v>57.5</v>
      </c>
      <c r="N41" s="108">
        <v>202.23</v>
      </c>
      <c r="O41" s="108">
        <v>135.75299999999999</v>
      </c>
      <c r="P41" s="108">
        <v>279.26600000000002</v>
      </c>
      <c r="Q41" s="108">
        <v>181.846</v>
      </c>
      <c r="R41" s="108">
        <v>160.94499999999999</v>
      </c>
      <c r="S41" s="108">
        <v>468.27499999999998</v>
      </c>
      <c r="T41" s="108">
        <v>254.851</v>
      </c>
      <c r="U41" s="108">
        <v>260.30799999999999</v>
      </c>
      <c r="V41" s="108">
        <v>416.98399999999998</v>
      </c>
      <c r="W41" s="108">
        <v>52.655999999999999</v>
      </c>
      <c r="X41" s="108">
        <v>148.86799999999999</v>
      </c>
      <c r="Y41" s="108">
        <v>327.11799999999999</v>
      </c>
      <c r="Z41" s="108">
        <v>341.68700000000001</v>
      </c>
      <c r="AA41" s="108">
        <v>281.73500000000001</v>
      </c>
      <c r="AB41" s="108">
        <v>382.274</v>
      </c>
      <c r="AC41" s="108">
        <v>75.046999999999997</v>
      </c>
      <c r="AD41" s="108">
        <v>399.99200000000002</v>
      </c>
      <c r="AE41" s="108">
        <v>187.79900000000001</v>
      </c>
      <c r="AF41" s="108">
        <v>262.13799999999998</v>
      </c>
      <c r="AG41" s="109">
        <v>160.96899999999999</v>
      </c>
      <c r="AH41" s="109">
        <v>408.46899999999999</v>
      </c>
      <c r="AI41" s="130"/>
      <c r="AJ41" s="130"/>
      <c r="AK41" s="130"/>
      <c r="AL41" s="130"/>
      <c r="AM41" s="130"/>
      <c r="AN41" s="130"/>
      <c r="AO41" s="130"/>
      <c r="AP41" s="130"/>
      <c r="AQ41" s="130"/>
      <c r="AR41" s="130"/>
      <c r="AS41" s="130"/>
      <c r="AT41" s="130"/>
      <c r="AU41" s="130"/>
      <c r="AV41" s="130"/>
      <c r="AW41" s="130"/>
      <c r="AX41" s="130"/>
      <c r="AY41" s="130"/>
      <c r="ALQ41" s="2" t="e">
        <v>#N/A</v>
      </c>
    </row>
    <row r="42" spans="1:1005" ht="15" x14ac:dyDescent="0.25">
      <c r="A42" s="263">
        <v>45839</v>
      </c>
      <c r="B42" s="271"/>
      <c r="C42" s="271"/>
      <c r="D42" s="276">
        <v>86.42</v>
      </c>
      <c r="E42" s="108">
        <v>65.382000000000005</v>
      </c>
      <c r="F42" s="108">
        <v>423.43</v>
      </c>
      <c r="G42" s="108">
        <v>108.886</v>
      </c>
      <c r="H42" s="108">
        <v>169.54400000000001</v>
      </c>
      <c r="I42" s="108">
        <v>99.51</v>
      </c>
      <c r="J42" s="108">
        <v>207.53</v>
      </c>
      <c r="K42" s="108">
        <v>49.765000000000001</v>
      </c>
      <c r="L42" s="108">
        <v>57.53</v>
      </c>
      <c r="M42" s="108">
        <v>24.140999999999998</v>
      </c>
      <c r="N42" s="108">
        <v>55.354999999999997</v>
      </c>
      <c r="O42" s="108">
        <v>52.624000000000002</v>
      </c>
      <c r="P42" s="108">
        <v>111.758</v>
      </c>
      <c r="Q42" s="108">
        <v>69.783000000000001</v>
      </c>
      <c r="R42" s="108">
        <v>61.972000000000001</v>
      </c>
      <c r="S42" s="108">
        <v>207.01900000000001</v>
      </c>
      <c r="T42" s="108">
        <v>131.66999999999999</v>
      </c>
      <c r="U42" s="108">
        <v>70.376000000000005</v>
      </c>
      <c r="V42" s="108">
        <v>217.75299999999999</v>
      </c>
      <c r="W42" s="108">
        <v>27.425000000000001</v>
      </c>
      <c r="X42" s="108">
        <v>55.122999999999998</v>
      </c>
      <c r="Y42" s="108">
        <v>100.625</v>
      </c>
      <c r="Z42" s="108">
        <v>114.30500000000001</v>
      </c>
      <c r="AA42" s="108">
        <v>90.281000000000006</v>
      </c>
      <c r="AB42" s="108">
        <v>129.505</v>
      </c>
      <c r="AC42" s="108">
        <v>32.328000000000003</v>
      </c>
      <c r="AD42" s="108">
        <v>247.65299999999999</v>
      </c>
      <c r="AE42" s="108">
        <v>58.338999999999999</v>
      </c>
      <c r="AF42" s="108">
        <v>120.164</v>
      </c>
      <c r="AG42" s="109">
        <v>65.466999999999999</v>
      </c>
      <c r="AH42" s="109">
        <v>184.99</v>
      </c>
      <c r="AI42" s="130"/>
      <c r="AJ42" s="130"/>
      <c r="AK42" s="130"/>
      <c r="AL42" s="130"/>
      <c r="AM42" s="130"/>
      <c r="AN42" s="130"/>
      <c r="AO42" s="130"/>
      <c r="AP42" s="130"/>
      <c r="AQ42" s="130"/>
      <c r="AR42" s="130"/>
      <c r="AS42" s="130"/>
      <c r="AT42" s="130"/>
      <c r="AU42" s="130"/>
      <c r="AV42" s="130"/>
      <c r="AW42" s="130"/>
      <c r="AX42" s="130"/>
      <c r="AY42" s="130"/>
      <c r="ALQ42" s="2" t="e">
        <v>#N/A</v>
      </c>
    </row>
    <row r="43" spans="1:1005" ht="15" x14ac:dyDescent="0.25">
      <c r="A43" s="263">
        <v>45870</v>
      </c>
      <c r="B43" s="271"/>
      <c r="C43" s="271"/>
      <c r="D43" s="276">
        <v>55.63</v>
      </c>
      <c r="E43" s="108">
        <v>42.472999999999999</v>
      </c>
      <c r="F43" s="109">
        <v>123.08499999999999</v>
      </c>
      <c r="G43" s="109">
        <v>53.601999999999997</v>
      </c>
      <c r="H43" s="109">
        <v>82.177000000000007</v>
      </c>
      <c r="I43" s="109">
        <v>50.69</v>
      </c>
      <c r="J43" s="109">
        <v>86.31</v>
      </c>
      <c r="K43" s="109">
        <v>44.256999999999998</v>
      </c>
      <c r="L43" s="109">
        <v>51.66</v>
      </c>
      <c r="M43" s="109">
        <v>21.141999999999999</v>
      </c>
      <c r="N43" s="109">
        <v>41.374000000000002</v>
      </c>
      <c r="O43" s="109">
        <v>36.94</v>
      </c>
      <c r="P43" s="109">
        <v>57.732999999999997</v>
      </c>
      <c r="Q43" s="109">
        <v>49.32</v>
      </c>
      <c r="R43" s="109">
        <v>45.670999999999999</v>
      </c>
      <c r="S43" s="109">
        <v>77.177999999999997</v>
      </c>
      <c r="T43" s="109">
        <v>54.033000000000001</v>
      </c>
      <c r="U43" s="109">
        <v>49.54</v>
      </c>
      <c r="V43" s="109">
        <v>68.674999999999997</v>
      </c>
      <c r="W43" s="109">
        <v>28.193000000000001</v>
      </c>
      <c r="X43" s="109">
        <v>39.677</v>
      </c>
      <c r="Y43" s="109">
        <v>56.267000000000003</v>
      </c>
      <c r="Z43" s="109">
        <v>52.831000000000003</v>
      </c>
      <c r="AA43" s="109">
        <v>52.66</v>
      </c>
      <c r="AB43" s="109">
        <v>63.493000000000002</v>
      </c>
      <c r="AC43" s="109">
        <v>26.861000000000001</v>
      </c>
      <c r="AD43" s="109">
        <v>80.263000000000005</v>
      </c>
      <c r="AE43" s="109">
        <v>38.853999999999999</v>
      </c>
      <c r="AF43" s="109">
        <v>55.381999999999998</v>
      </c>
      <c r="AG43" s="109">
        <v>52.664000000000001</v>
      </c>
      <c r="AH43" s="109">
        <v>68.465999999999994</v>
      </c>
      <c r="AI43" s="130"/>
      <c r="AJ43" s="130"/>
      <c r="AK43" s="130"/>
      <c r="AL43" s="130"/>
      <c r="AM43" s="130"/>
      <c r="AN43" s="130"/>
      <c r="AO43" s="130"/>
      <c r="AP43" s="130"/>
      <c r="AQ43" s="130"/>
      <c r="AR43" s="130"/>
      <c r="AS43" s="130"/>
      <c r="AT43" s="130"/>
      <c r="AU43" s="130"/>
      <c r="AV43" s="130"/>
      <c r="AW43" s="130"/>
      <c r="AX43" s="130"/>
      <c r="AY43" s="130"/>
      <c r="ALQ43" s="2" t="e">
        <v>#N/A</v>
      </c>
    </row>
    <row r="44" spans="1:1005" ht="15" x14ac:dyDescent="0.25">
      <c r="A44" s="263">
        <v>45901</v>
      </c>
      <c r="B44" s="271"/>
      <c r="C44" s="271"/>
      <c r="D44" s="276">
        <v>35.31</v>
      </c>
      <c r="E44" s="108">
        <v>33.756999999999998</v>
      </c>
      <c r="F44" s="109">
        <v>63.802</v>
      </c>
      <c r="G44" s="109">
        <v>38.923000000000002</v>
      </c>
      <c r="H44" s="109">
        <v>55.125</v>
      </c>
      <c r="I44" s="109">
        <v>32.494</v>
      </c>
      <c r="J44" s="109">
        <v>46.345999999999997</v>
      </c>
      <c r="K44" s="109">
        <v>32.718000000000004</v>
      </c>
      <c r="L44" s="109">
        <v>30.257999999999999</v>
      </c>
      <c r="M44" s="109">
        <v>20.260000000000002</v>
      </c>
      <c r="N44" s="109">
        <v>54.204000000000001</v>
      </c>
      <c r="O44" s="109">
        <v>32.685000000000002</v>
      </c>
      <c r="P44" s="109">
        <v>36.875</v>
      </c>
      <c r="Q44" s="109">
        <v>36.261000000000003</v>
      </c>
      <c r="R44" s="109">
        <v>39.779000000000003</v>
      </c>
      <c r="S44" s="109">
        <v>43.555</v>
      </c>
      <c r="T44" s="109">
        <v>35.898000000000003</v>
      </c>
      <c r="U44" s="109">
        <v>28.657</v>
      </c>
      <c r="V44" s="109">
        <v>39.238</v>
      </c>
      <c r="W44" s="109">
        <v>23.068000000000001</v>
      </c>
      <c r="X44" s="109">
        <v>52.475000000000001</v>
      </c>
      <c r="Y44" s="109">
        <v>50.151000000000003</v>
      </c>
      <c r="Z44" s="109">
        <v>38.075000000000003</v>
      </c>
      <c r="AA44" s="109">
        <v>34.375</v>
      </c>
      <c r="AB44" s="109">
        <v>38.408999999999999</v>
      </c>
      <c r="AC44" s="109">
        <v>21.699000000000002</v>
      </c>
      <c r="AD44" s="109">
        <v>42.277999999999999</v>
      </c>
      <c r="AE44" s="109">
        <v>36.228999999999999</v>
      </c>
      <c r="AF44" s="109">
        <v>33.637</v>
      </c>
      <c r="AG44" s="109">
        <v>38.676000000000002</v>
      </c>
      <c r="AH44" s="109">
        <v>48.277000000000001</v>
      </c>
      <c r="AI44" s="130"/>
      <c r="AJ44" s="130"/>
      <c r="AK44" s="130"/>
      <c r="AL44" s="130"/>
      <c r="AM44" s="130"/>
      <c r="AN44" s="130"/>
      <c r="AO44" s="130"/>
      <c r="AP44" s="130"/>
      <c r="AQ44" s="130"/>
      <c r="AR44" s="130"/>
      <c r="AS44" s="130"/>
      <c r="AT44" s="130"/>
      <c r="AU44" s="130"/>
      <c r="AV44" s="130"/>
      <c r="AW44" s="130"/>
      <c r="AX44" s="130"/>
      <c r="AY44" s="130"/>
      <c r="ALQ44" s="2" t="e">
        <v>#N/A</v>
      </c>
    </row>
    <row r="45" spans="1:1005" ht="15" x14ac:dyDescent="0.25">
      <c r="A45" s="263">
        <v>45931</v>
      </c>
      <c r="B45" s="271"/>
      <c r="C45" s="271"/>
      <c r="D45" s="276">
        <v>36.049999999999997</v>
      </c>
      <c r="E45" s="108">
        <v>39.865000000000002</v>
      </c>
      <c r="F45" s="109">
        <v>57.642000000000003</v>
      </c>
      <c r="G45" s="109">
        <v>45.762999999999998</v>
      </c>
      <c r="H45" s="109">
        <v>55.927</v>
      </c>
      <c r="I45" s="109">
        <v>41.359000000000002</v>
      </c>
      <c r="J45" s="109">
        <v>37.457000000000001</v>
      </c>
      <c r="K45" s="109">
        <v>29.068999999999999</v>
      </c>
      <c r="L45" s="109">
        <v>28.742000000000001</v>
      </c>
      <c r="M45" s="109">
        <v>28.393999999999998</v>
      </c>
      <c r="N45" s="109">
        <v>32.822000000000003</v>
      </c>
      <c r="O45" s="109">
        <v>30.716000000000001</v>
      </c>
      <c r="P45" s="109">
        <v>48.972999999999999</v>
      </c>
      <c r="Q45" s="109">
        <v>57.640999999999998</v>
      </c>
      <c r="R45" s="109">
        <v>39.585999999999999</v>
      </c>
      <c r="S45" s="109">
        <v>39.594000000000001</v>
      </c>
      <c r="T45" s="109">
        <v>37.607999999999997</v>
      </c>
      <c r="U45" s="109">
        <v>29.428999999999998</v>
      </c>
      <c r="V45" s="109">
        <v>38.215000000000003</v>
      </c>
      <c r="W45" s="109">
        <v>22.251999999999999</v>
      </c>
      <c r="X45" s="109">
        <v>47.798000000000002</v>
      </c>
      <c r="Y45" s="109">
        <v>58.36</v>
      </c>
      <c r="Z45" s="109">
        <v>32.808</v>
      </c>
      <c r="AA45" s="109">
        <v>30.07</v>
      </c>
      <c r="AB45" s="109">
        <v>39.591999999999999</v>
      </c>
      <c r="AC45" s="109">
        <v>24.071000000000002</v>
      </c>
      <c r="AD45" s="109">
        <v>36.633000000000003</v>
      </c>
      <c r="AE45" s="109">
        <v>34.57</v>
      </c>
      <c r="AF45" s="109">
        <v>28.472000000000001</v>
      </c>
      <c r="AG45" s="109">
        <v>28.082000000000001</v>
      </c>
      <c r="AH45" s="109">
        <v>44.023000000000003</v>
      </c>
      <c r="AI45" s="130"/>
      <c r="AJ45" s="130"/>
      <c r="AK45" s="130"/>
      <c r="AL45" s="130"/>
      <c r="AM45" s="130"/>
      <c r="AN45" s="130"/>
      <c r="AO45" s="130"/>
      <c r="AP45" s="130"/>
      <c r="AQ45" s="130"/>
      <c r="AR45" s="130"/>
      <c r="AS45" s="130"/>
      <c r="AT45" s="130"/>
      <c r="AU45" s="130"/>
      <c r="AV45" s="130"/>
      <c r="AW45" s="130"/>
      <c r="AX45" s="130"/>
      <c r="AY45" s="130"/>
      <c r="ALQ45" s="2" t="e">
        <v>#N/A</v>
      </c>
    </row>
    <row r="46" spans="1:1005" ht="15" x14ac:dyDescent="0.25">
      <c r="A46" s="263">
        <v>45962</v>
      </c>
      <c r="B46" s="271"/>
      <c r="C46" s="271"/>
      <c r="D46" s="276">
        <v>30.88</v>
      </c>
      <c r="E46" s="108">
        <v>31.346</v>
      </c>
      <c r="F46" s="109">
        <v>43.652000000000001</v>
      </c>
      <c r="G46" s="109">
        <v>39.185000000000002</v>
      </c>
      <c r="H46" s="109">
        <v>42.622999999999998</v>
      </c>
      <c r="I46" s="109">
        <v>34.420999999999999</v>
      </c>
      <c r="J46" s="109">
        <v>29.956</v>
      </c>
      <c r="K46" s="109">
        <v>25.510999999999999</v>
      </c>
      <c r="L46" s="109">
        <v>28.324999999999999</v>
      </c>
      <c r="M46" s="109">
        <v>18.736000000000001</v>
      </c>
      <c r="N46" s="109">
        <v>24.547000000000001</v>
      </c>
      <c r="O46" s="109">
        <v>27.785</v>
      </c>
      <c r="P46" s="109">
        <v>37.756</v>
      </c>
      <c r="Q46" s="109">
        <v>41.548000000000002</v>
      </c>
      <c r="R46" s="109">
        <v>32.390999999999998</v>
      </c>
      <c r="S46" s="109">
        <v>33.723999999999997</v>
      </c>
      <c r="T46" s="109">
        <v>33.35</v>
      </c>
      <c r="U46" s="109">
        <v>29.67</v>
      </c>
      <c r="V46" s="109">
        <v>31.411000000000001</v>
      </c>
      <c r="W46" s="109">
        <v>18.521999999999998</v>
      </c>
      <c r="X46" s="109">
        <v>30.806999999999999</v>
      </c>
      <c r="Y46" s="109">
        <v>36.715000000000003</v>
      </c>
      <c r="Z46" s="109">
        <v>29.402000000000001</v>
      </c>
      <c r="AA46" s="109">
        <v>25.898</v>
      </c>
      <c r="AB46" s="109">
        <v>33.46</v>
      </c>
      <c r="AC46" s="109">
        <v>22.518000000000001</v>
      </c>
      <c r="AD46" s="109">
        <v>31.507999999999999</v>
      </c>
      <c r="AE46" s="109">
        <v>36.597999999999999</v>
      </c>
      <c r="AF46" s="109">
        <v>26.84</v>
      </c>
      <c r="AG46" s="109">
        <v>23.925000000000001</v>
      </c>
      <c r="AH46" s="109">
        <v>35.707000000000001</v>
      </c>
      <c r="AI46" s="130"/>
      <c r="AJ46" s="130"/>
      <c r="AK46" s="130"/>
      <c r="AL46" s="130"/>
      <c r="AM46" s="130"/>
      <c r="AN46" s="130"/>
      <c r="AO46" s="130"/>
      <c r="AP46" s="130"/>
      <c r="AQ46" s="130"/>
      <c r="AR46" s="130"/>
      <c r="AS46" s="130"/>
      <c r="AT46" s="130"/>
      <c r="AU46" s="130"/>
      <c r="AV46" s="130"/>
      <c r="AW46" s="130"/>
      <c r="AX46" s="130"/>
      <c r="AY46" s="130"/>
      <c r="ALQ46" s="2" t="e">
        <v>#N/A</v>
      </c>
    </row>
    <row r="47" spans="1:1005" ht="15" x14ac:dyDescent="0.25">
      <c r="A47" s="263">
        <v>45992</v>
      </c>
      <c r="B47" s="271"/>
      <c r="C47" s="271"/>
      <c r="D47" s="276">
        <v>26.31</v>
      </c>
      <c r="E47" s="108">
        <v>25.734000000000002</v>
      </c>
      <c r="F47" s="109">
        <v>39.655000000000001</v>
      </c>
      <c r="G47" s="109">
        <v>32.613</v>
      </c>
      <c r="H47" s="109">
        <v>34.154000000000003</v>
      </c>
      <c r="I47" s="109">
        <v>31.251000000000001</v>
      </c>
      <c r="J47" s="109">
        <v>26.474</v>
      </c>
      <c r="K47" s="109">
        <v>22.445</v>
      </c>
      <c r="L47" s="109">
        <v>22.841999999999999</v>
      </c>
      <c r="M47" s="109">
        <v>16.108000000000001</v>
      </c>
      <c r="N47" s="109">
        <v>22.03</v>
      </c>
      <c r="O47" s="109">
        <v>22.806000000000001</v>
      </c>
      <c r="P47" s="109">
        <v>27.969000000000001</v>
      </c>
      <c r="Q47" s="109">
        <v>28.995999999999999</v>
      </c>
      <c r="R47" s="109">
        <v>23.731000000000002</v>
      </c>
      <c r="S47" s="109">
        <v>29.68</v>
      </c>
      <c r="T47" s="109">
        <v>27.314</v>
      </c>
      <c r="U47" s="109">
        <v>24.818999999999999</v>
      </c>
      <c r="V47" s="109">
        <v>27.395</v>
      </c>
      <c r="W47" s="109">
        <v>16.706</v>
      </c>
      <c r="X47" s="109">
        <v>23.361999999999998</v>
      </c>
      <c r="Y47" s="109">
        <v>29.245999999999999</v>
      </c>
      <c r="Z47" s="109">
        <v>25.844000000000001</v>
      </c>
      <c r="AA47" s="109">
        <v>23.654</v>
      </c>
      <c r="AB47" s="109">
        <v>30.966999999999999</v>
      </c>
      <c r="AC47" s="109">
        <v>18.317</v>
      </c>
      <c r="AD47" s="109">
        <v>28.866</v>
      </c>
      <c r="AE47" s="109">
        <v>29.117999999999999</v>
      </c>
      <c r="AF47" s="109">
        <v>24.302</v>
      </c>
      <c r="AG47" s="109">
        <v>21.346</v>
      </c>
      <c r="AH47" s="109">
        <v>30.125</v>
      </c>
      <c r="AI47" s="130"/>
      <c r="AJ47" s="130"/>
      <c r="AK47" s="130"/>
      <c r="AL47" s="130"/>
      <c r="AM47" s="130"/>
      <c r="AN47" s="130"/>
      <c r="AO47" s="130"/>
      <c r="AP47" s="130"/>
      <c r="AQ47" s="130"/>
      <c r="AR47" s="130"/>
      <c r="AS47" s="130"/>
      <c r="AT47" s="130"/>
      <c r="AU47" s="130"/>
      <c r="AV47" s="130"/>
      <c r="AW47" s="130"/>
      <c r="AX47" s="130"/>
      <c r="AY47" s="130"/>
      <c r="ALQ47" s="2" t="e">
        <v>#N/A</v>
      </c>
    </row>
    <row r="48" spans="1:1005" ht="15" x14ac:dyDescent="0.25">
      <c r="A48" s="263">
        <v>46023</v>
      </c>
      <c r="B48" s="271"/>
      <c r="C48" s="271"/>
      <c r="D48" s="276">
        <v>25.02</v>
      </c>
      <c r="E48" s="108">
        <v>23.286999999999999</v>
      </c>
      <c r="F48" s="109">
        <v>33.83</v>
      </c>
      <c r="G48" s="109">
        <v>27.984999999999999</v>
      </c>
      <c r="H48" s="109">
        <v>30.279</v>
      </c>
      <c r="I48" s="109">
        <v>27</v>
      </c>
      <c r="J48" s="109">
        <v>26.254000000000001</v>
      </c>
      <c r="K48" s="109">
        <v>20.792000000000002</v>
      </c>
      <c r="L48" s="109">
        <v>19.946000000000002</v>
      </c>
      <c r="M48" s="109">
        <v>15.359</v>
      </c>
      <c r="N48" s="109">
        <v>19.896999999999998</v>
      </c>
      <c r="O48" s="109">
        <v>21.786000000000001</v>
      </c>
      <c r="P48" s="109">
        <v>24.204999999999998</v>
      </c>
      <c r="Q48" s="109">
        <v>24.59</v>
      </c>
      <c r="R48" s="109">
        <v>19.920999999999999</v>
      </c>
      <c r="S48" s="109">
        <v>27.058</v>
      </c>
      <c r="T48" s="109">
        <v>24.321000000000002</v>
      </c>
      <c r="U48" s="109">
        <v>22.77</v>
      </c>
      <c r="V48" s="109">
        <v>25.829000000000001</v>
      </c>
      <c r="W48" s="109">
        <v>15.465999999999999</v>
      </c>
      <c r="X48" s="109">
        <v>20.472000000000001</v>
      </c>
      <c r="Y48" s="109">
        <v>25.58</v>
      </c>
      <c r="Z48" s="109">
        <v>23.821999999999999</v>
      </c>
      <c r="AA48" s="109">
        <v>21.725000000000001</v>
      </c>
      <c r="AB48" s="109">
        <v>26.812000000000001</v>
      </c>
      <c r="AC48" s="109">
        <v>16.806999999999999</v>
      </c>
      <c r="AD48" s="109">
        <v>26.306000000000001</v>
      </c>
      <c r="AE48" s="109">
        <v>23.53</v>
      </c>
      <c r="AF48" s="109">
        <v>21.815999999999999</v>
      </c>
      <c r="AG48" s="109">
        <v>19.922999999999998</v>
      </c>
      <c r="AH48" s="109">
        <v>27.361999999999998</v>
      </c>
      <c r="AI48" s="130"/>
      <c r="AJ48" s="130"/>
      <c r="AK48" s="130"/>
      <c r="AL48" s="130"/>
      <c r="AM48" s="130"/>
      <c r="AN48" s="130"/>
      <c r="AO48" s="130"/>
      <c r="AP48" s="130"/>
      <c r="AQ48" s="130"/>
      <c r="AR48" s="130"/>
      <c r="AS48" s="130"/>
      <c r="AT48" s="130"/>
      <c r="AU48" s="130"/>
      <c r="AV48" s="130"/>
      <c r="AW48" s="130"/>
      <c r="AX48" s="130"/>
      <c r="AY48" s="130"/>
      <c r="ALQ48" s="2" t="e">
        <v>#N/A</v>
      </c>
    </row>
    <row r="49" spans="1:1005" ht="15" x14ac:dyDescent="0.25">
      <c r="A49" s="263">
        <v>46054</v>
      </c>
      <c r="B49" s="271"/>
      <c r="C49" s="271"/>
      <c r="D49" s="276">
        <v>23.37</v>
      </c>
      <c r="E49" s="108">
        <v>24.670999999999999</v>
      </c>
      <c r="F49" s="109">
        <v>32.298999999999999</v>
      </c>
      <c r="G49" s="109">
        <v>22.942</v>
      </c>
      <c r="H49" s="109">
        <v>25.844000000000001</v>
      </c>
      <c r="I49" s="109">
        <v>25.369</v>
      </c>
      <c r="J49" s="109">
        <v>25.616</v>
      </c>
      <c r="K49" s="109">
        <v>19.547000000000001</v>
      </c>
      <c r="L49" s="109">
        <v>16.806000000000001</v>
      </c>
      <c r="M49" s="109">
        <v>17.559000000000001</v>
      </c>
      <c r="N49" s="109">
        <v>17.11</v>
      </c>
      <c r="O49" s="109">
        <v>19.236000000000001</v>
      </c>
      <c r="P49" s="109">
        <v>19.78</v>
      </c>
      <c r="Q49" s="109">
        <v>22.547000000000001</v>
      </c>
      <c r="R49" s="109">
        <v>16.216000000000001</v>
      </c>
      <c r="S49" s="109">
        <v>23.466999999999999</v>
      </c>
      <c r="T49" s="109">
        <v>20.111999999999998</v>
      </c>
      <c r="U49" s="109">
        <v>18.986000000000001</v>
      </c>
      <c r="V49" s="109">
        <v>21.556000000000001</v>
      </c>
      <c r="W49" s="109">
        <v>13.47</v>
      </c>
      <c r="X49" s="109">
        <v>19.902000000000001</v>
      </c>
      <c r="Y49" s="109">
        <v>29.003</v>
      </c>
      <c r="Z49" s="109">
        <v>21.869</v>
      </c>
      <c r="AA49" s="109">
        <v>25.617999999999999</v>
      </c>
      <c r="AB49" s="109">
        <v>27.109000000000002</v>
      </c>
      <c r="AC49" s="109">
        <v>14.35</v>
      </c>
      <c r="AD49" s="109">
        <v>22.805</v>
      </c>
      <c r="AE49" s="109">
        <v>21.643999999999998</v>
      </c>
      <c r="AF49" s="109">
        <v>19.832999999999998</v>
      </c>
      <c r="AG49" s="109">
        <v>18.042999999999999</v>
      </c>
      <c r="AH49" s="109">
        <v>22.872</v>
      </c>
      <c r="AI49" s="130"/>
      <c r="AJ49" s="130"/>
      <c r="AK49" s="130"/>
      <c r="AL49" s="130"/>
      <c r="AM49" s="130"/>
      <c r="AN49" s="130"/>
      <c r="AO49" s="130"/>
      <c r="AP49" s="130"/>
      <c r="AQ49" s="130"/>
      <c r="AR49" s="130"/>
      <c r="AS49" s="130"/>
      <c r="AT49" s="130"/>
      <c r="AU49" s="130"/>
      <c r="AV49" s="130"/>
      <c r="AW49" s="130"/>
      <c r="AX49" s="130"/>
      <c r="AY49" s="130"/>
      <c r="ALQ49" s="2" t="e">
        <v>#N/A</v>
      </c>
    </row>
    <row r="50" spans="1:1005" ht="15" x14ac:dyDescent="0.25">
      <c r="A50" s="263">
        <v>46082</v>
      </c>
      <c r="B50" s="271"/>
      <c r="C50" s="271"/>
      <c r="D50" s="276">
        <v>37.51</v>
      </c>
      <c r="E50" s="108">
        <v>45.607999999999997</v>
      </c>
      <c r="F50" s="109">
        <v>41.567999999999998</v>
      </c>
      <c r="G50" s="109">
        <v>43.646999999999998</v>
      </c>
      <c r="H50" s="109">
        <v>41.686999999999998</v>
      </c>
      <c r="I50" s="109">
        <v>35.758000000000003</v>
      </c>
      <c r="J50" s="109">
        <v>31.166</v>
      </c>
      <c r="K50" s="109">
        <v>29.113</v>
      </c>
      <c r="L50" s="109">
        <v>21.18</v>
      </c>
      <c r="M50" s="109">
        <v>27.396999999999998</v>
      </c>
      <c r="N50" s="109">
        <v>43.822000000000003</v>
      </c>
      <c r="O50" s="109">
        <v>24.76</v>
      </c>
      <c r="P50" s="109">
        <v>27.997</v>
      </c>
      <c r="Q50" s="109">
        <v>52.195</v>
      </c>
      <c r="R50" s="109">
        <v>17.344999999999999</v>
      </c>
      <c r="S50" s="109">
        <v>41.262999999999998</v>
      </c>
      <c r="T50" s="109">
        <v>23.475999999999999</v>
      </c>
      <c r="U50" s="109">
        <v>30.463000000000001</v>
      </c>
      <c r="V50" s="109">
        <v>37.444000000000003</v>
      </c>
      <c r="W50" s="109">
        <v>20.254999999999999</v>
      </c>
      <c r="X50" s="109">
        <v>26.446000000000002</v>
      </c>
      <c r="Y50" s="109">
        <v>48.228000000000002</v>
      </c>
      <c r="Z50" s="109">
        <v>36.682000000000002</v>
      </c>
      <c r="AA50" s="109">
        <v>57.026000000000003</v>
      </c>
      <c r="AB50" s="109">
        <v>29.202000000000002</v>
      </c>
      <c r="AC50" s="109">
        <v>19.356000000000002</v>
      </c>
      <c r="AD50" s="109">
        <v>34.581000000000003</v>
      </c>
      <c r="AE50" s="109">
        <v>27.95</v>
      </c>
      <c r="AF50" s="109">
        <v>31.449000000000002</v>
      </c>
      <c r="AG50" s="109">
        <v>29.728000000000002</v>
      </c>
      <c r="AH50" s="109">
        <v>39.892000000000003</v>
      </c>
      <c r="AI50" s="130"/>
      <c r="AJ50" s="130"/>
      <c r="AK50" s="130"/>
      <c r="AL50" s="130"/>
      <c r="AM50" s="130"/>
      <c r="AN50" s="130"/>
      <c r="AO50" s="130"/>
      <c r="AP50" s="130"/>
      <c r="AQ50" s="130"/>
      <c r="AR50" s="130"/>
      <c r="AS50" s="130"/>
      <c r="AT50" s="130"/>
      <c r="AU50" s="130"/>
      <c r="AV50" s="130"/>
      <c r="AW50" s="130"/>
      <c r="AX50" s="130"/>
      <c r="AY50" s="130"/>
      <c r="ALQ50" s="2" t="e">
        <v>#N/A</v>
      </c>
    </row>
    <row r="51" spans="1:1005" ht="15" x14ac:dyDescent="0.25">
      <c r="A51" s="263">
        <v>46113</v>
      </c>
      <c r="B51" s="271"/>
      <c r="C51" s="271"/>
      <c r="D51" s="276">
        <v>78.28</v>
      </c>
      <c r="E51" s="108">
        <v>54.999000000000002</v>
      </c>
      <c r="F51" s="109">
        <v>95.727999999999994</v>
      </c>
      <c r="G51" s="109">
        <v>77.593999999999994</v>
      </c>
      <c r="H51" s="109">
        <v>60.442999999999998</v>
      </c>
      <c r="I51" s="109">
        <v>47.99</v>
      </c>
      <c r="J51" s="109">
        <v>84.52</v>
      </c>
      <c r="K51" s="109">
        <v>58.734999999999999</v>
      </c>
      <c r="L51" s="109">
        <v>53.176000000000002</v>
      </c>
      <c r="M51" s="109">
        <v>48.731999999999999</v>
      </c>
      <c r="N51" s="109">
        <v>91.962000000000003</v>
      </c>
      <c r="O51" s="109">
        <v>59.973999999999997</v>
      </c>
      <c r="P51" s="109">
        <v>86.304000000000002</v>
      </c>
      <c r="Q51" s="109">
        <v>83.906999999999996</v>
      </c>
      <c r="R51" s="109">
        <v>46.46</v>
      </c>
      <c r="S51" s="109">
        <v>60.939</v>
      </c>
      <c r="T51" s="109">
        <v>52.491999999999997</v>
      </c>
      <c r="U51" s="109">
        <v>62.902000000000001</v>
      </c>
      <c r="V51" s="109">
        <v>80.994</v>
      </c>
      <c r="W51" s="109">
        <v>37.116999999999997</v>
      </c>
      <c r="X51" s="109">
        <v>63.762999999999998</v>
      </c>
      <c r="Y51" s="109">
        <v>75.8</v>
      </c>
      <c r="Z51" s="109">
        <v>59.67</v>
      </c>
      <c r="AA51" s="109">
        <v>106.90600000000001</v>
      </c>
      <c r="AB51" s="109">
        <v>45.981999999999999</v>
      </c>
      <c r="AC51" s="109">
        <v>69.204999999999998</v>
      </c>
      <c r="AD51" s="109">
        <v>49.49</v>
      </c>
      <c r="AE51" s="109">
        <v>50.033999999999999</v>
      </c>
      <c r="AF51" s="109">
        <v>65.712999999999994</v>
      </c>
      <c r="AG51" s="109">
        <v>63.115000000000002</v>
      </c>
      <c r="AH51" s="109">
        <v>72.429000000000002</v>
      </c>
      <c r="AI51" s="130"/>
      <c r="AJ51" s="130"/>
      <c r="AK51" s="130"/>
      <c r="AL51" s="130"/>
      <c r="AM51" s="130"/>
      <c r="AN51" s="130"/>
      <c r="AO51" s="130"/>
      <c r="AP51" s="130"/>
      <c r="AQ51" s="130"/>
      <c r="AR51" s="130"/>
      <c r="AS51" s="130"/>
      <c r="AT51" s="130"/>
      <c r="AU51" s="130"/>
      <c r="AV51" s="130"/>
      <c r="AW51" s="130"/>
      <c r="AX51" s="130"/>
      <c r="AY51" s="130"/>
      <c r="ALQ51" s="2" t="e">
        <v>#N/A</v>
      </c>
    </row>
    <row r="52" spans="1:1005" ht="15" x14ac:dyDescent="0.25">
      <c r="A52" s="263">
        <v>46143</v>
      </c>
      <c r="B52" s="271"/>
      <c r="C52" s="271"/>
      <c r="D52" s="276">
        <v>203.17</v>
      </c>
      <c r="E52" s="108">
        <v>231.565</v>
      </c>
      <c r="F52" s="109">
        <v>354.52699999999999</v>
      </c>
      <c r="G52" s="109">
        <v>310.24599999999998</v>
      </c>
      <c r="H52" s="109">
        <v>186.22800000000001</v>
      </c>
      <c r="I52" s="109">
        <v>197.751</v>
      </c>
      <c r="J52" s="109">
        <v>240.303</v>
      </c>
      <c r="K52" s="109">
        <v>236.90799999999999</v>
      </c>
      <c r="L52" s="109">
        <v>92.051000000000002</v>
      </c>
      <c r="M52" s="109">
        <v>152.78100000000001</v>
      </c>
      <c r="N52" s="109">
        <v>220.64400000000001</v>
      </c>
      <c r="O52" s="109">
        <v>249.65899999999999</v>
      </c>
      <c r="P52" s="109">
        <v>228.05799999999999</v>
      </c>
      <c r="Q52" s="109">
        <v>218.49199999999999</v>
      </c>
      <c r="R52" s="109">
        <v>230.97900000000001</v>
      </c>
      <c r="S52" s="109">
        <v>293.2</v>
      </c>
      <c r="T52" s="109">
        <v>113.012</v>
      </c>
      <c r="U52" s="109">
        <v>137.892</v>
      </c>
      <c r="V52" s="109">
        <v>141.19200000000001</v>
      </c>
      <c r="W52" s="109">
        <v>100.958</v>
      </c>
      <c r="X52" s="109">
        <v>222.74299999999999</v>
      </c>
      <c r="Y52" s="109">
        <v>153.02799999999999</v>
      </c>
      <c r="Z52" s="109">
        <v>157.65299999999999</v>
      </c>
      <c r="AA52" s="109">
        <v>238.49600000000001</v>
      </c>
      <c r="AB52" s="109">
        <v>159.76</v>
      </c>
      <c r="AC52" s="109">
        <v>176.387</v>
      </c>
      <c r="AD52" s="109">
        <v>178.79499999999999</v>
      </c>
      <c r="AE52" s="109">
        <v>121.08799999999999</v>
      </c>
      <c r="AF52" s="109">
        <v>202.803</v>
      </c>
      <c r="AG52" s="109">
        <v>250.99199999999999</v>
      </c>
      <c r="AH52" s="109">
        <v>204.11799999999999</v>
      </c>
      <c r="AI52" s="130"/>
      <c r="AJ52" s="130"/>
      <c r="AK52" s="130"/>
      <c r="AL52" s="130"/>
      <c r="AM52" s="130"/>
      <c r="AN52" s="130"/>
      <c r="AO52" s="130"/>
      <c r="AP52" s="130"/>
      <c r="AQ52" s="130"/>
      <c r="AR52" s="130"/>
      <c r="AS52" s="130"/>
      <c r="AT52" s="130"/>
      <c r="AU52" s="130"/>
      <c r="AV52" s="130"/>
      <c r="AW52" s="130"/>
      <c r="AX52" s="130"/>
      <c r="AY52" s="130"/>
      <c r="ALQ52" s="2" t="e">
        <v>#N/A</v>
      </c>
    </row>
    <row r="53" spans="1:1005" ht="15" x14ac:dyDescent="0.25">
      <c r="A53" s="263">
        <v>46174</v>
      </c>
      <c r="B53" s="271"/>
      <c r="C53" s="271"/>
      <c r="D53" s="276">
        <v>250.18</v>
      </c>
      <c r="E53" s="108">
        <v>563.86800000000005</v>
      </c>
      <c r="F53" s="109">
        <v>306.40100000000001</v>
      </c>
      <c r="G53" s="109">
        <v>480.50700000000001</v>
      </c>
      <c r="H53" s="109">
        <v>207.83799999999999</v>
      </c>
      <c r="I53" s="109">
        <v>318.45600000000002</v>
      </c>
      <c r="J53" s="109">
        <v>149.60300000000001</v>
      </c>
      <c r="K53" s="109">
        <v>185.50899999999999</v>
      </c>
      <c r="L53" s="109">
        <v>57.573</v>
      </c>
      <c r="M53" s="109">
        <v>212.37799999999999</v>
      </c>
      <c r="N53" s="109">
        <v>135.73400000000001</v>
      </c>
      <c r="O53" s="109">
        <v>279.05700000000002</v>
      </c>
      <c r="P53" s="109">
        <v>181.81899999999999</v>
      </c>
      <c r="Q53" s="109">
        <v>164.084</v>
      </c>
      <c r="R53" s="109">
        <v>468.46699999999998</v>
      </c>
      <c r="S53" s="109">
        <v>254.87100000000001</v>
      </c>
      <c r="T53" s="109">
        <v>260.28399999999999</v>
      </c>
      <c r="U53" s="109">
        <v>412.61099999999999</v>
      </c>
      <c r="V53" s="109">
        <v>52.707999999999998</v>
      </c>
      <c r="W53" s="109">
        <v>148.80699999999999</v>
      </c>
      <c r="X53" s="109">
        <v>327.58800000000002</v>
      </c>
      <c r="Y53" s="109">
        <v>340.57900000000001</v>
      </c>
      <c r="Z53" s="109">
        <v>281.66199999999998</v>
      </c>
      <c r="AA53" s="109">
        <v>382.43400000000003</v>
      </c>
      <c r="AB53" s="109">
        <v>75.013999999999996</v>
      </c>
      <c r="AC53" s="109">
        <v>387.65100000000001</v>
      </c>
      <c r="AD53" s="109">
        <v>187.999</v>
      </c>
      <c r="AE53" s="109">
        <v>261.99299999999999</v>
      </c>
      <c r="AF53" s="109">
        <v>161.25</v>
      </c>
      <c r="AG53" s="109">
        <v>412.03399999999999</v>
      </c>
      <c r="AH53" s="109">
        <v>214.93700000000001</v>
      </c>
      <c r="AI53" s="130"/>
      <c r="AJ53" s="130"/>
      <c r="AK53" s="130"/>
      <c r="AL53" s="130"/>
      <c r="AM53" s="130"/>
      <c r="AN53" s="130"/>
      <c r="AO53" s="130"/>
      <c r="AP53" s="130"/>
      <c r="AQ53" s="130"/>
      <c r="AR53" s="130"/>
      <c r="AS53" s="130"/>
      <c r="AT53" s="130"/>
      <c r="AU53" s="130"/>
      <c r="AV53" s="130"/>
      <c r="AW53" s="130"/>
      <c r="AX53" s="130"/>
      <c r="AY53" s="130"/>
      <c r="ALQ53" s="2" t="e">
        <v>#N/A</v>
      </c>
    </row>
    <row r="54" spans="1:1005" ht="15" x14ac:dyDescent="0.25">
      <c r="A54" s="263">
        <v>46204</v>
      </c>
      <c r="B54" s="271"/>
      <c r="C54" s="271"/>
      <c r="D54" s="276">
        <v>86.42</v>
      </c>
      <c r="E54" s="108">
        <v>435.63900000000001</v>
      </c>
      <c r="F54" s="109">
        <v>109.027</v>
      </c>
      <c r="G54" s="109">
        <v>169.535</v>
      </c>
      <c r="H54" s="109">
        <v>99.709000000000003</v>
      </c>
      <c r="I54" s="109">
        <v>214.22900000000001</v>
      </c>
      <c r="J54" s="109">
        <v>49.932000000000002</v>
      </c>
      <c r="K54" s="109">
        <v>57.62</v>
      </c>
      <c r="L54" s="109">
        <v>24.190999999999999</v>
      </c>
      <c r="M54" s="109">
        <v>56.518999999999998</v>
      </c>
      <c r="N54" s="109">
        <v>52.603999999999999</v>
      </c>
      <c r="O54" s="109">
        <v>111.643</v>
      </c>
      <c r="P54" s="109">
        <v>69.775000000000006</v>
      </c>
      <c r="Q54" s="109">
        <v>63.255000000000003</v>
      </c>
      <c r="R54" s="109">
        <v>207.06</v>
      </c>
      <c r="S54" s="109">
        <v>131.66999999999999</v>
      </c>
      <c r="T54" s="109">
        <v>70.364000000000004</v>
      </c>
      <c r="U54" s="109">
        <v>228.42099999999999</v>
      </c>
      <c r="V54" s="109">
        <v>27.48</v>
      </c>
      <c r="W54" s="109">
        <v>55.082000000000001</v>
      </c>
      <c r="X54" s="109">
        <v>100.815</v>
      </c>
      <c r="Y54" s="109">
        <v>118.363</v>
      </c>
      <c r="Z54" s="109">
        <v>90.228999999999999</v>
      </c>
      <c r="AA54" s="109">
        <v>129.59100000000001</v>
      </c>
      <c r="AB54" s="109">
        <v>32.286000000000001</v>
      </c>
      <c r="AC54" s="109">
        <v>259.68099999999998</v>
      </c>
      <c r="AD54" s="109">
        <v>58.475000000000001</v>
      </c>
      <c r="AE54" s="109">
        <v>120.063</v>
      </c>
      <c r="AF54" s="109">
        <v>65.671999999999997</v>
      </c>
      <c r="AG54" s="109">
        <v>192.285</v>
      </c>
      <c r="AH54" s="109">
        <v>65.385000000000005</v>
      </c>
      <c r="AI54" s="130"/>
      <c r="AJ54" s="130"/>
      <c r="AK54" s="130"/>
      <c r="AL54" s="130"/>
      <c r="AM54" s="130"/>
      <c r="AN54" s="130"/>
      <c r="AO54" s="130"/>
      <c r="AP54" s="130"/>
      <c r="AQ54" s="130"/>
      <c r="AR54" s="130"/>
      <c r="AS54" s="130"/>
      <c r="AT54" s="130"/>
      <c r="AU54" s="130"/>
      <c r="AV54" s="130"/>
      <c r="AW54" s="130"/>
      <c r="AX54" s="130"/>
      <c r="AY54" s="130"/>
      <c r="ALQ54" s="2" t="e">
        <v>#N/A</v>
      </c>
    </row>
    <row r="55" spans="1:1005" ht="15" x14ac:dyDescent="0.25">
      <c r="A55" s="263">
        <v>46235</v>
      </c>
      <c r="B55" s="271"/>
      <c r="C55" s="271"/>
      <c r="D55" s="276">
        <v>55.63</v>
      </c>
      <c r="E55" s="108">
        <v>127.277</v>
      </c>
      <c r="F55" s="109">
        <v>53.731999999999999</v>
      </c>
      <c r="G55" s="109">
        <v>82.180999999999997</v>
      </c>
      <c r="H55" s="109">
        <v>50.875999999999998</v>
      </c>
      <c r="I55" s="109">
        <v>89.25</v>
      </c>
      <c r="J55" s="109">
        <v>44.438000000000002</v>
      </c>
      <c r="K55" s="109">
        <v>51.753</v>
      </c>
      <c r="L55" s="109">
        <v>21.212</v>
      </c>
      <c r="M55" s="109">
        <v>41.634999999999998</v>
      </c>
      <c r="N55" s="109">
        <v>36.926000000000002</v>
      </c>
      <c r="O55" s="109">
        <v>57.643999999999998</v>
      </c>
      <c r="P55" s="109">
        <v>49.311</v>
      </c>
      <c r="Q55" s="109">
        <v>46.286999999999999</v>
      </c>
      <c r="R55" s="109">
        <v>77.200999999999993</v>
      </c>
      <c r="S55" s="109">
        <v>54.040999999999997</v>
      </c>
      <c r="T55" s="109">
        <v>49.533999999999999</v>
      </c>
      <c r="U55" s="109">
        <v>70.498000000000005</v>
      </c>
      <c r="V55" s="109">
        <v>28.254999999999999</v>
      </c>
      <c r="W55" s="109">
        <v>39.640999999999998</v>
      </c>
      <c r="X55" s="109">
        <v>56.412999999999997</v>
      </c>
      <c r="Y55" s="109">
        <v>53.363999999999997</v>
      </c>
      <c r="Z55" s="109">
        <v>52.62</v>
      </c>
      <c r="AA55" s="109">
        <v>63.567999999999998</v>
      </c>
      <c r="AB55" s="109">
        <v>26.841000000000001</v>
      </c>
      <c r="AC55" s="109">
        <v>82.165000000000006</v>
      </c>
      <c r="AD55" s="109">
        <v>38.997</v>
      </c>
      <c r="AE55" s="109">
        <v>55.296999999999997</v>
      </c>
      <c r="AF55" s="109">
        <v>52.875999999999998</v>
      </c>
      <c r="AG55" s="109">
        <v>69.113</v>
      </c>
      <c r="AH55" s="109">
        <v>42.481999999999999</v>
      </c>
      <c r="AI55" s="130"/>
      <c r="AJ55" s="130"/>
      <c r="AK55" s="130"/>
      <c r="AL55" s="130"/>
      <c r="AM55" s="130"/>
      <c r="AN55" s="130"/>
      <c r="AO55" s="130"/>
      <c r="AP55" s="130"/>
      <c r="AQ55" s="130"/>
      <c r="AR55" s="130"/>
      <c r="AS55" s="130"/>
      <c r="AT55" s="130"/>
      <c r="AU55" s="130"/>
      <c r="AV55" s="130"/>
      <c r="AW55" s="130"/>
      <c r="AX55" s="130"/>
      <c r="AY55" s="130"/>
      <c r="ALQ55" s="2" t="e">
        <v>#N/A</v>
      </c>
    </row>
    <row r="56" spans="1:1005" ht="15" x14ac:dyDescent="0.25">
      <c r="A56" s="263">
        <v>46266</v>
      </c>
      <c r="B56" s="271"/>
      <c r="C56" s="271"/>
      <c r="D56" s="276">
        <v>35.31</v>
      </c>
      <c r="E56" s="108">
        <v>62.929000000000002</v>
      </c>
      <c r="F56" s="109">
        <v>39.037999999999997</v>
      </c>
      <c r="G56" s="109">
        <v>55.125</v>
      </c>
      <c r="H56" s="109">
        <v>32.655000000000001</v>
      </c>
      <c r="I56" s="109">
        <v>47.106999999999999</v>
      </c>
      <c r="J56" s="109">
        <v>32.872999999999998</v>
      </c>
      <c r="K56" s="109">
        <v>30.335999999999999</v>
      </c>
      <c r="L56" s="109">
        <v>20.321999999999999</v>
      </c>
      <c r="M56" s="109">
        <v>54.158000000000001</v>
      </c>
      <c r="N56" s="109">
        <v>32.671999999999997</v>
      </c>
      <c r="O56" s="109">
        <v>36.796999999999997</v>
      </c>
      <c r="P56" s="109">
        <v>36.249000000000002</v>
      </c>
      <c r="Q56" s="109">
        <v>39.728999999999999</v>
      </c>
      <c r="R56" s="109">
        <v>43.57</v>
      </c>
      <c r="S56" s="109">
        <v>35.902999999999999</v>
      </c>
      <c r="T56" s="109">
        <v>28.648</v>
      </c>
      <c r="U56" s="109">
        <v>39.814999999999998</v>
      </c>
      <c r="V56" s="109">
        <v>23.122</v>
      </c>
      <c r="W56" s="109">
        <v>52.427999999999997</v>
      </c>
      <c r="X56" s="109">
        <v>50.287999999999997</v>
      </c>
      <c r="Y56" s="109">
        <v>38.265000000000001</v>
      </c>
      <c r="Z56" s="109">
        <v>34.335999999999999</v>
      </c>
      <c r="AA56" s="109">
        <v>38.47</v>
      </c>
      <c r="AB56" s="109">
        <v>21.678999999999998</v>
      </c>
      <c r="AC56" s="109">
        <v>42.734999999999999</v>
      </c>
      <c r="AD56" s="109">
        <v>36.363999999999997</v>
      </c>
      <c r="AE56" s="109">
        <v>33.561999999999998</v>
      </c>
      <c r="AF56" s="109">
        <v>38.863999999999997</v>
      </c>
      <c r="AG56" s="109">
        <v>48.982999999999997</v>
      </c>
      <c r="AH56" s="109">
        <v>33.76</v>
      </c>
      <c r="AI56" s="130"/>
      <c r="AJ56" s="130"/>
      <c r="AK56" s="130"/>
      <c r="AL56" s="130"/>
      <c r="AM56" s="130"/>
      <c r="AN56" s="130"/>
      <c r="AO56" s="130"/>
      <c r="AP56" s="130"/>
      <c r="AQ56" s="130"/>
      <c r="AR56" s="130"/>
      <c r="AS56" s="130"/>
      <c r="AT56" s="130"/>
      <c r="AU56" s="130"/>
      <c r="AV56" s="130"/>
      <c r="AW56" s="130"/>
      <c r="AX56" s="130"/>
      <c r="AY56" s="130"/>
      <c r="ALQ56" s="2" t="e">
        <v>#N/A</v>
      </c>
    </row>
    <row r="57" spans="1:1005" ht="15" x14ac:dyDescent="0.25">
      <c r="A57" s="263">
        <v>46296</v>
      </c>
      <c r="B57" s="271"/>
      <c r="C57" s="271"/>
      <c r="D57" s="276">
        <v>36.049999999999997</v>
      </c>
      <c r="E57" s="108">
        <v>59.801000000000002</v>
      </c>
      <c r="F57" s="109">
        <v>45.881999999999998</v>
      </c>
      <c r="G57" s="109">
        <v>55.929000000000002</v>
      </c>
      <c r="H57" s="109">
        <v>41.526000000000003</v>
      </c>
      <c r="I57" s="109">
        <v>37.950000000000003</v>
      </c>
      <c r="J57" s="109">
        <v>29.215</v>
      </c>
      <c r="K57" s="109">
        <v>28.82</v>
      </c>
      <c r="L57" s="109">
        <v>28.460999999999999</v>
      </c>
      <c r="M57" s="109">
        <v>33.344000000000001</v>
      </c>
      <c r="N57" s="109">
        <v>30.698</v>
      </c>
      <c r="O57" s="109">
        <v>48.898000000000003</v>
      </c>
      <c r="P57" s="109">
        <v>57.637</v>
      </c>
      <c r="Q57" s="109">
        <v>39.978000000000002</v>
      </c>
      <c r="R57" s="109">
        <v>39.615000000000002</v>
      </c>
      <c r="S57" s="109">
        <v>37.613999999999997</v>
      </c>
      <c r="T57" s="109">
        <v>29.423999999999999</v>
      </c>
      <c r="U57" s="109">
        <v>38.47</v>
      </c>
      <c r="V57" s="109">
        <v>22.305</v>
      </c>
      <c r="W57" s="109">
        <v>47.765000000000001</v>
      </c>
      <c r="X57" s="109">
        <v>58.494</v>
      </c>
      <c r="Y57" s="109">
        <v>32.758000000000003</v>
      </c>
      <c r="Z57" s="109">
        <v>30.036000000000001</v>
      </c>
      <c r="AA57" s="109">
        <v>39.652999999999999</v>
      </c>
      <c r="AB57" s="109">
        <v>24.055</v>
      </c>
      <c r="AC57" s="109">
        <v>36.664999999999999</v>
      </c>
      <c r="AD57" s="109">
        <v>34.695</v>
      </c>
      <c r="AE57" s="109">
        <v>28.404</v>
      </c>
      <c r="AF57" s="109">
        <v>28.247</v>
      </c>
      <c r="AG57" s="109">
        <v>44.029000000000003</v>
      </c>
      <c r="AH57" s="109">
        <v>39.872</v>
      </c>
      <c r="AI57" s="130"/>
      <c r="AJ57" s="130"/>
      <c r="AK57" s="130"/>
      <c r="AL57" s="130"/>
      <c r="AM57" s="130"/>
      <c r="AN57" s="130"/>
      <c r="AO57" s="130"/>
      <c r="AP57" s="130"/>
      <c r="AQ57" s="130"/>
      <c r="AR57" s="130"/>
      <c r="AS57" s="130"/>
      <c r="AT57" s="130"/>
      <c r="AU57" s="130"/>
      <c r="AV57" s="130"/>
      <c r="AW57" s="130"/>
      <c r="AX57" s="130"/>
      <c r="AY57" s="130"/>
      <c r="ALQ57" s="2" t="e">
        <v>#N/A</v>
      </c>
    </row>
    <row r="58" spans="1:1005" ht="15" x14ac:dyDescent="0.25">
      <c r="A58" s="263">
        <v>46327</v>
      </c>
      <c r="B58" s="271"/>
      <c r="C58" s="271"/>
      <c r="D58" s="276">
        <v>30.88</v>
      </c>
      <c r="E58" s="108">
        <v>43.896000000000001</v>
      </c>
      <c r="F58" s="109">
        <v>39.290999999999997</v>
      </c>
      <c r="G58" s="109">
        <v>42.621000000000002</v>
      </c>
      <c r="H58" s="109">
        <v>34.575000000000003</v>
      </c>
      <c r="I58" s="109">
        <v>30.234999999999999</v>
      </c>
      <c r="J58" s="109">
        <v>25.64</v>
      </c>
      <c r="K58" s="109">
        <v>28.393999999999998</v>
      </c>
      <c r="L58" s="109">
        <v>18.791</v>
      </c>
      <c r="M58" s="109">
        <v>24.661000000000001</v>
      </c>
      <c r="N58" s="109">
        <v>27.774999999999999</v>
      </c>
      <c r="O58" s="109">
        <v>37.688000000000002</v>
      </c>
      <c r="P58" s="109">
        <v>41.537999999999997</v>
      </c>
      <c r="Q58" s="109">
        <v>33.249000000000002</v>
      </c>
      <c r="R58" s="109">
        <v>33.741</v>
      </c>
      <c r="S58" s="109">
        <v>33.353999999999999</v>
      </c>
      <c r="T58" s="109">
        <v>29.661999999999999</v>
      </c>
      <c r="U58" s="109">
        <v>31.765999999999998</v>
      </c>
      <c r="V58" s="109">
        <v>18.568000000000001</v>
      </c>
      <c r="W58" s="109">
        <v>30.779</v>
      </c>
      <c r="X58" s="109">
        <v>36.822000000000003</v>
      </c>
      <c r="Y58" s="109">
        <v>29.495999999999999</v>
      </c>
      <c r="Z58" s="109">
        <v>25.867000000000001</v>
      </c>
      <c r="AA58" s="109">
        <v>33.512</v>
      </c>
      <c r="AB58" s="109">
        <v>22.501000000000001</v>
      </c>
      <c r="AC58" s="109">
        <v>31.698</v>
      </c>
      <c r="AD58" s="109">
        <v>36.716000000000001</v>
      </c>
      <c r="AE58" s="109">
        <v>26.774999999999999</v>
      </c>
      <c r="AF58" s="109">
        <v>24.071999999999999</v>
      </c>
      <c r="AG58" s="109">
        <v>36.103000000000002</v>
      </c>
      <c r="AH58" s="109">
        <v>31.349</v>
      </c>
      <c r="AI58" s="130"/>
      <c r="AJ58" s="130"/>
      <c r="AK58" s="130"/>
      <c r="AL58" s="130"/>
      <c r="AM58" s="130"/>
      <c r="AN58" s="130"/>
      <c r="AO58" s="130"/>
      <c r="AP58" s="130"/>
      <c r="AQ58" s="130"/>
      <c r="AR58" s="130"/>
      <c r="AS58" s="130"/>
      <c r="AT58" s="130"/>
      <c r="AU58" s="130"/>
      <c r="AV58" s="130"/>
      <c r="AW58" s="130"/>
      <c r="AX58" s="130"/>
      <c r="AY58" s="130"/>
      <c r="ALQ58" s="2" t="e">
        <v>#N/A</v>
      </c>
    </row>
    <row r="59" spans="1:1005" ht="15" x14ac:dyDescent="0.25">
      <c r="A59" s="263">
        <v>46357</v>
      </c>
      <c r="B59" s="271"/>
      <c r="C59" s="271"/>
      <c r="D59" s="276">
        <v>26.31</v>
      </c>
      <c r="E59" s="108">
        <v>39.869999999999997</v>
      </c>
      <c r="F59" s="109">
        <v>32.710999999999999</v>
      </c>
      <c r="G59" s="109">
        <v>34.155000000000001</v>
      </c>
      <c r="H59" s="109">
        <v>31.398</v>
      </c>
      <c r="I59" s="109">
        <v>26.669</v>
      </c>
      <c r="J59" s="109">
        <v>22.57</v>
      </c>
      <c r="K59" s="109">
        <v>22.908999999999999</v>
      </c>
      <c r="L59" s="109">
        <v>16.161999999999999</v>
      </c>
      <c r="M59" s="109">
        <v>22.128</v>
      </c>
      <c r="N59" s="109">
        <v>22.797000000000001</v>
      </c>
      <c r="O59" s="109">
        <v>27.908000000000001</v>
      </c>
      <c r="P59" s="109">
        <v>28.989000000000001</v>
      </c>
      <c r="Q59" s="109">
        <v>24.058</v>
      </c>
      <c r="R59" s="109">
        <v>29.699000000000002</v>
      </c>
      <c r="S59" s="109">
        <v>27.32</v>
      </c>
      <c r="T59" s="109">
        <v>24.814</v>
      </c>
      <c r="U59" s="109">
        <v>27.672000000000001</v>
      </c>
      <c r="V59" s="109">
        <v>16.751999999999999</v>
      </c>
      <c r="W59" s="109">
        <v>23.338000000000001</v>
      </c>
      <c r="X59" s="109">
        <v>29.353000000000002</v>
      </c>
      <c r="Y59" s="109">
        <v>25.920999999999999</v>
      </c>
      <c r="Z59" s="109">
        <v>23.626999999999999</v>
      </c>
      <c r="AA59" s="109">
        <v>31.02</v>
      </c>
      <c r="AB59" s="109">
        <v>18.303000000000001</v>
      </c>
      <c r="AC59" s="109">
        <v>28.99</v>
      </c>
      <c r="AD59" s="109">
        <v>29.228000000000002</v>
      </c>
      <c r="AE59" s="109">
        <v>24.242000000000001</v>
      </c>
      <c r="AF59" s="109">
        <v>21.488</v>
      </c>
      <c r="AG59" s="109">
        <v>30.244</v>
      </c>
      <c r="AH59" s="109">
        <v>25.738</v>
      </c>
      <c r="AI59" s="130"/>
      <c r="AJ59" s="130"/>
      <c r="AK59" s="130"/>
      <c r="AL59" s="130"/>
      <c r="AM59" s="130"/>
      <c r="AN59" s="130"/>
      <c r="AO59" s="130"/>
      <c r="AP59" s="130"/>
      <c r="AQ59" s="130"/>
      <c r="AR59" s="130"/>
      <c r="AS59" s="130"/>
      <c r="AT59" s="130"/>
      <c r="AU59" s="130"/>
      <c r="AV59" s="130"/>
      <c r="AW59" s="130"/>
      <c r="AX59" s="130"/>
      <c r="AY59" s="130"/>
      <c r="ALQ59" s="2" t="e">
        <v>#N/A</v>
      </c>
    </row>
    <row r="60" spans="1:1005" ht="15" x14ac:dyDescent="0.25">
      <c r="A60" s="263">
        <v>46388</v>
      </c>
      <c r="B60" s="271"/>
      <c r="C60" s="272"/>
      <c r="D60" s="276">
        <v>25.02</v>
      </c>
      <c r="E60" s="108">
        <v>33.917000000000002</v>
      </c>
      <c r="F60" s="109">
        <v>28.071999999999999</v>
      </c>
      <c r="G60" s="109">
        <v>30.277999999999999</v>
      </c>
      <c r="H60" s="109">
        <v>27.128</v>
      </c>
      <c r="I60" s="109">
        <v>26.268000000000001</v>
      </c>
      <c r="J60" s="109">
        <v>20.907</v>
      </c>
      <c r="K60" s="109">
        <v>20.009</v>
      </c>
      <c r="L60" s="109">
        <v>15.409000000000001</v>
      </c>
      <c r="M60" s="109">
        <v>19.963000000000001</v>
      </c>
      <c r="N60" s="109">
        <v>21.776</v>
      </c>
      <c r="O60" s="109">
        <v>24.146999999999998</v>
      </c>
      <c r="P60" s="109">
        <v>24.584</v>
      </c>
      <c r="Q60" s="109">
        <v>20.068999999999999</v>
      </c>
      <c r="R60" s="109">
        <v>27.074000000000002</v>
      </c>
      <c r="S60" s="109">
        <v>24.324999999999999</v>
      </c>
      <c r="T60" s="109">
        <v>22.765999999999998</v>
      </c>
      <c r="U60" s="109">
        <v>26.065000000000001</v>
      </c>
      <c r="V60" s="109">
        <v>15.507999999999999</v>
      </c>
      <c r="W60" s="109">
        <v>20.446999999999999</v>
      </c>
      <c r="X60" s="109">
        <v>25.675999999999998</v>
      </c>
      <c r="Y60" s="109">
        <v>23.869</v>
      </c>
      <c r="Z60" s="109">
        <v>21.699000000000002</v>
      </c>
      <c r="AA60" s="109">
        <v>26.858000000000001</v>
      </c>
      <c r="AB60" s="109">
        <v>16.792999999999999</v>
      </c>
      <c r="AC60" s="109">
        <v>26.39</v>
      </c>
      <c r="AD60" s="109">
        <v>23.626999999999999</v>
      </c>
      <c r="AE60" s="109">
        <v>21.76</v>
      </c>
      <c r="AF60" s="109">
        <v>20.055</v>
      </c>
      <c r="AG60" s="109">
        <v>27.440999999999999</v>
      </c>
      <c r="AH60" s="109">
        <v>23.29</v>
      </c>
      <c r="AI60" s="130"/>
      <c r="AJ60" s="130"/>
      <c r="AK60" s="130"/>
      <c r="AL60" s="130"/>
      <c r="AM60" s="130"/>
      <c r="AN60" s="130"/>
      <c r="AO60" s="130"/>
      <c r="AP60" s="130"/>
      <c r="AQ60" s="130"/>
      <c r="AR60" s="130"/>
      <c r="AS60" s="130"/>
      <c r="AT60" s="130"/>
      <c r="AU60" s="130"/>
      <c r="AV60" s="130"/>
      <c r="AW60" s="130"/>
      <c r="AX60" s="130"/>
      <c r="AY60" s="130"/>
      <c r="ALQ60" s="2" t="e">
        <v>#N/A</v>
      </c>
    </row>
    <row r="61" spans="1:1005" ht="15" x14ac:dyDescent="0.25">
      <c r="A61" s="263">
        <v>46419</v>
      </c>
      <c r="B61" s="271"/>
      <c r="C61" s="272"/>
      <c r="D61" s="276">
        <v>23.37</v>
      </c>
      <c r="E61" s="108">
        <v>32.069000000000003</v>
      </c>
      <c r="F61" s="109">
        <v>23.015000000000001</v>
      </c>
      <c r="G61" s="109">
        <v>25.843</v>
      </c>
      <c r="H61" s="109">
        <v>25.481999999999999</v>
      </c>
      <c r="I61" s="109">
        <v>25.734999999999999</v>
      </c>
      <c r="J61" s="109">
        <v>19.646000000000001</v>
      </c>
      <c r="K61" s="109">
        <v>16.86</v>
      </c>
      <c r="L61" s="109">
        <v>17.605</v>
      </c>
      <c r="M61" s="109">
        <v>17.044</v>
      </c>
      <c r="N61" s="109">
        <v>19.228000000000002</v>
      </c>
      <c r="O61" s="109">
        <v>19.731999999999999</v>
      </c>
      <c r="P61" s="109">
        <v>22.542000000000002</v>
      </c>
      <c r="Q61" s="109">
        <v>16.324000000000002</v>
      </c>
      <c r="R61" s="109">
        <v>23.481999999999999</v>
      </c>
      <c r="S61" s="109">
        <v>20.117000000000001</v>
      </c>
      <c r="T61" s="109">
        <v>18.984000000000002</v>
      </c>
      <c r="U61" s="109">
        <v>21.722999999999999</v>
      </c>
      <c r="V61" s="109">
        <v>13.506</v>
      </c>
      <c r="W61" s="109">
        <v>19.881</v>
      </c>
      <c r="X61" s="109">
        <v>29.097000000000001</v>
      </c>
      <c r="Y61" s="109">
        <v>21.727</v>
      </c>
      <c r="Z61" s="109">
        <v>25.596</v>
      </c>
      <c r="AA61" s="109">
        <v>27.151</v>
      </c>
      <c r="AB61" s="109">
        <v>14.339</v>
      </c>
      <c r="AC61" s="109">
        <v>22.853000000000002</v>
      </c>
      <c r="AD61" s="109">
        <v>21.73</v>
      </c>
      <c r="AE61" s="109">
        <v>19.785</v>
      </c>
      <c r="AF61" s="109">
        <v>18.158999999999999</v>
      </c>
      <c r="AG61" s="109">
        <v>22.872</v>
      </c>
      <c r="AH61" s="109">
        <v>24.670999999999999</v>
      </c>
      <c r="AI61" s="130"/>
      <c r="AJ61" s="130"/>
      <c r="AK61" s="130"/>
      <c r="AL61" s="130"/>
      <c r="AM61" s="130"/>
      <c r="AN61" s="130"/>
      <c r="AO61" s="130"/>
      <c r="AP61" s="130"/>
      <c r="AQ61" s="130"/>
      <c r="AR61" s="130"/>
      <c r="AS61" s="130"/>
      <c r="AT61" s="130"/>
      <c r="AU61" s="130"/>
      <c r="AV61" s="130"/>
      <c r="AW61" s="130"/>
      <c r="AX61" s="130"/>
      <c r="AY61" s="130"/>
      <c r="ALQ61" s="2" t="e">
        <v>#N/A</v>
      </c>
    </row>
    <row r="62" spans="1:1005" ht="15" x14ac:dyDescent="0.25">
      <c r="A62" s="263">
        <v>46447</v>
      </c>
      <c r="B62" s="271"/>
      <c r="C62" s="272"/>
      <c r="D62" s="276">
        <v>37.51</v>
      </c>
      <c r="E62" s="108">
        <v>41.225999999999999</v>
      </c>
      <c r="F62" s="109">
        <v>43.759</v>
      </c>
      <c r="G62" s="109">
        <v>41.683999999999997</v>
      </c>
      <c r="H62" s="109">
        <v>35.898000000000003</v>
      </c>
      <c r="I62" s="109">
        <v>30.879000000000001</v>
      </c>
      <c r="J62" s="109">
        <v>29.236000000000001</v>
      </c>
      <c r="K62" s="109">
        <v>21.244</v>
      </c>
      <c r="L62" s="109">
        <v>27.452999999999999</v>
      </c>
      <c r="M62" s="109">
        <v>42.869</v>
      </c>
      <c r="N62" s="109">
        <v>24.753</v>
      </c>
      <c r="O62" s="109">
        <v>27.942</v>
      </c>
      <c r="P62" s="109">
        <v>52.192</v>
      </c>
      <c r="Q62" s="109">
        <v>17.11</v>
      </c>
      <c r="R62" s="109">
        <v>41.283999999999999</v>
      </c>
      <c r="S62" s="109">
        <v>23.481000000000002</v>
      </c>
      <c r="T62" s="109">
        <v>30.466000000000001</v>
      </c>
      <c r="U62" s="109">
        <v>36.506</v>
      </c>
      <c r="V62" s="109">
        <v>20.3</v>
      </c>
      <c r="W62" s="109">
        <v>26.422000000000001</v>
      </c>
      <c r="X62" s="109">
        <v>48.360999999999997</v>
      </c>
      <c r="Y62" s="109">
        <v>36.4</v>
      </c>
      <c r="Z62" s="109">
        <v>56.999000000000002</v>
      </c>
      <c r="AA62" s="109">
        <v>29.247</v>
      </c>
      <c r="AB62" s="109">
        <v>19.347999999999999</v>
      </c>
      <c r="AC62" s="109">
        <v>34.177999999999997</v>
      </c>
      <c r="AD62" s="109">
        <v>28.048999999999999</v>
      </c>
      <c r="AE62" s="109">
        <v>31.393999999999998</v>
      </c>
      <c r="AF62" s="109">
        <v>29.891999999999999</v>
      </c>
      <c r="AG62" s="109">
        <v>39.408000000000001</v>
      </c>
      <c r="AH62" s="109">
        <v>45.609000000000002</v>
      </c>
      <c r="AI62" s="130"/>
      <c r="AJ62" s="130"/>
      <c r="AK62" s="130"/>
      <c r="AL62" s="130"/>
      <c r="AM62" s="130"/>
      <c r="AN62" s="130"/>
      <c r="AO62" s="130"/>
      <c r="AP62" s="130"/>
      <c r="AQ62" s="130"/>
      <c r="AR62" s="130"/>
      <c r="AS62" s="130"/>
      <c r="AT62" s="130"/>
      <c r="AU62" s="130"/>
      <c r="AV62" s="130"/>
      <c r="AW62" s="130"/>
      <c r="AX62" s="130"/>
      <c r="AY62" s="130"/>
      <c r="ALQ62" s="2" t="e">
        <v>#N/A</v>
      </c>
    </row>
    <row r="63" spans="1:1005" ht="15" x14ac:dyDescent="0.25">
      <c r="A63" s="263">
        <v>46478</v>
      </c>
      <c r="B63" s="271"/>
      <c r="C63" s="272"/>
      <c r="D63" s="276">
        <v>78.28</v>
      </c>
      <c r="E63" s="108">
        <v>94.188000000000002</v>
      </c>
      <c r="F63" s="109">
        <v>77.725999999999999</v>
      </c>
      <c r="G63" s="109">
        <v>60.439</v>
      </c>
      <c r="H63" s="109">
        <v>48.15</v>
      </c>
      <c r="I63" s="109">
        <v>80.197000000000003</v>
      </c>
      <c r="J63" s="109">
        <v>58.896999999999998</v>
      </c>
      <c r="K63" s="109">
        <v>53.246000000000002</v>
      </c>
      <c r="L63" s="109">
        <v>48.805</v>
      </c>
      <c r="M63" s="109">
        <v>90.38</v>
      </c>
      <c r="N63" s="109">
        <v>59.97</v>
      </c>
      <c r="O63" s="109">
        <v>86.215000000000003</v>
      </c>
      <c r="P63" s="109">
        <v>83.891999999999996</v>
      </c>
      <c r="Q63" s="109">
        <v>45.000999999999998</v>
      </c>
      <c r="R63" s="109">
        <v>60.976999999999997</v>
      </c>
      <c r="S63" s="109">
        <v>52.503999999999998</v>
      </c>
      <c r="T63" s="109">
        <v>62.91</v>
      </c>
      <c r="U63" s="109">
        <v>79.968000000000004</v>
      </c>
      <c r="V63" s="109">
        <v>37.168999999999997</v>
      </c>
      <c r="W63" s="109">
        <v>63.734999999999999</v>
      </c>
      <c r="X63" s="109">
        <v>75.923000000000002</v>
      </c>
      <c r="Y63" s="109">
        <v>58.228000000000002</v>
      </c>
      <c r="Z63" s="109">
        <v>106.871</v>
      </c>
      <c r="AA63" s="109">
        <v>46.040999999999997</v>
      </c>
      <c r="AB63" s="109">
        <v>69.200999999999993</v>
      </c>
      <c r="AC63" s="109">
        <v>47.704999999999998</v>
      </c>
      <c r="AD63" s="109">
        <v>50.162999999999997</v>
      </c>
      <c r="AE63" s="109">
        <v>65.631</v>
      </c>
      <c r="AF63" s="109">
        <v>63.357999999999997</v>
      </c>
      <c r="AG63" s="109">
        <v>71.429000000000002</v>
      </c>
      <c r="AH63" s="109">
        <v>55.003999999999998</v>
      </c>
      <c r="AI63" s="130"/>
      <c r="AJ63" s="130"/>
      <c r="AK63" s="130"/>
      <c r="AL63" s="130"/>
      <c r="AM63" s="130"/>
      <c r="AN63" s="130"/>
      <c r="AO63" s="130"/>
      <c r="AP63" s="130"/>
      <c r="AQ63" s="130"/>
      <c r="AR63" s="130"/>
      <c r="AS63" s="130"/>
      <c r="AT63" s="130"/>
      <c r="AU63" s="130"/>
      <c r="AV63" s="130"/>
      <c r="AW63" s="130"/>
      <c r="AX63" s="130"/>
      <c r="AY63" s="130"/>
      <c r="ALQ63" s="2" t="e">
        <v>#N/A</v>
      </c>
    </row>
    <row r="64" spans="1:1005" ht="15" x14ac:dyDescent="0.25">
      <c r="A64" s="263">
        <v>46508</v>
      </c>
      <c r="B64" s="271"/>
      <c r="C64" s="272"/>
      <c r="D64" s="276">
        <v>203.17</v>
      </c>
      <c r="E64" s="108">
        <v>354.52699999999999</v>
      </c>
      <c r="F64" s="109">
        <v>310.24599999999998</v>
      </c>
      <c r="G64" s="109">
        <v>186.22800000000001</v>
      </c>
      <c r="H64" s="109">
        <v>197.751</v>
      </c>
      <c r="I64" s="109">
        <v>240.303</v>
      </c>
      <c r="J64" s="109">
        <v>236.90799999999999</v>
      </c>
      <c r="K64" s="109">
        <v>92.051000000000002</v>
      </c>
      <c r="L64" s="109">
        <v>152.78100000000001</v>
      </c>
      <c r="M64" s="109">
        <v>220.64400000000001</v>
      </c>
      <c r="N64" s="109">
        <v>249.65899999999999</v>
      </c>
      <c r="O64" s="109">
        <v>228.05799999999999</v>
      </c>
      <c r="P64" s="109">
        <v>218.49199999999999</v>
      </c>
      <c r="Q64" s="109">
        <v>230.97900000000001</v>
      </c>
      <c r="R64" s="109">
        <v>293.2</v>
      </c>
      <c r="S64" s="109">
        <v>113.012</v>
      </c>
      <c r="T64" s="109">
        <v>137.892</v>
      </c>
      <c r="U64" s="109">
        <v>141.19200000000001</v>
      </c>
      <c r="V64" s="109">
        <v>100.958</v>
      </c>
      <c r="W64" s="109">
        <v>222.74299999999999</v>
      </c>
      <c r="X64" s="109">
        <v>153.02799999999999</v>
      </c>
      <c r="Y64" s="109">
        <v>157.65299999999999</v>
      </c>
      <c r="Z64" s="109">
        <v>238.49600000000001</v>
      </c>
      <c r="AA64" s="109">
        <v>159.76</v>
      </c>
      <c r="AB64" s="109">
        <v>176.387</v>
      </c>
      <c r="AC64" s="109">
        <v>178.79499999999999</v>
      </c>
      <c r="AD64" s="109">
        <v>121.08799999999999</v>
      </c>
      <c r="AE64" s="109">
        <v>202.803</v>
      </c>
      <c r="AF64" s="109">
        <v>250.99199999999999</v>
      </c>
      <c r="AG64" s="109">
        <v>204.11799999999999</v>
      </c>
      <c r="AH64" s="109">
        <v>204.11799999999999</v>
      </c>
      <c r="AI64" s="130"/>
      <c r="AJ64" s="130"/>
      <c r="AK64" s="130"/>
      <c r="AL64" s="130"/>
      <c r="AM64" s="130"/>
      <c r="AN64" s="130"/>
      <c r="AO64" s="130"/>
      <c r="AP64" s="130"/>
      <c r="AQ64" s="130"/>
      <c r="AR64" s="130"/>
      <c r="AS64" s="130"/>
      <c r="AT64" s="130"/>
      <c r="AU64" s="130"/>
      <c r="AV64" s="130"/>
      <c r="AW64" s="130"/>
      <c r="AX64" s="130"/>
      <c r="AY64" s="130"/>
      <c r="ALQ64" s="2" t="e">
        <v>#N/A</v>
      </c>
    </row>
    <row r="65" spans="1:1005" ht="15" x14ac:dyDescent="0.25">
      <c r="A65" s="263">
        <v>46539</v>
      </c>
      <c r="B65" s="281"/>
      <c r="C65" s="271"/>
      <c r="D65" s="276">
        <v>250.18</v>
      </c>
      <c r="E65" s="108">
        <v>306.40100000000001</v>
      </c>
      <c r="F65" s="109">
        <v>480.50700000000001</v>
      </c>
      <c r="G65" s="109">
        <v>207.83799999999999</v>
      </c>
      <c r="H65" s="109">
        <v>318.45600000000002</v>
      </c>
      <c r="I65" s="109">
        <v>149.60300000000001</v>
      </c>
      <c r="J65" s="109">
        <v>185.50899999999999</v>
      </c>
      <c r="K65" s="109">
        <v>57.573</v>
      </c>
      <c r="L65" s="109">
        <v>212.37799999999999</v>
      </c>
      <c r="M65" s="109">
        <v>135.73400000000001</v>
      </c>
      <c r="N65" s="109">
        <v>279.05700000000002</v>
      </c>
      <c r="O65" s="109">
        <v>181.81899999999999</v>
      </c>
      <c r="P65" s="109">
        <v>164.084</v>
      </c>
      <c r="Q65" s="109">
        <v>468.46699999999998</v>
      </c>
      <c r="R65" s="109">
        <v>254.87100000000001</v>
      </c>
      <c r="S65" s="109">
        <v>260.28399999999999</v>
      </c>
      <c r="T65" s="109">
        <v>412.61099999999999</v>
      </c>
      <c r="U65" s="109">
        <v>52.707999999999998</v>
      </c>
      <c r="V65" s="109">
        <v>148.80699999999999</v>
      </c>
      <c r="W65" s="109">
        <v>327.58800000000002</v>
      </c>
      <c r="X65" s="109">
        <v>340.57900000000001</v>
      </c>
      <c r="Y65" s="109">
        <v>281.66199999999998</v>
      </c>
      <c r="Z65" s="109">
        <v>382.43400000000003</v>
      </c>
      <c r="AA65" s="109">
        <v>75.013999999999996</v>
      </c>
      <c r="AB65" s="109">
        <v>387.65100000000001</v>
      </c>
      <c r="AC65" s="109">
        <v>187.999</v>
      </c>
      <c r="AD65" s="109">
        <v>261.99299999999999</v>
      </c>
      <c r="AE65" s="109">
        <v>161.25</v>
      </c>
      <c r="AF65" s="109">
        <v>412.03399999999999</v>
      </c>
      <c r="AG65" s="109">
        <v>214.93700000000001</v>
      </c>
      <c r="AH65" s="109">
        <v>214.93700000000001</v>
      </c>
      <c r="AI65" s="130"/>
      <c r="AJ65" s="130"/>
      <c r="AK65" s="130"/>
      <c r="AL65" s="130"/>
      <c r="AM65" s="130"/>
      <c r="AN65" s="130"/>
      <c r="AO65" s="130"/>
      <c r="AP65" s="130"/>
      <c r="AQ65" s="130"/>
      <c r="AR65" s="130"/>
      <c r="AS65" s="130"/>
      <c r="AT65" s="130"/>
      <c r="AU65" s="130"/>
      <c r="AV65" s="130"/>
      <c r="AW65" s="130"/>
      <c r="AX65" s="130"/>
      <c r="AY65" s="130"/>
      <c r="ALQ65" s="2" t="e">
        <v>#N/A</v>
      </c>
    </row>
    <row r="66" spans="1:1005" ht="15" x14ac:dyDescent="0.25">
      <c r="A66" s="263">
        <v>46569</v>
      </c>
      <c r="B66" s="281"/>
      <c r="C66" s="271"/>
      <c r="D66" s="276">
        <v>86.42</v>
      </c>
      <c r="E66" s="108">
        <v>109.027</v>
      </c>
      <c r="F66" s="109">
        <v>169.535</v>
      </c>
      <c r="G66" s="109">
        <v>99.709000000000003</v>
      </c>
      <c r="H66" s="109">
        <v>214.22900000000001</v>
      </c>
      <c r="I66" s="109">
        <v>49.932000000000002</v>
      </c>
      <c r="J66" s="109">
        <v>57.62</v>
      </c>
      <c r="K66" s="109">
        <v>24.190999999999999</v>
      </c>
      <c r="L66" s="109">
        <v>56.518999999999998</v>
      </c>
      <c r="M66" s="109">
        <v>52.603999999999999</v>
      </c>
      <c r="N66" s="109">
        <v>111.643</v>
      </c>
      <c r="O66" s="109">
        <v>69.775000000000006</v>
      </c>
      <c r="P66" s="109">
        <v>63.255000000000003</v>
      </c>
      <c r="Q66" s="109">
        <v>207.06</v>
      </c>
      <c r="R66" s="109">
        <v>131.66999999999999</v>
      </c>
      <c r="S66" s="109">
        <v>70.364000000000004</v>
      </c>
      <c r="T66" s="109">
        <v>228.42099999999999</v>
      </c>
      <c r="U66" s="109">
        <v>27.48</v>
      </c>
      <c r="V66" s="109">
        <v>55.082000000000001</v>
      </c>
      <c r="W66" s="109">
        <v>100.815</v>
      </c>
      <c r="X66" s="109">
        <v>118.363</v>
      </c>
      <c r="Y66" s="109">
        <v>90.228999999999999</v>
      </c>
      <c r="Z66" s="109">
        <v>129.59100000000001</v>
      </c>
      <c r="AA66" s="109">
        <v>32.286000000000001</v>
      </c>
      <c r="AB66" s="109">
        <v>259.68099999999998</v>
      </c>
      <c r="AC66" s="109">
        <v>58.475000000000001</v>
      </c>
      <c r="AD66" s="109">
        <v>120.063</v>
      </c>
      <c r="AE66" s="109">
        <v>65.671999999999997</v>
      </c>
      <c r="AF66" s="109">
        <v>192.285</v>
      </c>
      <c r="AG66" s="109">
        <v>65.385000000000005</v>
      </c>
      <c r="AH66" s="109">
        <v>65.385000000000005</v>
      </c>
      <c r="AI66" s="130"/>
      <c r="AJ66" s="130"/>
      <c r="AK66" s="130"/>
      <c r="AL66" s="130"/>
      <c r="AM66" s="130"/>
      <c r="AN66" s="130"/>
      <c r="AO66" s="130"/>
      <c r="AP66" s="130"/>
      <c r="AQ66" s="130"/>
      <c r="AR66" s="130"/>
      <c r="AS66" s="130"/>
      <c r="AT66" s="130"/>
      <c r="AU66" s="130"/>
      <c r="AV66" s="130"/>
      <c r="AW66" s="130"/>
      <c r="AX66" s="130"/>
      <c r="AY66" s="130"/>
      <c r="ALQ66" s="2" t="e">
        <v>#N/A</v>
      </c>
    </row>
    <row r="67" spans="1:1005" ht="15" x14ac:dyDescent="0.25">
      <c r="A67" s="263">
        <v>46600</v>
      </c>
      <c r="B67" s="281"/>
      <c r="C67" s="271"/>
      <c r="D67" s="276">
        <v>55.63</v>
      </c>
      <c r="E67" s="108">
        <v>53.731999999999999</v>
      </c>
      <c r="F67" s="109">
        <v>82.180999999999997</v>
      </c>
      <c r="G67" s="109">
        <v>50.875999999999998</v>
      </c>
      <c r="H67" s="109">
        <v>89.25</v>
      </c>
      <c r="I67" s="109">
        <v>44.438000000000002</v>
      </c>
      <c r="J67" s="109">
        <v>51.753</v>
      </c>
      <c r="K67" s="109">
        <v>21.212</v>
      </c>
      <c r="L67" s="109">
        <v>41.634999999999998</v>
      </c>
      <c r="M67" s="109">
        <v>36.926000000000002</v>
      </c>
      <c r="N67" s="109">
        <v>57.643999999999998</v>
      </c>
      <c r="O67" s="109">
        <v>49.311</v>
      </c>
      <c r="P67" s="109">
        <v>46.286999999999999</v>
      </c>
      <c r="Q67" s="109">
        <v>77.200999999999993</v>
      </c>
      <c r="R67" s="109">
        <v>54.040999999999997</v>
      </c>
      <c r="S67" s="109">
        <v>49.533999999999999</v>
      </c>
      <c r="T67" s="109">
        <v>70.498000000000005</v>
      </c>
      <c r="U67" s="109">
        <v>28.254999999999999</v>
      </c>
      <c r="V67" s="109">
        <v>39.640999999999998</v>
      </c>
      <c r="W67" s="109">
        <v>56.412999999999997</v>
      </c>
      <c r="X67" s="109">
        <v>53.363999999999997</v>
      </c>
      <c r="Y67" s="109">
        <v>52.62</v>
      </c>
      <c r="Z67" s="109">
        <v>63.567999999999998</v>
      </c>
      <c r="AA67" s="109">
        <v>26.841000000000001</v>
      </c>
      <c r="AB67" s="109">
        <v>82.165000000000006</v>
      </c>
      <c r="AC67" s="109">
        <v>38.997</v>
      </c>
      <c r="AD67" s="109">
        <v>55.296999999999997</v>
      </c>
      <c r="AE67" s="109">
        <v>52.875999999999998</v>
      </c>
      <c r="AF67" s="109">
        <v>69.113</v>
      </c>
      <c r="AG67" s="109">
        <v>42.481999999999999</v>
      </c>
      <c r="AH67" s="109">
        <v>42.481999999999999</v>
      </c>
      <c r="AI67" s="130"/>
      <c r="AJ67" s="130"/>
      <c r="AK67" s="130"/>
      <c r="AL67" s="130"/>
      <c r="AM67" s="130"/>
      <c r="AN67" s="130"/>
      <c r="AO67" s="130"/>
      <c r="AP67" s="130"/>
      <c r="AQ67" s="130"/>
      <c r="AR67" s="130"/>
      <c r="AS67" s="130"/>
      <c r="AT67" s="130"/>
      <c r="AU67" s="130"/>
      <c r="AV67" s="130"/>
      <c r="AW67" s="130"/>
      <c r="AX67" s="130"/>
      <c r="AY67" s="130"/>
      <c r="ALQ67" s="2" t="e">
        <v>#N/A</v>
      </c>
    </row>
    <row r="68" spans="1:1005" ht="15" x14ac:dyDescent="0.25">
      <c r="A68" s="263">
        <v>46631</v>
      </c>
      <c r="B68" s="281"/>
      <c r="C68" s="271"/>
      <c r="D68" s="276">
        <v>35.31</v>
      </c>
      <c r="E68" s="108">
        <v>39.037999999999997</v>
      </c>
      <c r="F68" s="109">
        <v>55.125</v>
      </c>
      <c r="G68" s="109">
        <v>32.655000000000001</v>
      </c>
      <c r="H68" s="109">
        <v>47.106999999999999</v>
      </c>
      <c r="I68" s="109">
        <v>32.872999999999998</v>
      </c>
      <c r="J68" s="109">
        <v>30.335999999999999</v>
      </c>
      <c r="K68" s="109">
        <v>20.321999999999999</v>
      </c>
      <c r="L68" s="109">
        <v>54.158000000000001</v>
      </c>
      <c r="M68" s="109">
        <v>32.671999999999997</v>
      </c>
      <c r="N68" s="109">
        <v>36.796999999999997</v>
      </c>
      <c r="O68" s="109">
        <v>36.249000000000002</v>
      </c>
      <c r="P68" s="109">
        <v>39.728999999999999</v>
      </c>
      <c r="Q68" s="109">
        <v>43.57</v>
      </c>
      <c r="R68" s="109">
        <v>35.902999999999999</v>
      </c>
      <c r="S68" s="109">
        <v>28.648</v>
      </c>
      <c r="T68" s="109">
        <v>39.814999999999998</v>
      </c>
      <c r="U68" s="109">
        <v>23.122</v>
      </c>
      <c r="V68" s="109">
        <v>52.427999999999997</v>
      </c>
      <c r="W68" s="109">
        <v>50.287999999999997</v>
      </c>
      <c r="X68" s="109">
        <v>38.265000000000001</v>
      </c>
      <c r="Y68" s="109">
        <v>34.335999999999999</v>
      </c>
      <c r="Z68" s="109">
        <v>38.47</v>
      </c>
      <c r="AA68" s="109">
        <v>21.678999999999998</v>
      </c>
      <c r="AB68" s="109">
        <v>42.734999999999999</v>
      </c>
      <c r="AC68" s="109">
        <v>36.363999999999997</v>
      </c>
      <c r="AD68" s="109">
        <v>33.561999999999998</v>
      </c>
      <c r="AE68" s="109">
        <v>38.863999999999997</v>
      </c>
      <c r="AF68" s="109">
        <v>48.982999999999997</v>
      </c>
      <c r="AG68" s="109">
        <v>33.76</v>
      </c>
      <c r="AH68" s="109">
        <v>33.76</v>
      </c>
      <c r="AI68" s="130"/>
      <c r="AJ68" s="130"/>
      <c r="AK68" s="130"/>
      <c r="AL68" s="130"/>
      <c r="AM68" s="130"/>
      <c r="AN68" s="130"/>
      <c r="AO68" s="130"/>
      <c r="AP68" s="130"/>
      <c r="AQ68" s="130"/>
      <c r="AR68" s="130"/>
      <c r="AS68" s="130"/>
      <c r="AT68" s="130"/>
      <c r="AU68" s="130"/>
      <c r="AV68" s="130"/>
      <c r="AW68" s="130"/>
      <c r="AX68" s="130"/>
      <c r="AY68" s="130"/>
      <c r="ALQ68" s="2" t="e">
        <v>#N/A</v>
      </c>
    </row>
    <row r="69" spans="1:1005" ht="15" x14ac:dyDescent="0.25">
      <c r="A69" s="263"/>
      <c r="B69" s="281"/>
      <c r="C69" s="271"/>
      <c r="D69" s="276"/>
      <c r="E69" s="108"/>
      <c r="F69" s="109"/>
      <c r="G69" s="109"/>
      <c r="H69" s="109"/>
      <c r="I69" s="109"/>
      <c r="J69" s="109"/>
      <c r="K69" s="109"/>
      <c r="L69" s="109"/>
      <c r="M69" s="109"/>
      <c r="N69" s="109"/>
      <c r="O69" s="109"/>
      <c r="P69" s="109"/>
      <c r="Q69" s="109"/>
      <c r="R69" s="109"/>
      <c r="S69" s="109"/>
      <c r="T69" s="109"/>
      <c r="U69" s="109"/>
      <c r="V69" s="109"/>
      <c r="W69" s="109"/>
      <c r="X69" s="109"/>
      <c r="Y69" s="109"/>
      <c r="Z69" s="109"/>
      <c r="AA69" s="109"/>
      <c r="AB69" s="109"/>
      <c r="AC69" s="109"/>
      <c r="AD69" s="109"/>
      <c r="AE69" s="109"/>
      <c r="AF69" s="109"/>
      <c r="AG69" s="109"/>
      <c r="AH69" s="109"/>
      <c r="AI69" s="130"/>
      <c r="AJ69" s="130"/>
      <c r="AK69" s="130"/>
      <c r="AL69" s="130"/>
      <c r="AM69" s="130"/>
      <c r="AN69" s="130"/>
      <c r="AO69" s="130"/>
      <c r="AP69" s="130"/>
      <c r="AQ69" s="130"/>
      <c r="AR69" s="130"/>
      <c r="AS69" s="130"/>
      <c r="AT69" s="130"/>
      <c r="AU69" s="130"/>
      <c r="AV69" s="130"/>
      <c r="AW69" s="130"/>
      <c r="AX69" s="130"/>
      <c r="AY69" s="130"/>
      <c r="ALQ69" s="2" t="e">
        <v>#N/A</v>
      </c>
    </row>
    <row r="70" spans="1:1005" ht="15" x14ac:dyDescent="0.25">
      <c r="A70" s="263"/>
      <c r="B70" s="281"/>
      <c r="C70" s="271"/>
      <c r="D70" s="276"/>
      <c r="E70" s="108"/>
      <c r="F70" s="109"/>
      <c r="G70" s="109"/>
      <c r="H70" s="109"/>
      <c r="I70" s="109"/>
      <c r="J70" s="109"/>
      <c r="K70" s="109"/>
      <c r="L70" s="109"/>
      <c r="M70" s="109"/>
      <c r="N70" s="109"/>
      <c r="O70" s="109"/>
      <c r="P70" s="109"/>
      <c r="Q70" s="109"/>
      <c r="R70" s="109"/>
      <c r="S70" s="109"/>
      <c r="T70" s="109"/>
      <c r="U70" s="109"/>
      <c r="V70" s="109"/>
      <c r="W70" s="109"/>
      <c r="X70" s="109"/>
      <c r="Y70" s="109"/>
      <c r="Z70" s="109"/>
      <c r="AA70" s="109"/>
      <c r="AB70" s="109"/>
      <c r="AC70" s="109"/>
      <c r="AD70" s="109"/>
      <c r="AE70" s="109"/>
      <c r="AF70" s="109"/>
      <c r="AG70" s="109"/>
      <c r="AH70" s="109"/>
      <c r="AI70" s="130"/>
      <c r="AJ70" s="130"/>
      <c r="AK70" s="130"/>
      <c r="AL70" s="130"/>
      <c r="AM70" s="130"/>
      <c r="AN70" s="130"/>
      <c r="AO70" s="130"/>
      <c r="AP70" s="130"/>
      <c r="AQ70" s="130"/>
      <c r="AR70" s="130"/>
      <c r="AS70" s="130"/>
      <c r="AT70" s="130"/>
      <c r="AU70" s="130"/>
      <c r="AV70" s="130"/>
      <c r="AW70" s="130"/>
      <c r="AX70" s="130"/>
      <c r="AY70" s="130"/>
      <c r="ALQ70" s="2" t="e">
        <v>#N/A</v>
      </c>
    </row>
    <row r="71" spans="1:1005" ht="15" x14ac:dyDescent="0.25">
      <c r="A71" s="263"/>
      <c r="B71" s="281"/>
      <c r="C71" s="271"/>
      <c r="D71" s="276"/>
      <c r="E71" s="11"/>
      <c r="AI71" s="130"/>
      <c r="AJ71" s="130"/>
      <c r="AK71" s="130"/>
      <c r="AL71" s="130"/>
      <c r="AM71" s="130"/>
      <c r="AN71" s="130"/>
      <c r="AO71" s="130"/>
      <c r="AP71" s="130"/>
      <c r="AQ71" s="130"/>
      <c r="AR71" s="130"/>
      <c r="AS71" s="130"/>
      <c r="AT71" s="130"/>
      <c r="AU71" s="130"/>
      <c r="AV71" s="130"/>
      <c r="AW71" s="130"/>
      <c r="AX71" s="130"/>
      <c r="AY71" s="130"/>
      <c r="ALQ71" s="2" t="e">
        <v>#N/A</v>
      </c>
    </row>
    <row r="72" spans="1:1005" ht="15" x14ac:dyDescent="0.25">
      <c r="A72" s="201"/>
      <c r="B72" s="281"/>
      <c r="C72" s="271"/>
      <c r="D72" s="276"/>
      <c r="E72" s="121"/>
      <c r="F72" s="121"/>
      <c r="G72" s="121"/>
      <c r="H72" s="121"/>
      <c r="I72" s="121"/>
      <c r="J72" s="121"/>
      <c r="K72" s="121"/>
      <c r="L72" s="121"/>
      <c r="M72" s="121"/>
      <c r="N72" s="121"/>
      <c r="O72" s="121"/>
      <c r="P72" s="121"/>
      <c r="Q72" s="121"/>
      <c r="R72" s="121"/>
      <c r="S72" s="121"/>
      <c r="T72" s="121"/>
      <c r="U72" s="121"/>
      <c r="V72" s="121"/>
      <c r="W72" s="121"/>
      <c r="X72" s="121"/>
      <c r="Y72" s="121"/>
      <c r="Z72" s="121"/>
      <c r="AA72" s="121"/>
      <c r="AB72" s="121"/>
      <c r="AC72" s="121"/>
      <c r="AD72" s="121"/>
      <c r="AE72" s="121"/>
      <c r="AF72" s="121"/>
      <c r="AG72" s="121"/>
      <c r="AH72" s="121"/>
      <c r="AI72" s="130"/>
      <c r="AJ72" s="130"/>
      <c r="AK72" s="130"/>
      <c r="AL72" s="130"/>
      <c r="AM72" s="130"/>
      <c r="AN72" s="130"/>
      <c r="AO72" s="130"/>
      <c r="AP72" s="130"/>
      <c r="AQ72" s="130"/>
      <c r="AR72" s="130"/>
      <c r="AS72" s="130"/>
      <c r="AT72" s="130"/>
      <c r="AU72" s="130"/>
      <c r="AV72" s="130"/>
      <c r="AW72" s="130"/>
      <c r="AX72" s="130"/>
      <c r="AY72" s="130"/>
      <c r="ALQ72" s="2" t="e">
        <v>#N/A</v>
      </c>
    </row>
    <row r="73" spans="1:1005" ht="15" x14ac:dyDescent="0.25">
      <c r="A73" s="201"/>
      <c r="B73" s="281"/>
      <c r="C73" s="271"/>
      <c r="D73" s="276"/>
      <c r="E73" s="121"/>
      <c r="F73" s="121"/>
      <c r="G73" s="121"/>
      <c r="H73" s="121"/>
      <c r="I73" s="121"/>
      <c r="J73" s="121"/>
      <c r="K73" s="121"/>
      <c r="L73" s="121"/>
      <c r="M73" s="121"/>
      <c r="N73" s="121"/>
      <c r="O73" s="121"/>
      <c r="P73" s="121"/>
      <c r="Q73" s="121"/>
      <c r="R73" s="121"/>
      <c r="S73" s="121"/>
      <c r="T73" s="121"/>
      <c r="U73" s="121"/>
      <c r="V73" s="121"/>
      <c r="W73" s="121"/>
      <c r="X73" s="121"/>
      <c r="Y73" s="121"/>
      <c r="Z73" s="121"/>
      <c r="AA73" s="121"/>
      <c r="AB73" s="121"/>
      <c r="AC73" s="121"/>
      <c r="AD73" s="121"/>
      <c r="AE73" s="121"/>
      <c r="AF73" s="121"/>
      <c r="AG73" s="121"/>
      <c r="AH73" s="121"/>
      <c r="AI73" s="126"/>
      <c r="AJ73" s="126"/>
      <c r="AK73" s="126"/>
      <c r="AL73" s="126"/>
      <c r="AM73" s="126"/>
      <c r="AN73" s="126"/>
      <c r="AO73" s="126"/>
      <c r="AP73" s="126"/>
      <c r="AQ73" s="126"/>
      <c r="AR73" s="126"/>
      <c r="AS73" s="126"/>
      <c r="AT73" s="126"/>
      <c r="AU73" s="126"/>
      <c r="AV73" s="126"/>
      <c r="AW73" s="126"/>
      <c r="AX73" s="126"/>
      <c r="AY73" s="126"/>
    </row>
    <row r="74" spans="1:1005" ht="15" x14ac:dyDescent="0.25">
      <c r="A74" s="201"/>
      <c r="B74" s="281"/>
      <c r="C74" s="271"/>
      <c r="D74" s="276"/>
      <c r="E74" s="121"/>
      <c r="F74" s="121"/>
      <c r="G74" s="121"/>
      <c r="H74" s="121"/>
      <c r="I74" s="121"/>
      <c r="J74" s="121"/>
      <c r="K74" s="121"/>
      <c r="L74" s="121"/>
      <c r="M74" s="121"/>
      <c r="N74" s="121"/>
      <c r="O74" s="121"/>
      <c r="P74" s="121"/>
      <c r="Q74" s="121"/>
      <c r="R74" s="121"/>
      <c r="S74" s="121"/>
      <c r="T74" s="121"/>
      <c r="U74" s="121"/>
      <c r="V74" s="121"/>
      <c r="W74" s="121"/>
      <c r="X74" s="121"/>
      <c r="Y74" s="121"/>
      <c r="Z74" s="121"/>
      <c r="AA74" s="121"/>
      <c r="AB74" s="121"/>
      <c r="AC74" s="121"/>
      <c r="AD74" s="121"/>
      <c r="AE74" s="121"/>
      <c r="AF74" s="121"/>
      <c r="AG74" s="121"/>
      <c r="AH74" s="121"/>
      <c r="AI74" s="126"/>
      <c r="AJ74" s="126"/>
      <c r="AK74" s="126"/>
      <c r="AL74" s="126"/>
      <c r="AM74" s="126"/>
      <c r="AN74" s="126"/>
      <c r="AO74" s="126"/>
      <c r="AP74" s="126"/>
      <c r="AQ74" s="126"/>
      <c r="AR74" s="126"/>
      <c r="AS74" s="126"/>
      <c r="AT74" s="126"/>
      <c r="AU74" s="126"/>
      <c r="AV74" s="126"/>
      <c r="AW74" s="126"/>
      <c r="AX74" s="126"/>
      <c r="AY74" s="126"/>
    </row>
    <row r="75" spans="1:1005" ht="15" x14ac:dyDescent="0.25">
      <c r="A75" s="201"/>
      <c r="B75" s="281"/>
      <c r="C75" s="271"/>
      <c r="D75" s="276"/>
      <c r="E75" s="121"/>
      <c r="F75" s="121"/>
      <c r="G75" s="121"/>
      <c r="H75" s="121"/>
      <c r="I75" s="121"/>
      <c r="J75" s="121"/>
      <c r="K75" s="121"/>
      <c r="L75" s="121"/>
      <c r="M75" s="121"/>
      <c r="N75" s="121"/>
      <c r="O75" s="121"/>
      <c r="P75" s="121"/>
      <c r="Q75" s="121"/>
      <c r="R75" s="121"/>
      <c r="S75" s="121"/>
      <c r="T75" s="121"/>
      <c r="U75" s="121"/>
      <c r="V75" s="121"/>
      <c r="W75" s="121"/>
      <c r="X75" s="121"/>
      <c r="Y75" s="121"/>
      <c r="Z75" s="121"/>
      <c r="AA75" s="121"/>
      <c r="AB75" s="121"/>
      <c r="AC75" s="121"/>
      <c r="AD75" s="121"/>
      <c r="AE75" s="121"/>
      <c r="AF75" s="121"/>
      <c r="AG75" s="121"/>
      <c r="AH75" s="121"/>
      <c r="AI75" s="126"/>
      <c r="AJ75" s="126"/>
      <c r="AK75" s="126"/>
      <c r="AL75" s="126"/>
      <c r="AM75" s="126"/>
      <c r="AN75" s="126"/>
      <c r="AO75" s="126"/>
      <c r="AP75" s="126"/>
      <c r="AQ75" s="126"/>
      <c r="AR75" s="126"/>
      <c r="AS75" s="126"/>
      <c r="AT75" s="126"/>
      <c r="AU75" s="126"/>
      <c r="AV75" s="126"/>
      <c r="AW75" s="126"/>
      <c r="AX75" s="126"/>
      <c r="AY75" s="126"/>
    </row>
    <row r="76" spans="1:1005" ht="15" x14ac:dyDescent="0.25">
      <c r="A76" s="201"/>
      <c r="B76" s="281"/>
      <c r="C76" s="271"/>
      <c r="D76" s="276"/>
      <c r="E76" s="121"/>
      <c r="F76" s="121"/>
      <c r="G76" s="121"/>
      <c r="H76" s="121"/>
      <c r="I76" s="121"/>
      <c r="J76" s="121"/>
      <c r="K76" s="121"/>
      <c r="L76" s="121"/>
      <c r="M76" s="121"/>
      <c r="N76" s="121"/>
      <c r="O76" s="121"/>
      <c r="P76" s="121"/>
      <c r="Q76" s="121"/>
      <c r="R76" s="121"/>
      <c r="S76" s="121"/>
      <c r="T76" s="121"/>
      <c r="U76" s="121"/>
      <c r="V76" s="121"/>
      <c r="W76" s="121"/>
      <c r="X76" s="121"/>
      <c r="Y76" s="121"/>
      <c r="Z76" s="121"/>
      <c r="AA76" s="121"/>
      <c r="AB76" s="121"/>
      <c r="AC76" s="121"/>
      <c r="AD76" s="121"/>
      <c r="AE76" s="121"/>
      <c r="AF76" s="121"/>
      <c r="AG76" s="121"/>
      <c r="AH76" s="121"/>
      <c r="AI76" s="126"/>
      <c r="AJ76" s="126"/>
      <c r="AK76" s="126"/>
      <c r="AL76" s="126"/>
      <c r="AM76" s="126"/>
      <c r="AN76" s="126"/>
      <c r="AO76" s="126"/>
      <c r="AP76" s="126"/>
      <c r="AQ76" s="126"/>
      <c r="AR76" s="126"/>
      <c r="AS76" s="126"/>
      <c r="AT76" s="126"/>
      <c r="AU76" s="126"/>
      <c r="AV76" s="126"/>
      <c r="AW76" s="126"/>
      <c r="AX76" s="126"/>
      <c r="AY76" s="126"/>
    </row>
    <row r="77" spans="1:1005" ht="15" x14ac:dyDescent="0.25">
      <c r="A77" s="201"/>
      <c r="B77" s="281"/>
      <c r="C77" s="271"/>
      <c r="D77" s="276"/>
      <c r="E77" s="121"/>
      <c r="F77" s="121"/>
      <c r="G77" s="121"/>
      <c r="H77" s="121"/>
      <c r="I77" s="121"/>
      <c r="J77" s="121"/>
      <c r="K77" s="121"/>
      <c r="L77" s="121"/>
      <c r="M77" s="121"/>
      <c r="N77" s="121"/>
      <c r="O77" s="121"/>
      <c r="P77" s="121"/>
      <c r="Q77" s="121"/>
      <c r="R77" s="121"/>
      <c r="S77" s="121"/>
      <c r="T77" s="121"/>
      <c r="U77" s="121"/>
      <c r="V77" s="121"/>
      <c r="W77" s="121"/>
      <c r="X77" s="121"/>
      <c r="Y77" s="121"/>
      <c r="Z77" s="121"/>
      <c r="AA77" s="121"/>
      <c r="AB77" s="121"/>
      <c r="AC77" s="121"/>
      <c r="AD77" s="121"/>
      <c r="AE77" s="121"/>
      <c r="AF77" s="121"/>
      <c r="AG77" s="121"/>
      <c r="AH77" s="121"/>
      <c r="AI77" s="126"/>
      <c r="AJ77" s="126"/>
      <c r="AK77" s="126"/>
      <c r="AL77" s="126"/>
      <c r="AM77" s="126"/>
      <c r="AN77" s="126"/>
      <c r="AO77" s="126"/>
      <c r="AP77" s="126"/>
      <c r="AQ77" s="126"/>
      <c r="AR77" s="126"/>
      <c r="AS77" s="126"/>
      <c r="AT77" s="126"/>
      <c r="AU77" s="126"/>
      <c r="AV77" s="126"/>
      <c r="AW77" s="126"/>
      <c r="AX77" s="126"/>
      <c r="AY77" s="126"/>
    </row>
    <row r="78" spans="1:1005" ht="15" x14ac:dyDescent="0.25">
      <c r="A78" s="201"/>
      <c r="B78" s="281"/>
      <c r="C78" s="271"/>
      <c r="D78" s="276"/>
      <c r="E78" s="121"/>
      <c r="F78" s="121"/>
      <c r="G78" s="121"/>
      <c r="H78" s="121"/>
      <c r="I78" s="121"/>
      <c r="J78" s="121"/>
      <c r="K78" s="121"/>
      <c r="L78" s="121"/>
      <c r="M78" s="121"/>
      <c r="N78" s="121"/>
      <c r="O78" s="121"/>
      <c r="P78" s="121"/>
      <c r="Q78" s="121"/>
      <c r="R78" s="121"/>
      <c r="S78" s="121"/>
      <c r="T78" s="121"/>
      <c r="U78" s="121"/>
      <c r="V78" s="121"/>
      <c r="W78" s="121"/>
      <c r="X78" s="121"/>
      <c r="Y78" s="121"/>
      <c r="Z78" s="121"/>
      <c r="AA78" s="121"/>
      <c r="AB78" s="121"/>
      <c r="AC78" s="121"/>
      <c r="AD78" s="121"/>
      <c r="AE78" s="121"/>
      <c r="AF78" s="121"/>
      <c r="AG78" s="121"/>
      <c r="AH78" s="121"/>
      <c r="AI78" s="126"/>
      <c r="AJ78" s="126"/>
      <c r="AK78" s="126"/>
      <c r="AL78" s="126"/>
      <c r="AM78" s="126"/>
      <c r="AN78" s="126"/>
      <c r="AO78" s="126"/>
      <c r="AP78" s="126"/>
      <c r="AQ78" s="126"/>
      <c r="AR78" s="126"/>
      <c r="AS78" s="126"/>
      <c r="AT78" s="126"/>
      <c r="AU78" s="126"/>
      <c r="AV78" s="126"/>
      <c r="AW78" s="126"/>
      <c r="AX78" s="126"/>
      <c r="AY78" s="126"/>
    </row>
    <row r="79" spans="1:1005" ht="15" x14ac:dyDescent="0.25">
      <c r="A79" s="201"/>
      <c r="B79" s="281"/>
      <c r="C79" s="271"/>
      <c r="D79" s="276"/>
      <c r="E79" s="121"/>
      <c r="F79" s="121"/>
      <c r="G79" s="121"/>
      <c r="H79" s="121"/>
      <c r="I79" s="121"/>
      <c r="J79" s="121"/>
      <c r="K79" s="121"/>
      <c r="L79" s="121"/>
      <c r="M79" s="121"/>
      <c r="N79" s="121"/>
      <c r="O79" s="121"/>
      <c r="P79" s="121"/>
      <c r="Q79" s="121"/>
      <c r="R79" s="121"/>
      <c r="S79" s="121"/>
      <c r="T79" s="121"/>
      <c r="U79" s="121"/>
      <c r="V79" s="121"/>
      <c r="W79" s="121"/>
      <c r="X79" s="121"/>
      <c r="Y79" s="121"/>
      <c r="Z79" s="121"/>
      <c r="AA79" s="121"/>
      <c r="AB79" s="121"/>
      <c r="AC79" s="121"/>
      <c r="AD79" s="121"/>
      <c r="AE79" s="121"/>
      <c r="AF79" s="121"/>
      <c r="AG79" s="121"/>
      <c r="AH79" s="121"/>
      <c r="AI79" s="126"/>
      <c r="AJ79" s="126"/>
      <c r="AK79" s="126"/>
      <c r="AL79" s="126"/>
      <c r="AM79" s="126"/>
      <c r="AN79" s="126"/>
      <c r="AO79" s="126"/>
      <c r="AP79" s="126"/>
      <c r="AQ79" s="126"/>
      <c r="AR79" s="126"/>
      <c r="AS79" s="126"/>
      <c r="AT79" s="126"/>
      <c r="AU79" s="126"/>
      <c r="AV79" s="126"/>
      <c r="AW79" s="126"/>
      <c r="AX79" s="126"/>
      <c r="AY79" s="126"/>
    </row>
    <row r="80" spans="1:1005" ht="15" x14ac:dyDescent="0.25">
      <c r="A80" s="201"/>
      <c r="B80" s="281"/>
      <c r="C80" s="271"/>
      <c r="D80" s="276"/>
      <c r="E80" s="121"/>
      <c r="F80" s="121"/>
      <c r="G80" s="121"/>
      <c r="H80" s="121"/>
      <c r="I80" s="121"/>
      <c r="J80" s="121"/>
      <c r="K80" s="121"/>
      <c r="L80" s="121"/>
      <c r="M80" s="121"/>
      <c r="N80" s="121"/>
      <c r="O80" s="121"/>
      <c r="P80" s="121"/>
      <c r="Q80" s="121"/>
      <c r="R80" s="121"/>
      <c r="S80" s="121"/>
      <c r="T80" s="121"/>
      <c r="U80" s="121"/>
      <c r="V80" s="121"/>
      <c r="W80" s="121"/>
      <c r="X80" s="121"/>
      <c r="Y80" s="121"/>
      <c r="Z80" s="121"/>
      <c r="AA80" s="121"/>
      <c r="AB80" s="121"/>
      <c r="AC80" s="121"/>
      <c r="AD80" s="121"/>
      <c r="AE80" s="121"/>
      <c r="AF80" s="121"/>
      <c r="AG80" s="121"/>
      <c r="AH80" s="121"/>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288"/>
      <c r="B81" s="289"/>
      <c r="C81" s="261"/>
      <c r="D81" s="27"/>
    </row>
    <row r="82" spans="1:4" ht="12.75" customHeight="1" x14ac:dyDescent="0.25">
      <c r="A82" s="288"/>
      <c r="B82" s="289"/>
      <c r="C82" s="261"/>
      <c r="D82" s="27"/>
    </row>
    <row r="83" spans="1:4" ht="12.75" customHeight="1" x14ac:dyDescent="0.25">
      <c r="A83" s="288"/>
      <c r="B83" s="289"/>
      <c r="C83" s="261"/>
      <c r="D83" s="27"/>
    </row>
    <row r="84" spans="1:4" ht="12.75" customHeight="1" x14ac:dyDescent="0.25">
      <c r="A84" s="288"/>
      <c r="B84" s="289"/>
      <c r="C84" s="261"/>
      <c r="D84" s="27"/>
    </row>
  </sheetData>
  <mergeCells count="1">
    <mergeCell ref="B1:AH1"/>
  </mergeCells>
  <pageMargins left="0.7" right="0.7" top="0.75" bottom="0.75" header="0.3" footer="0.3"/>
  <pageSetup orientation="portrait" horizontalDpi="200" verticalDpi="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FFFFB3"/>
  </sheetPr>
  <dimension ref="A1:ALQ84"/>
  <sheetViews>
    <sheetView topLeftCell="A64" workbookViewId="0">
      <selection activeCell="D4" sqref="D4"/>
    </sheetView>
  </sheetViews>
  <sheetFormatPr defaultColWidth="18.7109375" defaultRowHeight="12.75" customHeight="1" x14ac:dyDescent="0.25"/>
  <cols>
    <col min="1" max="1" width="7.5703125" style="162" customWidth="1"/>
    <col min="2" max="4" width="7.5703125" style="282" customWidth="1"/>
    <col min="5" max="30" width="8" style="2" customWidth="1"/>
    <col min="31" max="31" width="8.28515625" style="37" customWidth="1"/>
    <col min="32" max="34" width="8.85546875" style="2" customWidth="1"/>
    <col min="35" max="39" width="8.85546875" style="249" customWidth="1"/>
    <col min="40" max="54" width="8.85546875" style="2" customWidth="1"/>
    <col min="55" max="16384" width="18.7109375" style="2"/>
  </cols>
  <sheetData>
    <row r="1" spans="1:54" s="167" customFormat="1" ht="15" x14ac:dyDescent="0.25">
      <c r="A1" s="161"/>
      <c r="B1" s="324"/>
      <c r="C1" s="324"/>
      <c r="D1" s="324"/>
      <c r="E1" s="324"/>
      <c r="F1" s="324"/>
      <c r="G1" s="324"/>
      <c r="H1" s="324"/>
      <c r="I1" s="324"/>
      <c r="J1" s="324"/>
      <c r="K1" s="324"/>
      <c r="L1" s="324"/>
      <c r="M1" s="324"/>
      <c r="N1" s="324"/>
      <c r="O1" s="324"/>
      <c r="P1" s="324"/>
      <c r="Q1" s="324"/>
      <c r="R1" s="324"/>
      <c r="S1" s="324"/>
      <c r="T1" s="324"/>
      <c r="U1" s="324"/>
      <c r="V1" s="324"/>
      <c r="W1" s="324"/>
      <c r="X1" s="324"/>
      <c r="Y1" s="324"/>
      <c r="Z1" s="324"/>
      <c r="AA1" s="324"/>
      <c r="AB1" s="324"/>
      <c r="AC1" s="324"/>
      <c r="AD1" s="324"/>
      <c r="AE1" s="324"/>
      <c r="AF1" s="324"/>
      <c r="AG1" s="324"/>
      <c r="AH1" s="324"/>
      <c r="AI1" s="325"/>
      <c r="AJ1" s="325"/>
      <c r="AK1" s="325"/>
      <c r="AL1" s="325"/>
      <c r="AM1" s="325"/>
      <c r="AN1" s="325"/>
      <c r="AO1" s="325"/>
      <c r="AP1" s="325"/>
      <c r="AQ1" s="325"/>
      <c r="AR1" s="325"/>
      <c r="AS1" s="325"/>
      <c r="AT1" s="325"/>
      <c r="AU1" s="325"/>
      <c r="AV1" s="325"/>
      <c r="AW1" s="325"/>
      <c r="AX1" s="325"/>
      <c r="AY1" s="325"/>
      <c r="AZ1" s="325"/>
      <c r="BA1" s="325"/>
      <c r="BB1" s="325"/>
    </row>
    <row r="2" spans="1:54" s="162" customFormat="1" ht="15" x14ac:dyDescent="0.25">
      <c r="A2" s="161"/>
      <c r="B2" s="150" t="s">
        <v>45</v>
      </c>
      <c r="C2" s="150" t="s">
        <v>46</v>
      </c>
      <c r="D2" s="150" t="s">
        <v>47</v>
      </c>
      <c r="E2" s="150">
        <v>1991</v>
      </c>
      <c r="F2" s="150">
        <v>1992</v>
      </c>
      <c r="G2" s="150">
        <v>1993</v>
      </c>
      <c r="H2" s="150">
        <v>1994</v>
      </c>
      <c r="I2" s="150">
        <v>1995</v>
      </c>
      <c r="J2" s="150">
        <v>1996</v>
      </c>
      <c r="K2" s="150">
        <v>1997</v>
      </c>
      <c r="L2" s="150">
        <v>1998</v>
      </c>
      <c r="M2" s="150">
        <v>1999</v>
      </c>
      <c r="N2" s="150">
        <v>2000</v>
      </c>
      <c r="O2" s="150">
        <v>2001</v>
      </c>
      <c r="P2" s="150">
        <v>2002</v>
      </c>
      <c r="Q2" s="150">
        <v>2003</v>
      </c>
      <c r="R2" s="150">
        <v>2004</v>
      </c>
      <c r="S2" s="150">
        <v>2005</v>
      </c>
      <c r="T2" s="150">
        <v>2006</v>
      </c>
      <c r="U2" s="150">
        <v>2007</v>
      </c>
      <c r="V2" s="150">
        <v>2008</v>
      </c>
      <c r="W2" s="150">
        <v>2009</v>
      </c>
      <c r="X2" s="150">
        <v>2010</v>
      </c>
      <c r="Y2" s="150">
        <v>2011</v>
      </c>
      <c r="Z2" s="150">
        <v>2012</v>
      </c>
      <c r="AA2" s="150">
        <v>2013</v>
      </c>
      <c r="AB2" s="150">
        <v>2014</v>
      </c>
      <c r="AC2" s="150">
        <v>2015</v>
      </c>
      <c r="AD2" s="150">
        <v>2016</v>
      </c>
      <c r="AE2" s="168">
        <v>2017</v>
      </c>
      <c r="AF2" s="150">
        <v>2018</v>
      </c>
      <c r="AG2" s="150">
        <v>2019</v>
      </c>
      <c r="AH2" s="150">
        <v>2020</v>
      </c>
    </row>
    <row r="3" spans="1:54" s="162" customFormat="1" ht="15" x14ac:dyDescent="0.25">
      <c r="A3" s="163"/>
      <c r="B3" s="14" t="s">
        <v>63</v>
      </c>
      <c r="C3" s="14" t="s">
        <v>64</v>
      </c>
      <c r="D3" s="14" t="s">
        <v>65</v>
      </c>
      <c r="E3" s="14" t="s">
        <v>66</v>
      </c>
      <c r="F3" s="14" t="s">
        <v>67</v>
      </c>
      <c r="G3" s="14" t="s">
        <v>68</v>
      </c>
      <c r="H3" s="14" t="s">
        <v>69</v>
      </c>
      <c r="I3" s="14" t="s">
        <v>70</v>
      </c>
      <c r="J3" s="14" t="s">
        <v>71</v>
      </c>
      <c r="K3" s="14" t="s">
        <v>72</v>
      </c>
      <c r="L3" s="14" t="s">
        <v>73</v>
      </c>
      <c r="M3" s="14" t="s">
        <v>74</v>
      </c>
      <c r="N3" s="14" t="s">
        <v>75</v>
      </c>
      <c r="O3" s="14" t="s">
        <v>76</v>
      </c>
      <c r="P3" s="14" t="s">
        <v>77</v>
      </c>
      <c r="Q3" s="14" t="s">
        <v>78</v>
      </c>
      <c r="R3" s="14" t="s">
        <v>79</v>
      </c>
      <c r="S3" s="14" t="s">
        <v>80</v>
      </c>
      <c r="T3" s="14" t="s">
        <v>81</v>
      </c>
      <c r="U3" s="14" t="s">
        <v>82</v>
      </c>
      <c r="V3" s="14" t="s">
        <v>83</v>
      </c>
      <c r="W3" s="14" t="s">
        <v>84</v>
      </c>
      <c r="X3" s="14" t="s">
        <v>85</v>
      </c>
      <c r="Y3" s="14" t="s">
        <v>86</v>
      </c>
      <c r="Z3" s="14" t="s">
        <v>87</v>
      </c>
      <c r="AA3" s="14" t="s">
        <v>88</v>
      </c>
      <c r="AB3" s="14" t="s">
        <v>89</v>
      </c>
      <c r="AC3" s="14" t="s">
        <v>90</v>
      </c>
      <c r="AD3" s="14" t="s">
        <v>91</v>
      </c>
      <c r="AE3" s="14" t="s">
        <v>92</v>
      </c>
      <c r="AF3" s="14" t="s">
        <v>93</v>
      </c>
      <c r="AG3" s="14" t="s">
        <v>94</v>
      </c>
      <c r="AH3" s="14" t="s">
        <v>95</v>
      </c>
    </row>
    <row r="4" spans="1:54" s="171" customFormat="1" ht="15" x14ac:dyDescent="0.25">
      <c r="A4" s="164">
        <v>44682</v>
      </c>
      <c r="B4" s="277"/>
      <c r="C4" s="278"/>
      <c r="D4" s="273">
        <v>205</v>
      </c>
      <c r="E4" s="169">
        <v>152.03</v>
      </c>
      <c r="F4" s="169">
        <v>262.88</v>
      </c>
      <c r="G4" s="169">
        <v>211.83199999999999</v>
      </c>
      <c r="H4" s="169">
        <v>204.44399999999999</v>
      </c>
      <c r="I4" s="169">
        <v>177.09899999999999</v>
      </c>
      <c r="J4" s="169">
        <v>234.69399999999999</v>
      </c>
      <c r="K4" s="169">
        <v>205.71600000000001</v>
      </c>
      <c r="L4" s="169">
        <v>161.71600000000001</v>
      </c>
      <c r="M4" s="169">
        <v>205.18</v>
      </c>
      <c r="N4" s="169">
        <v>254.29300000000001</v>
      </c>
      <c r="O4" s="169">
        <v>280.61500000000001</v>
      </c>
      <c r="P4" s="169">
        <v>167.40799999999999</v>
      </c>
      <c r="Q4" s="169">
        <v>204.82</v>
      </c>
      <c r="R4" s="169">
        <v>228.25800000000001</v>
      </c>
      <c r="S4" s="169">
        <v>232.85</v>
      </c>
      <c r="T4" s="169">
        <v>214.57499999999999</v>
      </c>
      <c r="U4" s="169">
        <v>226.49</v>
      </c>
      <c r="V4" s="169">
        <v>162.43299999999999</v>
      </c>
      <c r="W4" s="169">
        <v>255.233</v>
      </c>
      <c r="X4" s="169">
        <v>139.95599999999999</v>
      </c>
      <c r="Y4" s="169">
        <v>152.559</v>
      </c>
      <c r="Z4" s="169">
        <v>232.58099999999999</v>
      </c>
      <c r="AA4" s="169">
        <v>196.79300000000001</v>
      </c>
      <c r="AB4" s="169">
        <v>190.72800000000001</v>
      </c>
      <c r="AC4" s="169">
        <v>180.416</v>
      </c>
      <c r="AD4" s="169">
        <v>176.626</v>
      </c>
      <c r="AE4" s="169">
        <v>192.429</v>
      </c>
      <c r="AF4" s="169">
        <v>258.959</v>
      </c>
      <c r="AG4" s="169">
        <v>133.30600000000001</v>
      </c>
      <c r="AH4" s="170">
        <v>231.209</v>
      </c>
      <c r="AI4" s="167"/>
      <c r="AJ4" s="167"/>
      <c r="AK4" s="167"/>
      <c r="AL4" s="167"/>
      <c r="AM4" s="167"/>
    </row>
    <row r="5" spans="1:54" ht="15" x14ac:dyDescent="0.25">
      <c r="A5" s="164">
        <v>44713</v>
      </c>
      <c r="B5" s="279"/>
      <c r="C5" s="269"/>
      <c r="D5" s="274">
        <v>215</v>
      </c>
      <c r="E5" s="108">
        <v>224.726</v>
      </c>
      <c r="F5" s="108">
        <v>230.511</v>
      </c>
      <c r="G5" s="108">
        <v>221.24600000000001</v>
      </c>
      <c r="H5" s="108">
        <v>197.85499999999999</v>
      </c>
      <c r="I5" s="108">
        <v>353.87599999999998</v>
      </c>
      <c r="J5" s="108">
        <v>147.74100000000001</v>
      </c>
      <c r="K5" s="108">
        <v>260.36099999999999</v>
      </c>
      <c r="L5" s="108">
        <v>159.63800000000001</v>
      </c>
      <c r="M5" s="108">
        <v>249.01300000000001</v>
      </c>
      <c r="N5" s="108">
        <v>185.417</v>
      </c>
      <c r="O5" s="108">
        <v>198.685</v>
      </c>
      <c r="P5" s="108">
        <v>178.429</v>
      </c>
      <c r="Q5" s="108">
        <v>235.52500000000001</v>
      </c>
      <c r="R5" s="108">
        <v>148.03899999999999</v>
      </c>
      <c r="S5" s="108">
        <v>180.35599999999999</v>
      </c>
      <c r="T5" s="108">
        <v>168.155</v>
      </c>
      <c r="U5" s="108">
        <v>191.864</v>
      </c>
      <c r="V5" s="108">
        <v>265.947</v>
      </c>
      <c r="W5" s="108">
        <v>174.03200000000001</v>
      </c>
      <c r="X5" s="108">
        <v>244.21700000000001</v>
      </c>
      <c r="Y5" s="108">
        <v>253.22499999999999</v>
      </c>
      <c r="Z5" s="108">
        <v>144.91999999999999</v>
      </c>
      <c r="AA5" s="108">
        <v>208.75399999999999</v>
      </c>
      <c r="AB5" s="108">
        <v>239.81299999999999</v>
      </c>
      <c r="AC5" s="108">
        <v>396.63799999999998</v>
      </c>
      <c r="AD5" s="108">
        <v>246.506</v>
      </c>
      <c r="AE5" s="108">
        <v>231.999</v>
      </c>
      <c r="AF5" s="108">
        <v>140.233</v>
      </c>
      <c r="AG5" s="108">
        <v>273.12200000000001</v>
      </c>
      <c r="AH5" s="110">
        <v>190.43</v>
      </c>
      <c r="AN5" s="130"/>
      <c r="AO5" s="130"/>
      <c r="AP5" s="130"/>
      <c r="AQ5" s="130"/>
      <c r="AR5" s="130"/>
      <c r="AS5" s="130"/>
      <c r="AT5" s="130"/>
      <c r="AU5" s="130"/>
      <c r="AV5" s="130"/>
      <c r="AW5" s="130"/>
      <c r="AX5" s="130"/>
      <c r="AY5" s="130"/>
    </row>
    <row r="6" spans="1:54" ht="15" x14ac:dyDescent="0.25">
      <c r="A6" s="164">
        <v>44743</v>
      </c>
      <c r="B6" s="279"/>
      <c r="C6" s="269"/>
      <c r="D6" s="274">
        <v>67</v>
      </c>
      <c r="E6" s="108">
        <v>86.813000000000002</v>
      </c>
      <c r="F6" s="108">
        <v>89.983000000000004</v>
      </c>
      <c r="G6" s="108">
        <v>78.802999999999997</v>
      </c>
      <c r="H6" s="108">
        <v>55.063000000000002</v>
      </c>
      <c r="I6" s="108">
        <v>214.03100000000001</v>
      </c>
      <c r="J6" s="108">
        <v>51.776000000000003</v>
      </c>
      <c r="K6" s="108">
        <v>73.965999999999994</v>
      </c>
      <c r="L6" s="108">
        <v>67.843000000000004</v>
      </c>
      <c r="M6" s="108">
        <v>119.467</v>
      </c>
      <c r="N6" s="108">
        <v>53.954999999999998</v>
      </c>
      <c r="O6" s="108">
        <v>58.634</v>
      </c>
      <c r="P6" s="108">
        <v>50.04</v>
      </c>
      <c r="Q6" s="108">
        <v>59.21</v>
      </c>
      <c r="R6" s="108">
        <v>54.164999999999999</v>
      </c>
      <c r="S6" s="108">
        <v>63.451999999999998</v>
      </c>
      <c r="T6" s="108">
        <v>60.176000000000002</v>
      </c>
      <c r="U6" s="108">
        <v>66.400999999999996</v>
      </c>
      <c r="V6" s="108">
        <v>81.994</v>
      </c>
      <c r="W6" s="108">
        <v>75.491</v>
      </c>
      <c r="X6" s="108">
        <v>62.640999999999998</v>
      </c>
      <c r="Y6" s="108">
        <v>96.638999999999996</v>
      </c>
      <c r="Z6" s="108">
        <v>46.917999999999999</v>
      </c>
      <c r="AA6" s="108">
        <v>67.599000000000004</v>
      </c>
      <c r="AB6" s="108">
        <v>65.995000000000005</v>
      </c>
      <c r="AC6" s="108">
        <v>138.654</v>
      </c>
      <c r="AD6" s="108">
        <v>70.239999999999995</v>
      </c>
      <c r="AE6" s="108">
        <v>69.61</v>
      </c>
      <c r="AF6" s="108">
        <v>43.106999999999999</v>
      </c>
      <c r="AG6" s="108">
        <v>122.919</v>
      </c>
      <c r="AH6" s="110">
        <v>53.741</v>
      </c>
      <c r="AN6" s="130"/>
      <c r="AO6" s="130"/>
      <c r="AP6" s="130"/>
      <c r="AQ6" s="130"/>
      <c r="AR6" s="130"/>
      <c r="AS6" s="130"/>
      <c r="AT6" s="130"/>
      <c r="AU6" s="130"/>
      <c r="AV6" s="130"/>
      <c r="AW6" s="130"/>
      <c r="AX6" s="130"/>
      <c r="AY6" s="130"/>
    </row>
    <row r="7" spans="1:54" ht="15" x14ac:dyDescent="0.25">
      <c r="A7" s="164">
        <v>44774</v>
      </c>
      <c r="B7" s="279"/>
      <c r="C7" s="269"/>
      <c r="D7" s="274">
        <v>54</v>
      </c>
      <c r="E7" s="108">
        <v>54.402000000000001</v>
      </c>
      <c r="F7" s="108">
        <v>74.146000000000001</v>
      </c>
      <c r="G7" s="108">
        <v>49.718000000000004</v>
      </c>
      <c r="H7" s="108">
        <v>44.165999999999997</v>
      </c>
      <c r="I7" s="108">
        <v>83.143000000000001</v>
      </c>
      <c r="J7" s="108">
        <v>40.746000000000002</v>
      </c>
      <c r="K7" s="108">
        <v>59.744</v>
      </c>
      <c r="L7" s="108">
        <v>46.063000000000002</v>
      </c>
      <c r="M7" s="108">
        <v>76.537000000000006</v>
      </c>
      <c r="N7" s="108">
        <v>52.997</v>
      </c>
      <c r="O7" s="108">
        <v>62.54</v>
      </c>
      <c r="P7" s="108">
        <v>41.234000000000002</v>
      </c>
      <c r="Q7" s="108">
        <v>51.905000000000001</v>
      </c>
      <c r="R7" s="108">
        <v>43.676000000000002</v>
      </c>
      <c r="S7" s="108">
        <v>52.978999999999999</v>
      </c>
      <c r="T7" s="108">
        <v>55.119</v>
      </c>
      <c r="U7" s="108">
        <v>55.844999999999999</v>
      </c>
      <c r="V7" s="108">
        <v>54.396999999999998</v>
      </c>
      <c r="W7" s="108">
        <v>47.198999999999998</v>
      </c>
      <c r="X7" s="108">
        <v>56.052999999999997</v>
      </c>
      <c r="Y7" s="108">
        <v>52.264000000000003</v>
      </c>
      <c r="Z7" s="108">
        <v>43.887999999999998</v>
      </c>
      <c r="AA7" s="108">
        <v>57.241999999999997</v>
      </c>
      <c r="AB7" s="108">
        <v>55.143999999999998</v>
      </c>
      <c r="AC7" s="108">
        <v>66.218999999999994</v>
      </c>
      <c r="AD7" s="108">
        <v>54.176000000000002</v>
      </c>
      <c r="AE7" s="108">
        <v>53.823999999999998</v>
      </c>
      <c r="AF7" s="108">
        <v>38.637999999999998</v>
      </c>
      <c r="AG7" s="108">
        <v>59.868000000000002</v>
      </c>
      <c r="AH7" s="110">
        <v>44.52</v>
      </c>
      <c r="AN7" s="130"/>
      <c r="AO7" s="130"/>
      <c r="AP7" s="130"/>
      <c r="AQ7" s="130"/>
      <c r="AR7" s="130"/>
      <c r="AS7" s="130"/>
      <c r="AT7" s="130"/>
      <c r="AU7" s="130"/>
      <c r="AV7" s="130"/>
      <c r="AW7" s="130"/>
      <c r="AX7" s="130"/>
      <c r="AY7" s="130"/>
    </row>
    <row r="8" spans="1:54" ht="15" x14ac:dyDescent="0.25">
      <c r="A8" s="164">
        <v>44805</v>
      </c>
      <c r="B8" s="279"/>
      <c r="C8" s="269"/>
      <c r="D8" s="274">
        <v>35</v>
      </c>
      <c r="E8" s="108">
        <v>33.518999999999998</v>
      </c>
      <c r="F8" s="108">
        <v>47.280999999999999</v>
      </c>
      <c r="G8" s="108">
        <v>38.061</v>
      </c>
      <c r="H8" s="108">
        <v>34.460999999999999</v>
      </c>
      <c r="I8" s="108">
        <v>46.944000000000003</v>
      </c>
      <c r="J8" s="108">
        <v>30.617999999999999</v>
      </c>
      <c r="K8" s="108">
        <v>45.646999999999998</v>
      </c>
      <c r="L8" s="108">
        <v>28.928000000000001</v>
      </c>
      <c r="M8" s="108">
        <v>43.893999999999998</v>
      </c>
      <c r="N8" s="108">
        <v>36.255000000000003</v>
      </c>
      <c r="O8" s="108">
        <v>34.981000000000002</v>
      </c>
      <c r="P8" s="108">
        <v>33.000999999999998</v>
      </c>
      <c r="Q8" s="108">
        <v>68.522000000000006</v>
      </c>
      <c r="R8" s="108">
        <v>39.256</v>
      </c>
      <c r="S8" s="108">
        <v>34.176000000000002</v>
      </c>
      <c r="T8" s="108">
        <v>38.570999999999998</v>
      </c>
      <c r="U8" s="108">
        <v>48.805999999999997</v>
      </c>
      <c r="V8" s="108">
        <v>32.914000000000001</v>
      </c>
      <c r="W8" s="108">
        <v>31.448</v>
      </c>
      <c r="X8" s="108">
        <v>31.009</v>
      </c>
      <c r="Y8" s="108">
        <v>32.040999999999997</v>
      </c>
      <c r="Z8" s="108">
        <v>30.827999999999999</v>
      </c>
      <c r="AA8" s="108">
        <v>68.212999999999994</v>
      </c>
      <c r="AB8" s="108">
        <v>50.843000000000004</v>
      </c>
      <c r="AC8" s="108">
        <v>43.737000000000002</v>
      </c>
      <c r="AD8" s="108">
        <v>35.018999999999998</v>
      </c>
      <c r="AE8" s="108">
        <v>31.94</v>
      </c>
      <c r="AF8" s="108">
        <v>27.46</v>
      </c>
      <c r="AG8" s="108">
        <v>33.468000000000004</v>
      </c>
      <c r="AH8" s="110">
        <v>39.106999999999999</v>
      </c>
      <c r="AN8" s="130"/>
      <c r="AO8" s="130"/>
      <c r="AP8" s="130"/>
      <c r="AQ8" s="130"/>
      <c r="AR8" s="130"/>
      <c r="AS8" s="130"/>
      <c r="AT8" s="130"/>
      <c r="AU8" s="130"/>
      <c r="AV8" s="130"/>
      <c r="AW8" s="130"/>
      <c r="AX8" s="130"/>
      <c r="AY8" s="130"/>
    </row>
    <row r="9" spans="1:54" ht="15" x14ac:dyDescent="0.25">
      <c r="A9" s="164">
        <v>44835</v>
      </c>
      <c r="B9" s="279"/>
      <c r="C9" s="269"/>
      <c r="D9" s="274">
        <v>38.619999999999997</v>
      </c>
      <c r="E9" s="108">
        <v>29.602</v>
      </c>
      <c r="F9" s="108">
        <v>34.631999999999998</v>
      </c>
      <c r="G9" s="108">
        <v>37.65</v>
      </c>
      <c r="H9" s="108">
        <v>46.13</v>
      </c>
      <c r="I9" s="108">
        <v>52.478999999999999</v>
      </c>
      <c r="J9" s="108">
        <v>46.546999999999997</v>
      </c>
      <c r="K9" s="108">
        <v>55.393000000000001</v>
      </c>
      <c r="L9" s="108">
        <v>44.29</v>
      </c>
      <c r="M9" s="108">
        <v>36.944000000000003</v>
      </c>
      <c r="N9" s="108">
        <v>34.841000000000001</v>
      </c>
      <c r="O9" s="108">
        <v>33.767000000000003</v>
      </c>
      <c r="P9" s="108">
        <v>47.768999999999998</v>
      </c>
      <c r="Q9" s="108">
        <v>41.552</v>
      </c>
      <c r="R9" s="108">
        <v>38.786999999999999</v>
      </c>
      <c r="S9" s="108">
        <v>53.493000000000002</v>
      </c>
      <c r="T9" s="108">
        <v>77.882000000000005</v>
      </c>
      <c r="U9" s="108">
        <v>53.86</v>
      </c>
      <c r="V9" s="108">
        <v>33.106999999999999</v>
      </c>
      <c r="W9" s="108">
        <v>36.319000000000003</v>
      </c>
      <c r="X9" s="108">
        <v>33.829000000000001</v>
      </c>
      <c r="Y9" s="108">
        <v>36.347999999999999</v>
      </c>
      <c r="Z9" s="108">
        <v>29.193999999999999</v>
      </c>
      <c r="AA9" s="108">
        <v>65.204999999999998</v>
      </c>
      <c r="AB9" s="108">
        <v>65.394999999999996</v>
      </c>
      <c r="AC9" s="108">
        <v>38.58</v>
      </c>
      <c r="AD9" s="108">
        <v>31.635999999999999</v>
      </c>
      <c r="AE9" s="108">
        <v>35.844000000000001</v>
      </c>
      <c r="AF9" s="108">
        <v>31.187999999999999</v>
      </c>
      <c r="AG9" s="108">
        <v>31.42</v>
      </c>
      <c r="AH9" s="110">
        <v>39.244999999999997</v>
      </c>
      <c r="AN9" s="130"/>
      <c r="AO9" s="130"/>
      <c r="AP9" s="130"/>
      <c r="AQ9" s="130"/>
      <c r="AR9" s="130"/>
      <c r="AS9" s="130"/>
      <c r="AT9" s="130"/>
      <c r="AU9" s="130"/>
      <c r="AV9" s="130"/>
      <c r="AW9" s="130"/>
      <c r="AX9" s="130"/>
      <c r="AY9" s="130"/>
    </row>
    <row r="10" spans="1:54" ht="15" x14ac:dyDescent="0.25">
      <c r="A10" s="164">
        <v>44866</v>
      </c>
      <c r="B10" s="279"/>
      <c r="C10" s="269"/>
      <c r="D10" s="274">
        <v>34.619999999999997</v>
      </c>
      <c r="E10" s="108">
        <v>29.885000000000002</v>
      </c>
      <c r="F10" s="108">
        <v>30.495999999999999</v>
      </c>
      <c r="G10" s="108">
        <v>31.417000000000002</v>
      </c>
      <c r="H10" s="108">
        <v>36.101999999999997</v>
      </c>
      <c r="I10" s="108">
        <v>38.911000000000001</v>
      </c>
      <c r="J10" s="108">
        <v>37.737000000000002</v>
      </c>
      <c r="K10" s="108">
        <v>40.787999999999997</v>
      </c>
      <c r="L10" s="108">
        <v>38.506999999999998</v>
      </c>
      <c r="M10" s="108">
        <v>30.518999999999998</v>
      </c>
      <c r="N10" s="108">
        <v>31.404</v>
      </c>
      <c r="O10" s="108">
        <v>33.396999999999998</v>
      </c>
      <c r="P10" s="108">
        <v>31.434000000000001</v>
      </c>
      <c r="Q10" s="108">
        <v>31.18</v>
      </c>
      <c r="R10" s="108">
        <v>35.651000000000003</v>
      </c>
      <c r="S10" s="108">
        <v>42.323999999999998</v>
      </c>
      <c r="T10" s="108">
        <v>52.222999999999999</v>
      </c>
      <c r="U10" s="108">
        <v>43.404000000000003</v>
      </c>
      <c r="V10" s="108">
        <v>30.140999999999998</v>
      </c>
      <c r="W10" s="108">
        <v>33.99</v>
      </c>
      <c r="X10" s="108">
        <v>35.319000000000003</v>
      </c>
      <c r="Y10" s="108">
        <v>31.029</v>
      </c>
      <c r="Z10" s="108">
        <v>25.837</v>
      </c>
      <c r="AA10" s="108">
        <v>42.360999999999997</v>
      </c>
      <c r="AB10" s="108">
        <v>39.082999999999998</v>
      </c>
      <c r="AC10" s="108">
        <v>35.801000000000002</v>
      </c>
      <c r="AD10" s="108">
        <v>27.873000000000001</v>
      </c>
      <c r="AE10" s="108">
        <v>31.617999999999999</v>
      </c>
      <c r="AF10" s="108">
        <v>30.25</v>
      </c>
      <c r="AG10" s="108">
        <v>28.791</v>
      </c>
      <c r="AH10" s="110">
        <v>43.756999999999998</v>
      </c>
      <c r="AN10" s="130"/>
      <c r="AO10" s="130"/>
      <c r="AP10" s="130"/>
      <c r="AQ10" s="130"/>
      <c r="AR10" s="130"/>
      <c r="AS10" s="130"/>
      <c r="AT10" s="130"/>
      <c r="AU10" s="130"/>
      <c r="AV10" s="130"/>
      <c r="AW10" s="130"/>
      <c r="AX10" s="130"/>
      <c r="AY10" s="130"/>
    </row>
    <row r="11" spans="1:54" ht="15" x14ac:dyDescent="0.25">
      <c r="A11" s="164">
        <v>44896</v>
      </c>
      <c r="B11" s="279"/>
      <c r="C11" s="269"/>
      <c r="D11" s="274">
        <v>32.21</v>
      </c>
      <c r="E11" s="108">
        <v>27.236000000000001</v>
      </c>
      <c r="F11" s="108">
        <v>27.385999999999999</v>
      </c>
      <c r="G11" s="108">
        <v>26.32</v>
      </c>
      <c r="H11" s="108">
        <v>28.09</v>
      </c>
      <c r="I11" s="108">
        <v>36.357999999999997</v>
      </c>
      <c r="J11" s="108">
        <v>30.196999999999999</v>
      </c>
      <c r="K11" s="108">
        <v>30.643999999999998</v>
      </c>
      <c r="L11" s="108">
        <v>34.021000000000001</v>
      </c>
      <c r="M11" s="108">
        <v>27.14</v>
      </c>
      <c r="N11" s="108">
        <v>26.835000000000001</v>
      </c>
      <c r="O11" s="108">
        <v>27.35</v>
      </c>
      <c r="P11" s="108">
        <v>26.663</v>
      </c>
      <c r="Q11" s="108">
        <v>28.48</v>
      </c>
      <c r="R11" s="108">
        <v>27.788</v>
      </c>
      <c r="S11" s="108">
        <v>30.175000000000001</v>
      </c>
      <c r="T11" s="108">
        <v>35.502000000000002</v>
      </c>
      <c r="U11" s="108">
        <v>30.315999999999999</v>
      </c>
      <c r="V11" s="108">
        <v>26.486000000000001</v>
      </c>
      <c r="W11" s="108">
        <v>27.123999999999999</v>
      </c>
      <c r="X11" s="108">
        <v>29.498999999999999</v>
      </c>
      <c r="Y11" s="108">
        <v>26.782</v>
      </c>
      <c r="Z11" s="108">
        <v>23.466000000000001</v>
      </c>
      <c r="AA11" s="108">
        <v>31.827999999999999</v>
      </c>
      <c r="AB11" s="108">
        <v>31.600999999999999</v>
      </c>
      <c r="AC11" s="108">
        <v>31.478000000000002</v>
      </c>
      <c r="AD11" s="108">
        <v>25.989000000000001</v>
      </c>
      <c r="AE11" s="108">
        <v>29.504999999999999</v>
      </c>
      <c r="AF11" s="108">
        <v>24.42</v>
      </c>
      <c r="AG11" s="108">
        <v>26.969000000000001</v>
      </c>
      <c r="AH11" s="110">
        <v>34.237000000000002</v>
      </c>
      <c r="AN11" s="130"/>
      <c r="AO11" s="130"/>
      <c r="AP11" s="130"/>
      <c r="AQ11" s="130"/>
      <c r="AR11" s="130"/>
      <c r="AS11" s="130"/>
      <c r="AT11" s="130"/>
      <c r="AU11" s="130"/>
      <c r="AV11" s="130"/>
      <c r="AW11" s="130"/>
      <c r="AX11" s="130"/>
      <c r="AY11" s="130"/>
    </row>
    <row r="12" spans="1:54" ht="15" x14ac:dyDescent="0.25">
      <c r="A12" s="164">
        <v>44927</v>
      </c>
      <c r="B12" s="279"/>
      <c r="C12" s="269"/>
      <c r="D12" s="274">
        <v>30.7</v>
      </c>
      <c r="E12" s="108">
        <v>24.317</v>
      </c>
      <c r="F12" s="108">
        <v>25.59</v>
      </c>
      <c r="G12" s="108">
        <v>24.097000000000001</v>
      </c>
      <c r="H12" s="108">
        <v>25.38</v>
      </c>
      <c r="I12" s="108">
        <v>30.475999999999999</v>
      </c>
      <c r="J12" s="108">
        <v>25.821000000000002</v>
      </c>
      <c r="K12" s="108">
        <v>27.35</v>
      </c>
      <c r="L12" s="108">
        <v>29.151</v>
      </c>
      <c r="M12" s="108">
        <v>27.437000000000001</v>
      </c>
      <c r="N12" s="108">
        <v>24.693000000000001</v>
      </c>
      <c r="O12" s="108">
        <v>24.03</v>
      </c>
      <c r="P12" s="108">
        <v>24.797999999999998</v>
      </c>
      <c r="Q12" s="108">
        <v>25.474</v>
      </c>
      <c r="R12" s="108">
        <v>27.084</v>
      </c>
      <c r="S12" s="108">
        <v>25.893999999999998</v>
      </c>
      <c r="T12" s="108">
        <v>29.788</v>
      </c>
      <c r="U12" s="108">
        <v>25.111000000000001</v>
      </c>
      <c r="V12" s="108">
        <v>24.010999999999999</v>
      </c>
      <c r="W12" s="108">
        <v>23.959</v>
      </c>
      <c r="X12" s="108">
        <v>26.901</v>
      </c>
      <c r="Y12" s="108">
        <v>25.849</v>
      </c>
      <c r="Z12" s="108">
        <v>21.65</v>
      </c>
      <c r="AA12" s="108">
        <v>27.556000000000001</v>
      </c>
      <c r="AB12" s="108">
        <v>27.484999999999999</v>
      </c>
      <c r="AC12" s="108">
        <v>28.66</v>
      </c>
      <c r="AD12" s="108">
        <v>24.466000000000001</v>
      </c>
      <c r="AE12" s="108">
        <v>25.745999999999999</v>
      </c>
      <c r="AF12" s="108">
        <v>22.346</v>
      </c>
      <c r="AG12" s="108">
        <v>24.641999999999999</v>
      </c>
      <c r="AH12" s="110">
        <v>27.227</v>
      </c>
      <c r="AN12" s="130"/>
      <c r="AO12" s="130"/>
      <c r="AP12" s="130"/>
      <c r="AQ12" s="130"/>
      <c r="AR12" s="130"/>
      <c r="AS12" s="130"/>
      <c r="AT12" s="130"/>
      <c r="AU12" s="130"/>
      <c r="AV12" s="130"/>
      <c r="AW12" s="130"/>
      <c r="AX12" s="130"/>
      <c r="AY12" s="130"/>
    </row>
    <row r="13" spans="1:54" ht="15" x14ac:dyDescent="0.25">
      <c r="A13" s="164">
        <v>44958</v>
      </c>
      <c r="B13" s="279"/>
      <c r="C13" s="269"/>
      <c r="D13" s="274">
        <v>28.77</v>
      </c>
      <c r="E13" s="108">
        <v>22.49</v>
      </c>
      <c r="F13" s="108">
        <v>23.331</v>
      </c>
      <c r="G13" s="108">
        <v>20.433</v>
      </c>
      <c r="H13" s="108">
        <v>27.853000000000002</v>
      </c>
      <c r="I13" s="108">
        <v>30.416</v>
      </c>
      <c r="J13" s="108">
        <v>20.917999999999999</v>
      </c>
      <c r="K13" s="108">
        <v>23.73</v>
      </c>
      <c r="L13" s="108">
        <v>28.547000000000001</v>
      </c>
      <c r="M13" s="108">
        <v>27.923999999999999</v>
      </c>
      <c r="N13" s="108">
        <v>23.501000000000001</v>
      </c>
      <c r="O13" s="108">
        <v>20.271999999999998</v>
      </c>
      <c r="P13" s="108">
        <v>27.177</v>
      </c>
      <c r="Q13" s="108">
        <v>21.692</v>
      </c>
      <c r="R13" s="108">
        <v>23.728999999999999</v>
      </c>
      <c r="S13" s="108">
        <v>21.158999999999999</v>
      </c>
      <c r="T13" s="108">
        <v>29.417000000000002</v>
      </c>
      <c r="U13" s="108">
        <v>20.334</v>
      </c>
      <c r="V13" s="108">
        <v>21.568000000000001</v>
      </c>
      <c r="W13" s="108">
        <v>19.855</v>
      </c>
      <c r="X13" s="108">
        <v>22.192</v>
      </c>
      <c r="Y13" s="108">
        <v>21.564</v>
      </c>
      <c r="Z13" s="108">
        <v>18.856000000000002</v>
      </c>
      <c r="AA13" s="108">
        <v>27.736000000000001</v>
      </c>
      <c r="AB13" s="108">
        <v>33.1</v>
      </c>
      <c r="AC13" s="108">
        <v>26.681999999999999</v>
      </c>
      <c r="AD13" s="108">
        <v>30.719000000000001</v>
      </c>
      <c r="AE13" s="108">
        <v>27.923999999999999</v>
      </c>
      <c r="AF13" s="108">
        <v>19.277999999999999</v>
      </c>
      <c r="AG13" s="108">
        <v>22.108000000000001</v>
      </c>
      <c r="AH13" s="110">
        <v>25.489000000000001</v>
      </c>
      <c r="AN13" s="130"/>
      <c r="AO13" s="130"/>
      <c r="AP13" s="130"/>
      <c r="AQ13" s="130"/>
      <c r="AR13" s="130"/>
      <c r="AS13" s="130"/>
      <c r="AT13" s="130"/>
      <c r="AU13" s="130"/>
      <c r="AV13" s="130"/>
      <c r="AW13" s="130"/>
      <c r="AX13" s="130"/>
      <c r="AY13" s="130"/>
    </row>
    <row r="14" spans="1:54" ht="15" x14ac:dyDescent="0.25">
      <c r="A14" s="164">
        <v>44986</v>
      </c>
      <c r="B14" s="279"/>
      <c r="C14" s="269"/>
      <c r="D14" s="274">
        <v>46.25</v>
      </c>
      <c r="E14" s="108">
        <v>40.298000000000002</v>
      </c>
      <c r="F14" s="108">
        <v>41.369</v>
      </c>
      <c r="G14" s="108">
        <v>41.137999999999998</v>
      </c>
      <c r="H14" s="108">
        <v>58.01</v>
      </c>
      <c r="I14" s="108">
        <v>42.426000000000002</v>
      </c>
      <c r="J14" s="108">
        <v>48.744</v>
      </c>
      <c r="K14" s="108">
        <v>42.527999999999999</v>
      </c>
      <c r="L14" s="108">
        <v>44.466999999999999</v>
      </c>
      <c r="M14" s="108">
        <v>34.747999999999998</v>
      </c>
      <c r="N14" s="108">
        <v>35.741999999999997</v>
      </c>
      <c r="O14" s="108">
        <v>26.431000000000001</v>
      </c>
      <c r="P14" s="108">
        <v>42.843000000000004</v>
      </c>
      <c r="Q14" s="108">
        <v>57.901000000000003</v>
      </c>
      <c r="R14" s="108">
        <v>30.989000000000001</v>
      </c>
      <c r="S14" s="108">
        <v>32.063000000000002</v>
      </c>
      <c r="T14" s="108">
        <v>76.138000000000005</v>
      </c>
      <c r="U14" s="108">
        <v>22.413</v>
      </c>
      <c r="V14" s="108">
        <v>43.860999999999997</v>
      </c>
      <c r="W14" s="108">
        <v>24.375</v>
      </c>
      <c r="X14" s="108">
        <v>38.764000000000003</v>
      </c>
      <c r="Y14" s="108">
        <v>41.67</v>
      </c>
      <c r="Z14" s="108">
        <v>27.448</v>
      </c>
      <c r="AA14" s="108">
        <v>39.503999999999998</v>
      </c>
      <c r="AB14" s="108">
        <v>58.008000000000003</v>
      </c>
      <c r="AC14" s="108">
        <v>47.436</v>
      </c>
      <c r="AD14" s="108">
        <v>73.146000000000001</v>
      </c>
      <c r="AE14" s="108">
        <v>30.545000000000002</v>
      </c>
      <c r="AF14" s="108">
        <v>28.716999999999999</v>
      </c>
      <c r="AG14" s="108">
        <v>36.280999999999999</v>
      </c>
      <c r="AH14" s="110">
        <v>35.097000000000001</v>
      </c>
      <c r="AN14" s="130"/>
      <c r="AO14" s="130"/>
      <c r="AP14" s="130"/>
      <c r="AQ14" s="130"/>
      <c r="AR14" s="130"/>
      <c r="AS14" s="130"/>
      <c r="AT14" s="130"/>
      <c r="AU14" s="130"/>
      <c r="AV14" s="130"/>
      <c r="AW14" s="130"/>
      <c r="AX14" s="130"/>
      <c r="AY14" s="130"/>
    </row>
    <row r="15" spans="1:54" ht="15" x14ac:dyDescent="0.25">
      <c r="A15" s="164">
        <v>45017</v>
      </c>
      <c r="B15" s="279"/>
      <c r="C15" s="269"/>
      <c r="D15" s="274">
        <v>99.53</v>
      </c>
      <c r="E15" s="108">
        <v>86.265000000000001</v>
      </c>
      <c r="F15" s="108">
        <v>94.394999999999996</v>
      </c>
      <c r="G15" s="108">
        <v>78.772000000000006</v>
      </c>
      <c r="H15" s="108">
        <v>70.248999999999995</v>
      </c>
      <c r="I15" s="108">
        <v>104.97199999999999</v>
      </c>
      <c r="J15" s="108">
        <v>98.063000000000002</v>
      </c>
      <c r="K15" s="108">
        <v>72.790000000000006</v>
      </c>
      <c r="L15" s="108">
        <v>65.316000000000003</v>
      </c>
      <c r="M15" s="108">
        <v>92.322999999999993</v>
      </c>
      <c r="N15" s="108">
        <v>78.072000000000003</v>
      </c>
      <c r="O15" s="108">
        <v>65.436999999999998</v>
      </c>
      <c r="P15" s="108">
        <v>77.89</v>
      </c>
      <c r="Q15" s="108">
        <v>134.75899999999999</v>
      </c>
      <c r="R15" s="108">
        <v>79.426000000000002</v>
      </c>
      <c r="S15" s="108">
        <v>104.527</v>
      </c>
      <c r="T15" s="108">
        <v>125.738</v>
      </c>
      <c r="U15" s="108">
        <v>69.471999999999994</v>
      </c>
      <c r="V15" s="108">
        <v>69.527000000000001</v>
      </c>
      <c r="W15" s="108">
        <v>62.526000000000003</v>
      </c>
      <c r="X15" s="108">
        <v>92.346000000000004</v>
      </c>
      <c r="Y15" s="108">
        <v>99.777000000000001</v>
      </c>
      <c r="Z15" s="108">
        <v>51.786999999999999</v>
      </c>
      <c r="AA15" s="108">
        <v>86.161000000000001</v>
      </c>
      <c r="AB15" s="108">
        <v>92.27</v>
      </c>
      <c r="AC15" s="108">
        <v>81.924999999999997</v>
      </c>
      <c r="AD15" s="108">
        <v>135.822</v>
      </c>
      <c r="AE15" s="108">
        <v>55.188000000000002</v>
      </c>
      <c r="AF15" s="108">
        <v>106.864</v>
      </c>
      <c r="AG15" s="108">
        <v>53.901000000000003</v>
      </c>
      <c r="AH15" s="110">
        <v>63.265999999999998</v>
      </c>
      <c r="AN15" s="130"/>
      <c r="AO15" s="130"/>
      <c r="AP15" s="130"/>
      <c r="AQ15" s="130"/>
      <c r="AR15" s="130"/>
      <c r="AS15" s="130"/>
      <c r="AT15" s="130"/>
      <c r="AU15" s="130"/>
      <c r="AV15" s="130"/>
      <c r="AW15" s="130"/>
      <c r="AX15" s="130"/>
      <c r="AY15" s="130"/>
    </row>
    <row r="16" spans="1:54" ht="15" x14ac:dyDescent="0.25">
      <c r="A16" s="164">
        <v>45047</v>
      </c>
      <c r="B16" s="279"/>
      <c r="C16" s="269"/>
      <c r="D16" s="274">
        <v>251.24</v>
      </c>
      <c r="E16" s="108">
        <v>241.76900000000001</v>
      </c>
      <c r="F16" s="108">
        <v>330.52100000000002</v>
      </c>
      <c r="G16" s="108">
        <v>228.691</v>
      </c>
      <c r="H16" s="108">
        <v>287.06400000000002</v>
      </c>
      <c r="I16" s="108">
        <v>383.589</v>
      </c>
      <c r="J16" s="108">
        <v>374.03500000000003</v>
      </c>
      <c r="K16" s="108">
        <v>221.78800000000001</v>
      </c>
      <c r="L16" s="108">
        <v>256.387</v>
      </c>
      <c r="M16" s="108">
        <v>276.51900000000001</v>
      </c>
      <c r="N16" s="108">
        <v>309.30399999999997</v>
      </c>
      <c r="O16" s="108">
        <v>107.173</v>
      </c>
      <c r="P16" s="108">
        <v>200.73400000000001</v>
      </c>
      <c r="Q16" s="108">
        <v>274.84199999999998</v>
      </c>
      <c r="R16" s="108">
        <v>311.81099999999998</v>
      </c>
      <c r="S16" s="108">
        <v>271.06299999999999</v>
      </c>
      <c r="T16" s="108">
        <v>292.52499999999998</v>
      </c>
      <c r="U16" s="108">
        <v>309.96699999999998</v>
      </c>
      <c r="V16" s="108">
        <v>329.87900000000002</v>
      </c>
      <c r="W16" s="108">
        <v>138.33699999999999</v>
      </c>
      <c r="X16" s="108">
        <v>198.56399999999999</v>
      </c>
      <c r="Y16" s="108">
        <v>166.91900000000001</v>
      </c>
      <c r="Z16" s="108">
        <v>133.10499999999999</v>
      </c>
      <c r="AA16" s="108">
        <v>286.09399999999999</v>
      </c>
      <c r="AB16" s="108">
        <v>190.12</v>
      </c>
      <c r="AC16" s="108">
        <v>201.101</v>
      </c>
      <c r="AD16" s="108">
        <v>293.27300000000002</v>
      </c>
      <c r="AE16" s="108">
        <v>180.16499999999999</v>
      </c>
      <c r="AF16" s="108">
        <v>264.97199999999998</v>
      </c>
      <c r="AG16" s="108">
        <v>190.767</v>
      </c>
      <c r="AH16" s="110">
        <v>156.01499999999999</v>
      </c>
      <c r="AN16" s="130"/>
      <c r="AO16" s="130"/>
      <c r="AP16" s="130"/>
      <c r="AQ16" s="130"/>
      <c r="AR16" s="130"/>
      <c r="AS16" s="130"/>
      <c r="AT16" s="130"/>
      <c r="AU16" s="130"/>
      <c r="AV16" s="130"/>
      <c r="AW16" s="130"/>
      <c r="AX16" s="130"/>
      <c r="AY16" s="130"/>
    </row>
    <row r="17" spans="1:1005" ht="15" x14ac:dyDescent="0.25">
      <c r="A17" s="164">
        <v>45078</v>
      </c>
      <c r="B17" s="279"/>
      <c r="C17" s="269"/>
      <c r="D17" s="274">
        <v>292.8</v>
      </c>
      <c r="E17" s="108">
        <v>196.84700000000001</v>
      </c>
      <c r="F17" s="108">
        <v>473.12900000000002</v>
      </c>
      <c r="G17" s="108">
        <v>239.881</v>
      </c>
      <c r="H17" s="108">
        <v>656.173</v>
      </c>
      <c r="I17" s="108">
        <v>339.15499999999997</v>
      </c>
      <c r="J17" s="108">
        <v>560.30399999999997</v>
      </c>
      <c r="K17" s="108">
        <v>244.303</v>
      </c>
      <c r="L17" s="108">
        <v>387.15800000000002</v>
      </c>
      <c r="M17" s="108">
        <v>185.01300000000001</v>
      </c>
      <c r="N17" s="108">
        <v>229.084</v>
      </c>
      <c r="O17" s="108">
        <v>65.718999999999994</v>
      </c>
      <c r="P17" s="108">
        <v>256.21600000000001</v>
      </c>
      <c r="Q17" s="108">
        <v>170.315</v>
      </c>
      <c r="R17" s="108">
        <v>334.09300000000002</v>
      </c>
      <c r="S17" s="108">
        <v>211.60400000000001</v>
      </c>
      <c r="T17" s="108">
        <v>213.839</v>
      </c>
      <c r="U17" s="108">
        <v>571.74</v>
      </c>
      <c r="V17" s="108">
        <v>290.35199999999998</v>
      </c>
      <c r="W17" s="108">
        <v>318.26299999999998</v>
      </c>
      <c r="X17" s="108">
        <v>507.178</v>
      </c>
      <c r="Y17" s="108">
        <v>63.613</v>
      </c>
      <c r="Z17" s="108">
        <v>179.48699999999999</v>
      </c>
      <c r="AA17" s="108">
        <v>399.45299999999997</v>
      </c>
      <c r="AB17" s="108">
        <v>405.95600000000002</v>
      </c>
      <c r="AC17" s="108">
        <v>352.55599999999998</v>
      </c>
      <c r="AD17" s="108">
        <v>454.67</v>
      </c>
      <c r="AE17" s="108">
        <v>80.445999999999998</v>
      </c>
      <c r="AF17" s="108">
        <v>484.63099999999997</v>
      </c>
      <c r="AG17" s="108">
        <v>221.28800000000001</v>
      </c>
      <c r="AH17" s="110">
        <v>313.78199999999998</v>
      </c>
      <c r="AN17" s="130"/>
      <c r="AO17" s="130"/>
      <c r="AP17" s="130"/>
      <c r="AQ17" s="130"/>
      <c r="AR17" s="130"/>
      <c r="AS17" s="130"/>
      <c r="AT17" s="130"/>
      <c r="AU17" s="130"/>
      <c r="AV17" s="130"/>
      <c r="AW17" s="130"/>
      <c r="AX17" s="130"/>
      <c r="AY17" s="130"/>
    </row>
    <row r="18" spans="1:1005" ht="15" x14ac:dyDescent="0.25">
      <c r="A18" s="164">
        <v>45108</v>
      </c>
      <c r="B18" s="279"/>
      <c r="C18" s="269"/>
      <c r="D18" s="274">
        <v>97.54</v>
      </c>
      <c r="E18" s="108">
        <v>72.356999999999999</v>
      </c>
      <c r="F18" s="108">
        <v>203.86500000000001</v>
      </c>
      <c r="G18" s="108">
        <v>66.924000000000007</v>
      </c>
      <c r="H18" s="108">
        <v>498.54</v>
      </c>
      <c r="I18" s="108">
        <v>118.99299999999999</v>
      </c>
      <c r="J18" s="108">
        <v>188.10599999999999</v>
      </c>
      <c r="K18" s="108">
        <v>113.8</v>
      </c>
      <c r="L18" s="108">
        <v>255.97800000000001</v>
      </c>
      <c r="M18" s="108">
        <v>54.134</v>
      </c>
      <c r="N18" s="108">
        <v>63.829000000000001</v>
      </c>
      <c r="O18" s="108">
        <v>26.928999999999998</v>
      </c>
      <c r="P18" s="108">
        <v>63.695999999999998</v>
      </c>
      <c r="Q18" s="108">
        <v>59.701000000000001</v>
      </c>
      <c r="R18" s="108">
        <v>125.163</v>
      </c>
      <c r="S18" s="108">
        <v>75.254999999999995</v>
      </c>
      <c r="T18" s="108">
        <v>72.504000000000005</v>
      </c>
      <c r="U18" s="108">
        <v>248.47399999999999</v>
      </c>
      <c r="V18" s="108">
        <v>143.86500000000001</v>
      </c>
      <c r="W18" s="108">
        <v>77.531000000000006</v>
      </c>
      <c r="X18" s="108">
        <v>261.46100000000001</v>
      </c>
      <c r="Y18" s="108">
        <v>28.741</v>
      </c>
      <c r="Z18" s="108">
        <v>61.634999999999998</v>
      </c>
      <c r="AA18" s="108">
        <v>114.592</v>
      </c>
      <c r="AB18" s="108">
        <v>132.22800000000001</v>
      </c>
      <c r="AC18" s="108">
        <v>108.899</v>
      </c>
      <c r="AD18" s="108">
        <v>142.35499999999999</v>
      </c>
      <c r="AE18" s="108">
        <v>32.273000000000003</v>
      </c>
      <c r="AF18" s="108">
        <v>311.43099999999998</v>
      </c>
      <c r="AG18" s="108">
        <v>62.862000000000002</v>
      </c>
      <c r="AH18" s="110">
        <v>139.74799999999999</v>
      </c>
      <c r="AN18" s="130"/>
      <c r="AO18" s="130"/>
      <c r="AP18" s="130"/>
      <c r="AQ18" s="130"/>
      <c r="AR18" s="130"/>
      <c r="AS18" s="130"/>
      <c r="AT18" s="130"/>
      <c r="AU18" s="130"/>
      <c r="AV18" s="130"/>
      <c r="AW18" s="130"/>
      <c r="AX18" s="130"/>
      <c r="AY18" s="130"/>
    </row>
    <row r="19" spans="1:1005" ht="15" x14ac:dyDescent="0.25">
      <c r="A19" s="164">
        <v>45139</v>
      </c>
      <c r="B19" s="279"/>
      <c r="C19" s="269"/>
      <c r="D19" s="274">
        <v>62.68</v>
      </c>
      <c r="E19" s="108">
        <v>59.734999999999999</v>
      </c>
      <c r="F19" s="108">
        <v>74.817999999999998</v>
      </c>
      <c r="G19" s="108">
        <v>43.082999999999998</v>
      </c>
      <c r="H19" s="108">
        <v>137.06299999999999</v>
      </c>
      <c r="I19" s="108">
        <v>55.98</v>
      </c>
      <c r="J19" s="108">
        <v>89.007999999999996</v>
      </c>
      <c r="K19" s="108">
        <v>53.468000000000004</v>
      </c>
      <c r="L19" s="108">
        <v>100.907</v>
      </c>
      <c r="M19" s="108">
        <v>47.548000000000002</v>
      </c>
      <c r="N19" s="108">
        <v>57.212000000000003</v>
      </c>
      <c r="O19" s="108">
        <v>23.745000000000001</v>
      </c>
      <c r="P19" s="108">
        <v>47.616999999999997</v>
      </c>
      <c r="Q19" s="108">
        <v>42.255000000000003</v>
      </c>
      <c r="R19" s="108">
        <v>63.201000000000001</v>
      </c>
      <c r="S19" s="108">
        <v>55.363999999999997</v>
      </c>
      <c r="T19" s="108">
        <v>54.283999999999999</v>
      </c>
      <c r="U19" s="108">
        <v>87.376000000000005</v>
      </c>
      <c r="V19" s="108">
        <v>56.777999999999999</v>
      </c>
      <c r="W19" s="108">
        <v>54.542000000000002</v>
      </c>
      <c r="X19" s="108">
        <v>77.338999999999999</v>
      </c>
      <c r="Y19" s="108">
        <v>30.245000000000001</v>
      </c>
      <c r="Z19" s="108">
        <v>45.529000000000003</v>
      </c>
      <c r="AA19" s="108">
        <v>65.119</v>
      </c>
      <c r="AB19" s="108">
        <v>57.069000000000003</v>
      </c>
      <c r="AC19" s="108">
        <v>58.598999999999997</v>
      </c>
      <c r="AD19" s="108">
        <v>69.286000000000001</v>
      </c>
      <c r="AE19" s="108">
        <v>27.373999999999999</v>
      </c>
      <c r="AF19" s="108">
        <v>92.778000000000006</v>
      </c>
      <c r="AG19" s="108">
        <v>41.198</v>
      </c>
      <c r="AH19" s="110">
        <v>60.345999999999997</v>
      </c>
      <c r="AN19" s="130"/>
      <c r="AO19" s="130"/>
      <c r="AP19" s="130"/>
      <c r="AQ19" s="130"/>
      <c r="AR19" s="130"/>
      <c r="AS19" s="130"/>
      <c r="AT19" s="130"/>
      <c r="AU19" s="130"/>
      <c r="AV19" s="130"/>
      <c r="AW19" s="130"/>
      <c r="AX19" s="130"/>
      <c r="AY19" s="130"/>
    </row>
    <row r="20" spans="1:1005" ht="15" x14ac:dyDescent="0.25">
      <c r="A20" s="164">
        <v>45170</v>
      </c>
      <c r="B20" s="279"/>
      <c r="C20" s="269"/>
      <c r="D20" s="274">
        <v>41.62</v>
      </c>
      <c r="E20" s="108">
        <v>43.826999999999998</v>
      </c>
      <c r="F20" s="108">
        <v>54.137999999999998</v>
      </c>
      <c r="G20" s="108">
        <v>35.957999999999998</v>
      </c>
      <c r="H20" s="108">
        <v>68.831999999999994</v>
      </c>
      <c r="I20" s="108">
        <v>41.131999999999998</v>
      </c>
      <c r="J20" s="108">
        <v>63.64</v>
      </c>
      <c r="K20" s="108">
        <v>34.158999999999999</v>
      </c>
      <c r="L20" s="108">
        <v>53.725000000000001</v>
      </c>
      <c r="M20" s="108">
        <v>36.012999999999998</v>
      </c>
      <c r="N20" s="108">
        <v>34.347999999999999</v>
      </c>
      <c r="O20" s="108">
        <v>23.050999999999998</v>
      </c>
      <c r="P20" s="108">
        <v>67.650999999999996</v>
      </c>
      <c r="Q20" s="108">
        <v>40.850999999999999</v>
      </c>
      <c r="R20" s="108">
        <v>40.406999999999996</v>
      </c>
      <c r="S20" s="108">
        <v>40.631999999999998</v>
      </c>
      <c r="T20" s="108">
        <v>49.826999999999998</v>
      </c>
      <c r="U20" s="108">
        <v>49.822000000000003</v>
      </c>
      <c r="V20" s="108">
        <v>37.712000000000003</v>
      </c>
      <c r="W20" s="108">
        <v>31.024000000000001</v>
      </c>
      <c r="X20" s="108">
        <v>44.584000000000003</v>
      </c>
      <c r="Y20" s="108">
        <v>24.225999999999999</v>
      </c>
      <c r="Z20" s="108">
        <v>61.558999999999997</v>
      </c>
      <c r="AA20" s="108">
        <v>59.319000000000003</v>
      </c>
      <c r="AB20" s="108">
        <v>40.884</v>
      </c>
      <c r="AC20" s="108">
        <v>39.942999999999998</v>
      </c>
      <c r="AD20" s="108">
        <v>42.598999999999997</v>
      </c>
      <c r="AE20" s="108">
        <v>22.198</v>
      </c>
      <c r="AF20" s="108">
        <v>48.396999999999998</v>
      </c>
      <c r="AG20" s="108">
        <v>37.743000000000002</v>
      </c>
      <c r="AH20" s="110">
        <v>37.298000000000002</v>
      </c>
      <c r="AN20" s="130"/>
      <c r="AO20" s="130"/>
      <c r="AP20" s="130"/>
      <c r="AQ20" s="130"/>
      <c r="AR20" s="130"/>
      <c r="AS20" s="130"/>
      <c r="AT20" s="130"/>
      <c r="AU20" s="130"/>
      <c r="AV20" s="130"/>
      <c r="AW20" s="130"/>
      <c r="AX20" s="130"/>
      <c r="AY20" s="130"/>
    </row>
    <row r="21" spans="1:1005" ht="15" x14ac:dyDescent="0.25">
      <c r="A21" s="164">
        <v>45200</v>
      </c>
      <c r="B21" s="279"/>
      <c r="C21" s="269"/>
      <c r="D21" s="274">
        <v>43.2</v>
      </c>
      <c r="E21" s="108">
        <v>33.146000000000001</v>
      </c>
      <c r="F21" s="108">
        <v>52.134</v>
      </c>
      <c r="G21" s="108">
        <v>48.59</v>
      </c>
      <c r="H21" s="108">
        <v>70.290000000000006</v>
      </c>
      <c r="I21" s="108">
        <v>58.643000000000001</v>
      </c>
      <c r="J21" s="108">
        <v>72.984999999999999</v>
      </c>
      <c r="K21" s="108">
        <v>51.529000000000003</v>
      </c>
      <c r="L21" s="108">
        <v>43.597000000000001</v>
      </c>
      <c r="M21" s="108">
        <v>35.847999999999999</v>
      </c>
      <c r="N21" s="108">
        <v>34.396000000000001</v>
      </c>
      <c r="O21" s="108">
        <v>38.194000000000003</v>
      </c>
      <c r="P21" s="108">
        <v>41.828000000000003</v>
      </c>
      <c r="Q21" s="108">
        <v>42.89</v>
      </c>
      <c r="R21" s="108">
        <v>61.515000000000001</v>
      </c>
      <c r="S21" s="108">
        <v>83.673000000000002</v>
      </c>
      <c r="T21" s="108">
        <v>57.145000000000003</v>
      </c>
      <c r="U21" s="108">
        <v>48.128</v>
      </c>
      <c r="V21" s="108">
        <v>42.667999999999999</v>
      </c>
      <c r="W21" s="108">
        <v>34.951000000000001</v>
      </c>
      <c r="X21" s="108">
        <v>47.847999999999999</v>
      </c>
      <c r="Y21" s="108">
        <v>24.713000000000001</v>
      </c>
      <c r="Z21" s="108">
        <v>62.183</v>
      </c>
      <c r="AA21" s="108">
        <v>76.034999999999997</v>
      </c>
      <c r="AB21" s="108">
        <v>38.212000000000003</v>
      </c>
      <c r="AC21" s="108">
        <v>36.509</v>
      </c>
      <c r="AD21" s="108">
        <v>46.167999999999999</v>
      </c>
      <c r="AE21" s="108">
        <v>26.739000000000001</v>
      </c>
      <c r="AF21" s="108">
        <v>44.031999999999996</v>
      </c>
      <c r="AG21" s="108">
        <v>38.911000000000001</v>
      </c>
      <c r="AH21" s="110">
        <v>33.066000000000003</v>
      </c>
      <c r="AN21" s="130"/>
      <c r="AO21" s="130"/>
      <c r="AP21" s="130"/>
      <c r="AQ21" s="130"/>
      <c r="AR21" s="130"/>
      <c r="AS21" s="130"/>
      <c r="AT21" s="130"/>
      <c r="AU21" s="130"/>
      <c r="AV21" s="130"/>
      <c r="AW21" s="130"/>
      <c r="AX21" s="130"/>
      <c r="AY21" s="130"/>
    </row>
    <row r="22" spans="1:1005" ht="15" x14ac:dyDescent="0.25">
      <c r="A22" s="164">
        <v>45231</v>
      </c>
      <c r="B22" s="279"/>
      <c r="C22" s="269"/>
      <c r="D22" s="274">
        <v>36.56</v>
      </c>
      <c r="E22" s="108">
        <v>29.004000000000001</v>
      </c>
      <c r="F22" s="108">
        <v>42.917000000000002</v>
      </c>
      <c r="G22" s="108">
        <v>37.872999999999998</v>
      </c>
      <c r="H22" s="108">
        <v>51.475000000000001</v>
      </c>
      <c r="I22" s="108">
        <v>47.442999999999998</v>
      </c>
      <c r="J22" s="108">
        <v>53.494</v>
      </c>
      <c r="K22" s="108">
        <v>43.561</v>
      </c>
      <c r="L22" s="108">
        <v>35.472000000000001</v>
      </c>
      <c r="M22" s="108">
        <v>32.732999999999997</v>
      </c>
      <c r="N22" s="108">
        <v>33.866</v>
      </c>
      <c r="O22" s="108">
        <v>24.739000000000001</v>
      </c>
      <c r="P22" s="108">
        <v>31.558</v>
      </c>
      <c r="Q22" s="108">
        <v>38.963000000000001</v>
      </c>
      <c r="R22" s="108">
        <v>47.597000000000001</v>
      </c>
      <c r="S22" s="108">
        <v>55.529000000000003</v>
      </c>
      <c r="T22" s="108">
        <v>45.344000000000001</v>
      </c>
      <c r="U22" s="108">
        <v>42.661000000000001</v>
      </c>
      <c r="V22" s="108">
        <v>39.61</v>
      </c>
      <c r="W22" s="108">
        <v>36.255000000000003</v>
      </c>
      <c r="X22" s="108">
        <v>39.776000000000003</v>
      </c>
      <c r="Y22" s="108">
        <v>21.433</v>
      </c>
      <c r="Z22" s="108">
        <v>40.091999999999999</v>
      </c>
      <c r="AA22" s="108">
        <v>45.884999999999998</v>
      </c>
      <c r="AB22" s="108">
        <v>35.747999999999998</v>
      </c>
      <c r="AC22" s="108">
        <v>31.829000000000001</v>
      </c>
      <c r="AD22" s="108">
        <v>40.204999999999998</v>
      </c>
      <c r="AE22" s="108">
        <v>25.998999999999999</v>
      </c>
      <c r="AF22" s="108">
        <v>39.24</v>
      </c>
      <c r="AG22" s="108">
        <v>44.36</v>
      </c>
      <c r="AH22" s="110">
        <v>32.762999999999998</v>
      </c>
      <c r="AN22" s="130"/>
      <c r="AO22" s="130"/>
      <c r="AP22" s="130"/>
      <c r="AQ22" s="130"/>
      <c r="AR22" s="130"/>
      <c r="AS22" s="130"/>
      <c r="AT22" s="130"/>
      <c r="AU22" s="130"/>
      <c r="AV22" s="130"/>
      <c r="AW22" s="130"/>
      <c r="AX22" s="130"/>
      <c r="AY22" s="130"/>
    </row>
    <row r="23" spans="1:1005" ht="15" x14ac:dyDescent="0.25">
      <c r="A23" s="164">
        <v>45261</v>
      </c>
      <c r="B23" s="279"/>
      <c r="C23" s="269"/>
      <c r="D23" s="274">
        <v>32.21</v>
      </c>
      <c r="E23" s="108">
        <v>26.129000000000001</v>
      </c>
      <c r="F23" s="108">
        <v>36.494</v>
      </c>
      <c r="G23" s="108">
        <v>29.524000000000001</v>
      </c>
      <c r="H23" s="108">
        <v>47.432000000000002</v>
      </c>
      <c r="I23" s="108">
        <v>38.436999999999998</v>
      </c>
      <c r="J23" s="108">
        <v>40.521000000000001</v>
      </c>
      <c r="K23" s="108">
        <v>38.515000000000001</v>
      </c>
      <c r="L23" s="108">
        <v>31.562000000000001</v>
      </c>
      <c r="M23" s="108">
        <v>27.728999999999999</v>
      </c>
      <c r="N23" s="108">
        <v>27.821999999999999</v>
      </c>
      <c r="O23" s="108">
        <v>20.815000000000001</v>
      </c>
      <c r="P23" s="108">
        <v>28.858000000000001</v>
      </c>
      <c r="Q23" s="108">
        <v>30.288</v>
      </c>
      <c r="R23" s="108">
        <v>34.316000000000003</v>
      </c>
      <c r="S23" s="108">
        <v>37.723999999999997</v>
      </c>
      <c r="T23" s="108">
        <v>31.681000000000001</v>
      </c>
      <c r="U23" s="108">
        <v>37.81</v>
      </c>
      <c r="V23" s="108">
        <v>31.602</v>
      </c>
      <c r="W23" s="108">
        <v>30.071000000000002</v>
      </c>
      <c r="X23" s="108">
        <v>34.612000000000002</v>
      </c>
      <c r="Y23" s="108">
        <v>19.605</v>
      </c>
      <c r="Z23" s="108">
        <v>29.818000000000001</v>
      </c>
      <c r="AA23" s="108">
        <v>37.151000000000003</v>
      </c>
      <c r="AB23" s="108">
        <v>31.437000000000001</v>
      </c>
      <c r="AC23" s="108">
        <v>29.641999999999999</v>
      </c>
      <c r="AD23" s="108">
        <v>37.268999999999998</v>
      </c>
      <c r="AE23" s="108">
        <v>20.8</v>
      </c>
      <c r="AF23" s="108">
        <v>36.549999999999997</v>
      </c>
      <c r="AG23" s="108">
        <v>34.659999999999997</v>
      </c>
      <c r="AH23" s="110">
        <v>29.786000000000001</v>
      </c>
      <c r="AN23" s="130"/>
      <c r="AO23" s="130"/>
      <c r="AP23" s="130"/>
      <c r="AQ23" s="130"/>
      <c r="AR23" s="130"/>
      <c r="AS23" s="130"/>
      <c r="AT23" s="130"/>
      <c r="AU23" s="130"/>
      <c r="AV23" s="130"/>
      <c r="AW23" s="130"/>
      <c r="AX23" s="130"/>
      <c r="AY23" s="130"/>
    </row>
    <row r="24" spans="1:1005" ht="15" x14ac:dyDescent="0.25">
      <c r="A24" s="164">
        <v>45292</v>
      </c>
      <c r="B24" s="279"/>
      <c r="C24" s="269"/>
      <c r="D24" s="274">
        <v>30.7</v>
      </c>
      <c r="E24" s="108">
        <v>24.443000000000001</v>
      </c>
      <c r="F24" s="108">
        <v>33.247999999999998</v>
      </c>
      <c r="G24" s="108">
        <v>26.632000000000001</v>
      </c>
      <c r="H24" s="108">
        <v>39.933</v>
      </c>
      <c r="I24" s="108">
        <v>32.840000000000003</v>
      </c>
      <c r="J24" s="108">
        <v>35.863</v>
      </c>
      <c r="K24" s="108">
        <v>32.896000000000001</v>
      </c>
      <c r="L24" s="108">
        <v>31.484999999999999</v>
      </c>
      <c r="M24" s="108">
        <v>25.460999999999999</v>
      </c>
      <c r="N24" s="108">
        <v>24.466999999999999</v>
      </c>
      <c r="O24" s="108">
        <v>19.623000000000001</v>
      </c>
      <c r="P24" s="108">
        <v>25.797000000000001</v>
      </c>
      <c r="Q24" s="108">
        <v>29.234999999999999</v>
      </c>
      <c r="R24" s="108">
        <v>29.512</v>
      </c>
      <c r="S24" s="108">
        <v>31.573</v>
      </c>
      <c r="T24" s="108">
        <v>26.193999999999999</v>
      </c>
      <c r="U24" s="108">
        <v>34.054000000000002</v>
      </c>
      <c r="V24" s="108">
        <v>27.846</v>
      </c>
      <c r="W24" s="108">
        <v>27.356000000000002</v>
      </c>
      <c r="X24" s="108">
        <v>32.984999999999999</v>
      </c>
      <c r="Y24" s="108">
        <v>18.149999999999999</v>
      </c>
      <c r="Z24" s="108">
        <v>25.821999999999999</v>
      </c>
      <c r="AA24" s="108">
        <v>32.234999999999999</v>
      </c>
      <c r="AB24" s="108">
        <v>28.602</v>
      </c>
      <c r="AC24" s="108">
        <v>27.791</v>
      </c>
      <c r="AD24" s="108">
        <v>32.643999999999998</v>
      </c>
      <c r="AE24" s="108">
        <v>19.105</v>
      </c>
      <c r="AF24" s="108">
        <v>33.206000000000003</v>
      </c>
      <c r="AG24" s="108">
        <v>27.324999999999999</v>
      </c>
      <c r="AH24" s="110">
        <v>26.567</v>
      </c>
      <c r="AN24" s="130"/>
      <c r="AO24" s="130"/>
      <c r="AP24" s="130"/>
      <c r="AQ24" s="130"/>
      <c r="AR24" s="130"/>
      <c r="AS24" s="130"/>
      <c r="AT24" s="130"/>
      <c r="AU24" s="130"/>
      <c r="AV24" s="130"/>
      <c r="AW24" s="130"/>
      <c r="AX24" s="130"/>
      <c r="AY24" s="130"/>
    </row>
    <row r="25" spans="1:1005" ht="15" x14ac:dyDescent="0.25">
      <c r="A25" s="164">
        <v>45323</v>
      </c>
      <c r="B25" s="279"/>
      <c r="C25" s="269"/>
      <c r="D25" s="274">
        <v>28.77</v>
      </c>
      <c r="E25" s="108">
        <v>23.175999999999998</v>
      </c>
      <c r="F25" s="108">
        <v>28.991</v>
      </c>
      <c r="G25" s="108">
        <v>30.331</v>
      </c>
      <c r="H25" s="108">
        <v>40.173999999999999</v>
      </c>
      <c r="I25" s="108">
        <v>27.46</v>
      </c>
      <c r="J25" s="108">
        <v>31.713999999999999</v>
      </c>
      <c r="K25" s="108">
        <v>33.075000000000003</v>
      </c>
      <c r="L25" s="108">
        <v>32.543999999999997</v>
      </c>
      <c r="M25" s="108">
        <v>24.902000000000001</v>
      </c>
      <c r="N25" s="108">
        <v>21.408000000000001</v>
      </c>
      <c r="O25" s="108">
        <v>23.58</v>
      </c>
      <c r="P25" s="108">
        <v>22.85</v>
      </c>
      <c r="Q25" s="108">
        <v>26.446000000000002</v>
      </c>
      <c r="R25" s="108">
        <v>24.943999999999999</v>
      </c>
      <c r="S25" s="108">
        <v>32.229999999999997</v>
      </c>
      <c r="T25" s="108">
        <v>21.940999999999999</v>
      </c>
      <c r="U25" s="108">
        <v>31.15</v>
      </c>
      <c r="V25" s="108">
        <v>23.803999999999998</v>
      </c>
      <c r="W25" s="108">
        <v>23.369</v>
      </c>
      <c r="X25" s="108">
        <v>28.353999999999999</v>
      </c>
      <c r="Y25" s="108">
        <v>16.611000000000001</v>
      </c>
      <c r="Z25" s="108">
        <v>27.864999999999998</v>
      </c>
      <c r="AA25" s="108">
        <v>38.859000000000002</v>
      </c>
      <c r="AB25" s="108">
        <v>27.782</v>
      </c>
      <c r="AC25" s="108">
        <v>34.884</v>
      </c>
      <c r="AD25" s="108">
        <v>35.015000000000001</v>
      </c>
      <c r="AE25" s="108">
        <v>17.207000000000001</v>
      </c>
      <c r="AF25" s="108">
        <v>30.266999999999999</v>
      </c>
      <c r="AG25" s="108">
        <v>26.428000000000001</v>
      </c>
      <c r="AH25" s="110">
        <v>25.242000000000001</v>
      </c>
      <c r="AN25" s="130"/>
      <c r="AO25" s="130"/>
      <c r="AP25" s="130"/>
      <c r="AQ25" s="130"/>
      <c r="AR25" s="130"/>
      <c r="AS25" s="130"/>
      <c r="AT25" s="130"/>
      <c r="AU25" s="130"/>
      <c r="AV25" s="130"/>
      <c r="AW25" s="130"/>
      <c r="AX25" s="130"/>
      <c r="AY25" s="130"/>
    </row>
    <row r="26" spans="1:1005" ht="15" x14ac:dyDescent="0.25">
      <c r="A26" s="164">
        <v>45352</v>
      </c>
      <c r="B26" s="279"/>
      <c r="C26" s="269"/>
      <c r="D26" s="274">
        <v>46.25</v>
      </c>
      <c r="E26" s="108">
        <v>40.761000000000003</v>
      </c>
      <c r="F26" s="108">
        <v>51.137999999999998</v>
      </c>
      <c r="G26" s="108">
        <v>59.914999999999999</v>
      </c>
      <c r="H26" s="108">
        <v>51.923000000000002</v>
      </c>
      <c r="I26" s="108">
        <v>57.267000000000003</v>
      </c>
      <c r="J26" s="108">
        <v>53.04</v>
      </c>
      <c r="K26" s="108">
        <v>50.304000000000002</v>
      </c>
      <c r="L26" s="108">
        <v>39.301000000000002</v>
      </c>
      <c r="M26" s="108">
        <v>36.534999999999997</v>
      </c>
      <c r="N26" s="108">
        <v>27.423999999999999</v>
      </c>
      <c r="O26" s="108">
        <v>38.627000000000002</v>
      </c>
      <c r="P26" s="108">
        <v>60.7</v>
      </c>
      <c r="Q26" s="108">
        <v>33.125</v>
      </c>
      <c r="R26" s="108">
        <v>35.667000000000002</v>
      </c>
      <c r="S26" s="108">
        <v>81.516999999999996</v>
      </c>
      <c r="T26" s="108">
        <v>24.19</v>
      </c>
      <c r="U26" s="108">
        <v>55.173999999999999</v>
      </c>
      <c r="V26" s="108">
        <v>28.271999999999998</v>
      </c>
      <c r="W26" s="108">
        <v>39.878</v>
      </c>
      <c r="X26" s="108">
        <v>51.841999999999999</v>
      </c>
      <c r="Y26" s="108">
        <v>24.544</v>
      </c>
      <c r="Z26" s="108">
        <v>38.457000000000001</v>
      </c>
      <c r="AA26" s="108">
        <v>67.629000000000005</v>
      </c>
      <c r="AB26" s="108">
        <v>48.194000000000003</v>
      </c>
      <c r="AC26" s="108">
        <v>78.701999999999998</v>
      </c>
      <c r="AD26" s="108">
        <v>36.889000000000003</v>
      </c>
      <c r="AE26" s="108">
        <v>26.939</v>
      </c>
      <c r="AF26" s="108">
        <v>45.459000000000003</v>
      </c>
      <c r="AG26" s="108">
        <v>35.262999999999998</v>
      </c>
      <c r="AH26" s="110">
        <v>43.759</v>
      </c>
      <c r="AN26" s="130"/>
      <c r="AO26" s="130"/>
      <c r="AP26" s="130"/>
      <c r="AQ26" s="130"/>
      <c r="AR26" s="130"/>
      <c r="AS26" s="130"/>
      <c r="AT26" s="130"/>
      <c r="AU26" s="130"/>
      <c r="AV26" s="130"/>
      <c r="AW26" s="130"/>
      <c r="AX26" s="130"/>
      <c r="AY26" s="130"/>
    </row>
    <row r="27" spans="1:1005" ht="15" x14ac:dyDescent="0.25">
      <c r="A27" s="164">
        <v>45383</v>
      </c>
      <c r="B27" s="279"/>
      <c r="C27" s="269"/>
      <c r="D27" s="274">
        <v>99.53</v>
      </c>
      <c r="E27" s="108">
        <v>94.587999999999994</v>
      </c>
      <c r="F27" s="108">
        <v>96.385999999999996</v>
      </c>
      <c r="G27" s="108">
        <v>76.924000000000007</v>
      </c>
      <c r="H27" s="108">
        <v>125.25700000000001</v>
      </c>
      <c r="I27" s="108">
        <v>110.102</v>
      </c>
      <c r="J27" s="108">
        <v>88.933999999999997</v>
      </c>
      <c r="K27" s="108">
        <v>75.528000000000006</v>
      </c>
      <c r="L27" s="108">
        <v>107.73099999999999</v>
      </c>
      <c r="M27" s="108">
        <v>80.195999999999998</v>
      </c>
      <c r="N27" s="108">
        <v>67.707999999999998</v>
      </c>
      <c r="O27" s="108">
        <v>72.974000000000004</v>
      </c>
      <c r="P27" s="108">
        <v>140.78200000000001</v>
      </c>
      <c r="Q27" s="108">
        <v>83.450999999999993</v>
      </c>
      <c r="R27" s="108">
        <v>119.036</v>
      </c>
      <c r="S27" s="108">
        <v>137.84200000000001</v>
      </c>
      <c r="T27" s="108">
        <v>75.783000000000001</v>
      </c>
      <c r="U27" s="108">
        <v>85.430999999999997</v>
      </c>
      <c r="V27" s="108">
        <v>71</v>
      </c>
      <c r="W27" s="108">
        <v>96.028000000000006</v>
      </c>
      <c r="X27" s="108">
        <v>116.51</v>
      </c>
      <c r="Y27" s="108">
        <v>48.604999999999997</v>
      </c>
      <c r="Z27" s="108">
        <v>86.230999999999995</v>
      </c>
      <c r="AA27" s="108">
        <v>102.557</v>
      </c>
      <c r="AB27" s="108">
        <v>84.046000000000006</v>
      </c>
      <c r="AC27" s="108">
        <v>144.828</v>
      </c>
      <c r="AD27" s="108">
        <v>66.820999999999998</v>
      </c>
      <c r="AE27" s="108">
        <v>110.629</v>
      </c>
      <c r="AF27" s="108">
        <v>66.646000000000001</v>
      </c>
      <c r="AG27" s="108">
        <v>63.692999999999998</v>
      </c>
      <c r="AH27" s="110">
        <v>95.85</v>
      </c>
      <c r="AN27" s="130"/>
      <c r="AO27" s="130"/>
      <c r="AP27" s="130"/>
      <c r="AQ27" s="130"/>
      <c r="AR27" s="130"/>
      <c r="AS27" s="130"/>
      <c r="AT27" s="130"/>
      <c r="AU27" s="130"/>
      <c r="AV27" s="130"/>
      <c r="AW27" s="130"/>
      <c r="AX27" s="130"/>
      <c r="AY27" s="130"/>
    </row>
    <row r="28" spans="1:1005" ht="15" x14ac:dyDescent="0.25">
      <c r="A28" s="164">
        <v>45413</v>
      </c>
      <c r="B28" s="279"/>
      <c r="C28" s="269"/>
      <c r="D28" s="274">
        <v>251.24</v>
      </c>
      <c r="E28" s="108">
        <v>328.25200000000001</v>
      </c>
      <c r="F28" s="108">
        <v>266.255</v>
      </c>
      <c r="G28" s="108">
        <v>305.29300000000001</v>
      </c>
      <c r="H28" s="108">
        <v>430.54700000000003</v>
      </c>
      <c r="I28" s="108">
        <v>409.05700000000002</v>
      </c>
      <c r="J28" s="108">
        <v>259.79599999999999</v>
      </c>
      <c r="K28" s="108">
        <v>284.82799999999997</v>
      </c>
      <c r="L28" s="108">
        <v>297.488</v>
      </c>
      <c r="M28" s="108">
        <v>314.447</v>
      </c>
      <c r="N28" s="108">
        <v>111.69799999999999</v>
      </c>
      <c r="O28" s="108">
        <v>200.26</v>
      </c>
      <c r="P28" s="108">
        <v>280.78199999999998</v>
      </c>
      <c r="Q28" s="108">
        <v>318.02300000000002</v>
      </c>
      <c r="R28" s="108">
        <v>291.34399999999999</v>
      </c>
      <c r="S28" s="108">
        <v>298.95699999999999</v>
      </c>
      <c r="T28" s="108">
        <v>329.28699999999998</v>
      </c>
      <c r="U28" s="108">
        <v>373.69299999999998</v>
      </c>
      <c r="V28" s="108">
        <v>160.87299999999999</v>
      </c>
      <c r="W28" s="108">
        <v>215.566</v>
      </c>
      <c r="X28" s="108">
        <v>180.947</v>
      </c>
      <c r="Y28" s="108">
        <v>123.07899999999999</v>
      </c>
      <c r="Z28" s="108">
        <v>297.19</v>
      </c>
      <c r="AA28" s="108">
        <v>211.398</v>
      </c>
      <c r="AB28" s="108">
        <v>207.21</v>
      </c>
      <c r="AC28" s="108">
        <v>305.44</v>
      </c>
      <c r="AD28" s="108">
        <v>197.52500000000001</v>
      </c>
      <c r="AE28" s="108">
        <v>252.464</v>
      </c>
      <c r="AF28" s="108">
        <v>222.65700000000001</v>
      </c>
      <c r="AG28" s="108">
        <v>158.233</v>
      </c>
      <c r="AH28" s="110">
        <v>256.38499999999999</v>
      </c>
      <c r="AN28" s="130"/>
      <c r="AO28" s="130"/>
      <c r="AP28" s="130"/>
      <c r="AQ28" s="130"/>
      <c r="AR28" s="130"/>
      <c r="AS28" s="130"/>
      <c r="AT28" s="130"/>
      <c r="AU28" s="130"/>
      <c r="AV28" s="130"/>
      <c r="AW28" s="130"/>
      <c r="AX28" s="130"/>
      <c r="AY28" s="130"/>
      <c r="ALQ28" s="2" t="e">
        <v>#N/A</v>
      </c>
    </row>
    <row r="29" spans="1:1005" ht="15" x14ac:dyDescent="0.25">
      <c r="A29" s="164">
        <v>45444</v>
      </c>
      <c r="B29" s="279"/>
      <c r="C29" s="269"/>
      <c r="D29" s="274">
        <v>292.8</v>
      </c>
      <c r="E29" s="108">
        <v>469.91899999999998</v>
      </c>
      <c r="F29" s="108">
        <v>246.14099999999999</v>
      </c>
      <c r="G29" s="108">
        <v>672.49599999999998</v>
      </c>
      <c r="H29" s="108">
        <v>352.18099999999998</v>
      </c>
      <c r="I29" s="108">
        <v>577.80799999999999</v>
      </c>
      <c r="J29" s="108">
        <v>251.316</v>
      </c>
      <c r="K29" s="108">
        <v>402.27300000000002</v>
      </c>
      <c r="L29" s="108">
        <v>182.482</v>
      </c>
      <c r="M29" s="108">
        <v>230.52099999999999</v>
      </c>
      <c r="N29" s="108">
        <v>62.82</v>
      </c>
      <c r="O29" s="108">
        <v>235.99799999999999</v>
      </c>
      <c r="P29" s="108">
        <v>167</v>
      </c>
      <c r="Q29" s="108">
        <v>337.05599999999998</v>
      </c>
      <c r="R29" s="108">
        <v>212.369</v>
      </c>
      <c r="S29" s="108">
        <v>212.40799999999999</v>
      </c>
      <c r="T29" s="108">
        <v>574.61</v>
      </c>
      <c r="U29" s="108">
        <v>306.41000000000003</v>
      </c>
      <c r="V29" s="108">
        <v>321.60300000000001</v>
      </c>
      <c r="W29" s="108">
        <v>516.053</v>
      </c>
      <c r="X29" s="108">
        <v>66.442999999999998</v>
      </c>
      <c r="Y29" s="108">
        <v>172.887</v>
      </c>
      <c r="Z29" s="108">
        <v>386.96199999999999</v>
      </c>
      <c r="AA29" s="108">
        <v>417.32</v>
      </c>
      <c r="AB29" s="108">
        <v>352.964</v>
      </c>
      <c r="AC29" s="108">
        <v>460.983</v>
      </c>
      <c r="AD29" s="108">
        <v>82.177000000000007</v>
      </c>
      <c r="AE29" s="108">
        <v>489.98200000000003</v>
      </c>
      <c r="AF29" s="108">
        <v>226.071</v>
      </c>
      <c r="AG29" s="108">
        <v>316.30700000000002</v>
      </c>
      <c r="AH29" s="110">
        <v>198.31700000000001</v>
      </c>
      <c r="AN29" s="130"/>
      <c r="AO29" s="130"/>
      <c r="AP29" s="130"/>
      <c r="AQ29" s="130"/>
      <c r="AR29" s="130"/>
      <c r="AS29" s="130"/>
      <c r="AT29" s="130"/>
      <c r="AU29" s="130"/>
      <c r="AV29" s="130"/>
      <c r="AW29" s="130"/>
      <c r="AX29" s="130"/>
      <c r="AY29" s="130"/>
      <c r="ALQ29" s="2" t="e">
        <v>#N/A</v>
      </c>
    </row>
    <row r="30" spans="1:1005" ht="15" x14ac:dyDescent="0.25">
      <c r="A30" s="164">
        <v>45474</v>
      </c>
      <c r="B30" s="279"/>
      <c r="C30" s="269"/>
      <c r="D30" s="274">
        <v>97.54</v>
      </c>
      <c r="E30" s="108">
        <v>203.756</v>
      </c>
      <c r="F30" s="108">
        <v>69.685000000000002</v>
      </c>
      <c r="G30" s="108">
        <v>486.95100000000002</v>
      </c>
      <c r="H30" s="108">
        <v>118.82</v>
      </c>
      <c r="I30" s="108">
        <v>192.66300000000001</v>
      </c>
      <c r="J30" s="108">
        <v>114.93300000000001</v>
      </c>
      <c r="K30" s="108">
        <v>251.15600000000001</v>
      </c>
      <c r="L30" s="108">
        <v>55.121000000000002</v>
      </c>
      <c r="M30" s="108">
        <v>64.45</v>
      </c>
      <c r="N30" s="108">
        <v>26.786999999999999</v>
      </c>
      <c r="O30" s="108">
        <v>60.603000000000002</v>
      </c>
      <c r="P30" s="108">
        <v>59.564999999999998</v>
      </c>
      <c r="Q30" s="108">
        <v>126.562</v>
      </c>
      <c r="R30" s="108">
        <v>76.777000000000001</v>
      </c>
      <c r="S30" s="108">
        <v>71.929000000000002</v>
      </c>
      <c r="T30" s="108">
        <v>238.202</v>
      </c>
      <c r="U30" s="108">
        <v>149.86500000000001</v>
      </c>
      <c r="V30" s="108">
        <v>77.388000000000005</v>
      </c>
      <c r="W30" s="108">
        <v>250.25</v>
      </c>
      <c r="X30" s="108">
        <v>31.802</v>
      </c>
      <c r="Y30" s="108">
        <v>59.762999999999998</v>
      </c>
      <c r="Z30" s="108">
        <v>110.98699999999999</v>
      </c>
      <c r="AA30" s="108">
        <v>129.828</v>
      </c>
      <c r="AB30" s="108">
        <v>105.931</v>
      </c>
      <c r="AC30" s="108">
        <v>144.39699999999999</v>
      </c>
      <c r="AD30" s="108">
        <v>35.186999999999998</v>
      </c>
      <c r="AE30" s="108">
        <v>294.73599999999999</v>
      </c>
      <c r="AF30" s="108">
        <v>65.914000000000001</v>
      </c>
      <c r="AG30" s="108">
        <v>140.99600000000001</v>
      </c>
      <c r="AH30" s="110">
        <v>72.430000000000007</v>
      </c>
      <c r="AN30" s="130"/>
      <c r="AO30" s="130"/>
      <c r="AP30" s="130"/>
      <c r="AQ30" s="130"/>
      <c r="AR30" s="130"/>
      <c r="AS30" s="130"/>
      <c r="AT30" s="130"/>
      <c r="AU30" s="130"/>
      <c r="AV30" s="130"/>
      <c r="AW30" s="130"/>
      <c r="AX30" s="130"/>
      <c r="AY30" s="130"/>
      <c r="ALQ30" s="2" t="e">
        <v>#N/A</v>
      </c>
    </row>
    <row r="31" spans="1:1005" ht="15" x14ac:dyDescent="0.25">
      <c r="A31" s="164">
        <v>45505</v>
      </c>
      <c r="B31" s="279"/>
      <c r="C31" s="269"/>
      <c r="D31" s="274">
        <v>62.68</v>
      </c>
      <c r="E31" s="108">
        <v>74.52</v>
      </c>
      <c r="F31" s="108">
        <v>46.466999999999999</v>
      </c>
      <c r="G31" s="108">
        <v>133.16</v>
      </c>
      <c r="H31" s="108">
        <v>58.457000000000001</v>
      </c>
      <c r="I31" s="108">
        <v>91.427000000000007</v>
      </c>
      <c r="J31" s="108">
        <v>55.607999999999997</v>
      </c>
      <c r="K31" s="108">
        <v>98.988</v>
      </c>
      <c r="L31" s="108">
        <v>48.994</v>
      </c>
      <c r="M31" s="108">
        <v>57.435000000000002</v>
      </c>
      <c r="N31" s="108">
        <v>24.03</v>
      </c>
      <c r="O31" s="108">
        <v>45.786999999999999</v>
      </c>
      <c r="P31" s="108">
        <v>41.787999999999997</v>
      </c>
      <c r="Q31" s="108">
        <v>63.759</v>
      </c>
      <c r="R31" s="108">
        <v>56.209000000000003</v>
      </c>
      <c r="S31" s="108">
        <v>54.069000000000003</v>
      </c>
      <c r="T31" s="108">
        <v>85.381</v>
      </c>
      <c r="U31" s="108">
        <v>60.104999999999997</v>
      </c>
      <c r="V31" s="108">
        <v>55.673000000000002</v>
      </c>
      <c r="W31" s="108">
        <v>75.655000000000001</v>
      </c>
      <c r="X31" s="108">
        <v>32.951000000000001</v>
      </c>
      <c r="Y31" s="108">
        <v>43.91</v>
      </c>
      <c r="Z31" s="108">
        <v>63.768999999999998</v>
      </c>
      <c r="AA31" s="108">
        <v>58.06</v>
      </c>
      <c r="AB31" s="108">
        <v>58.223999999999997</v>
      </c>
      <c r="AC31" s="108">
        <v>70.197000000000003</v>
      </c>
      <c r="AD31" s="108">
        <v>29.667000000000002</v>
      </c>
      <c r="AE31" s="108">
        <v>89.557000000000002</v>
      </c>
      <c r="AF31" s="108">
        <v>44.033000000000001</v>
      </c>
      <c r="AG31" s="108">
        <v>60.551000000000002</v>
      </c>
      <c r="AH31" s="110">
        <v>60.802999999999997</v>
      </c>
      <c r="AN31" s="130"/>
      <c r="AO31" s="130"/>
      <c r="AP31" s="130"/>
      <c r="AQ31" s="130"/>
      <c r="AR31" s="130"/>
      <c r="AS31" s="130"/>
      <c r="AT31" s="130"/>
      <c r="AU31" s="130"/>
      <c r="AV31" s="130"/>
      <c r="AW31" s="130"/>
      <c r="AX31" s="130"/>
      <c r="AY31" s="130"/>
      <c r="ALQ31" s="2" t="e">
        <v>#N/A</v>
      </c>
    </row>
    <row r="32" spans="1:1005" ht="15" x14ac:dyDescent="0.25">
      <c r="A32" s="164">
        <v>45536</v>
      </c>
      <c r="B32" s="279"/>
      <c r="C32" s="269"/>
      <c r="D32" s="274">
        <v>41.62</v>
      </c>
      <c r="E32" s="108">
        <v>53.951999999999998</v>
      </c>
      <c r="F32" s="108">
        <v>39.200000000000003</v>
      </c>
      <c r="G32" s="108">
        <v>70.600999999999999</v>
      </c>
      <c r="H32" s="108">
        <v>44.018999999999998</v>
      </c>
      <c r="I32" s="108">
        <v>65.619</v>
      </c>
      <c r="J32" s="108">
        <v>36.479999999999997</v>
      </c>
      <c r="K32" s="108">
        <v>53.994</v>
      </c>
      <c r="L32" s="108">
        <v>36.747999999999998</v>
      </c>
      <c r="M32" s="108">
        <v>34.539000000000001</v>
      </c>
      <c r="N32" s="108">
        <v>23.84</v>
      </c>
      <c r="O32" s="108">
        <v>65.994</v>
      </c>
      <c r="P32" s="108">
        <v>41.71</v>
      </c>
      <c r="Q32" s="108">
        <v>40.878</v>
      </c>
      <c r="R32" s="108">
        <v>42.134</v>
      </c>
      <c r="S32" s="108">
        <v>50.636000000000003</v>
      </c>
      <c r="T32" s="108">
        <v>49.517000000000003</v>
      </c>
      <c r="U32" s="108">
        <v>40.543999999999997</v>
      </c>
      <c r="V32" s="108">
        <v>31.946000000000002</v>
      </c>
      <c r="W32" s="108">
        <v>44.185000000000002</v>
      </c>
      <c r="X32" s="108">
        <v>26.733000000000001</v>
      </c>
      <c r="Y32" s="108">
        <v>59.935000000000002</v>
      </c>
      <c r="Z32" s="108">
        <v>60.65</v>
      </c>
      <c r="AA32" s="108">
        <v>42.082000000000001</v>
      </c>
      <c r="AB32" s="108">
        <v>39.194000000000003</v>
      </c>
      <c r="AC32" s="108">
        <v>43.328000000000003</v>
      </c>
      <c r="AD32" s="108">
        <v>24.515000000000001</v>
      </c>
      <c r="AE32" s="108">
        <v>47.128</v>
      </c>
      <c r="AF32" s="108">
        <v>40.661000000000001</v>
      </c>
      <c r="AG32" s="108">
        <v>37.42</v>
      </c>
      <c r="AH32" s="110">
        <v>43.597999999999999</v>
      </c>
      <c r="AN32" s="130"/>
      <c r="AO32" s="130"/>
      <c r="AP32" s="130"/>
      <c r="AQ32" s="130"/>
      <c r="AR32" s="130"/>
      <c r="AS32" s="130"/>
      <c r="AT32" s="130"/>
      <c r="AU32" s="130"/>
      <c r="AV32" s="130"/>
      <c r="AW32" s="130"/>
      <c r="AX32" s="130"/>
      <c r="AY32" s="130"/>
      <c r="ALQ32" s="2" t="e">
        <v>#N/A</v>
      </c>
    </row>
    <row r="33" spans="1:1005" ht="15" x14ac:dyDescent="0.25">
      <c r="A33" s="164">
        <v>45566</v>
      </c>
      <c r="B33" s="280"/>
      <c r="C33" s="270"/>
      <c r="D33" s="274">
        <v>43.2</v>
      </c>
      <c r="E33" s="108">
        <v>52.018999999999998</v>
      </c>
      <c r="F33" s="108">
        <v>52.207999999999998</v>
      </c>
      <c r="G33" s="108">
        <v>67.819000000000003</v>
      </c>
      <c r="H33" s="108">
        <v>61.658000000000001</v>
      </c>
      <c r="I33" s="108">
        <v>74.908000000000001</v>
      </c>
      <c r="J33" s="108">
        <v>54.841999999999999</v>
      </c>
      <c r="K33" s="108">
        <v>44.206000000000003</v>
      </c>
      <c r="L33" s="108">
        <v>37.143999999999998</v>
      </c>
      <c r="M33" s="108">
        <v>34.631</v>
      </c>
      <c r="N33" s="108">
        <v>37.950000000000003</v>
      </c>
      <c r="O33" s="108">
        <v>39.932000000000002</v>
      </c>
      <c r="P33" s="108">
        <v>42.186999999999998</v>
      </c>
      <c r="Q33" s="108">
        <v>62.167999999999999</v>
      </c>
      <c r="R33" s="108">
        <v>84.751000000000005</v>
      </c>
      <c r="S33" s="108">
        <v>57.116999999999997</v>
      </c>
      <c r="T33" s="108">
        <v>48.183999999999997</v>
      </c>
      <c r="U33" s="108">
        <v>45.69</v>
      </c>
      <c r="V33" s="108">
        <v>36.319000000000003</v>
      </c>
      <c r="W33" s="108">
        <v>47.902000000000001</v>
      </c>
      <c r="X33" s="108">
        <v>26.998000000000001</v>
      </c>
      <c r="Y33" s="108">
        <v>61.009</v>
      </c>
      <c r="Z33" s="108">
        <v>73.191000000000003</v>
      </c>
      <c r="AA33" s="108">
        <v>39.69</v>
      </c>
      <c r="AB33" s="108">
        <v>36.197000000000003</v>
      </c>
      <c r="AC33" s="108">
        <v>46.960999999999999</v>
      </c>
      <c r="AD33" s="108">
        <v>29.436</v>
      </c>
      <c r="AE33" s="108">
        <v>43.280999999999999</v>
      </c>
      <c r="AF33" s="108">
        <v>42.360999999999997</v>
      </c>
      <c r="AG33" s="108">
        <v>33.21</v>
      </c>
      <c r="AH33" s="110">
        <v>33.576999999999998</v>
      </c>
      <c r="AN33" s="130"/>
      <c r="AO33" s="130"/>
      <c r="AP33" s="130"/>
      <c r="AQ33" s="130"/>
      <c r="AR33" s="130"/>
      <c r="AS33" s="130"/>
      <c r="AT33" s="130"/>
      <c r="AU33" s="130"/>
      <c r="AV33" s="130"/>
      <c r="AW33" s="130"/>
      <c r="AX33" s="130"/>
      <c r="AY33" s="130"/>
      <c r="ALQ33" s="2" t="e">
        <v>#N/A</v>
      </c>
    </row>
    <row r="34" spans="1:1005" ht="15" x14ac:dyDescent="0.25">
      <c r="A34" s="164">
        <v>45597</v>
      </c>
      <c r="B34" s="279"/>
      <c r="C34" s="269"/>
      <c r="D34" s="274">
        <v>36.56</v>
      </c>
      <c r="E34" s="108">
        <v>42.732999999999997</v>
      </c>
      <c r="F34" s="108">
        <v>40.066000000000003</v>
      </c>
      <c r="G34" s="108">
        <v>51.491</v>
      </c>
      <c r="H34" s="108">
        <v>49.764000000000003</v>
      </c>
      <c r="I34" s="108">
        <v>55.054000000000002</v>
      </c>
      <c r="J34" s="108">
        <v>45.456000000000003</v>
      </c>
      <c r="K34" s="108">
        <v>36.101999999999997</v>
      </c>
      <c r="L34" s="108">
        <v>33.323999999999998</v>
      </c>
      <c r="M34" s="108">
        <v>33.985999999999997</v>
      </c>
      <c r="N34" s="108">
        <v>24.568999999999999</v>
      </c>
      <c r="O34" s="108">
        <v>30.326000000000001</v>
      </c>
      <c r="P34" s="108">
        <v>38.529000000000003</v>
      </c>
      <c r="Q34" s="108">
        <v>48.031999999999996</v>
      </c>
      <c r="R34" s="108">
        <v>55.152999999999999</v>
      </c>
      <c r="S34" s="108">
        <v>44.432000000000002</v>
      </c>
      <c r="T34" s="108">
        <v>42.472000000000001</v>
      </c>
      <c r="U34" s="108">
        <v>42.298000000000002</v>
      </c>
      <c r="V34" s="108">
        <v>36.936999999999998</v>
      </c>
      <c r="W34" s="108">
        <v>39.451000000000001</v>
      </c>
      <c r="X34" s="108">
        <v>23.504000000000001</v>
      </c>
      <c r="Y34" s="108">
        <v>39.076999999999998</v>
      </c>
      <c r="Z34" s="108">
        <v>44.622</v>
      </c>
      <c r="AA34" s="108">
        <v>36.665999999999997</v>
      </c>
      <c r="AB34" s="108">
        <v>31.596</v>
      </c>
      <c r="AC34" s="108">
        <v>40.820999999999998</v>
      </c>
      <c r="AD34" s="108">
        <v>27.898</v>
      </c>
      <c r="AE34" s="108">
        <v>38.4</v>
      </c>
      <c r="AF34" s="108">
        <v>46.679000000000002</v>
      </c>
      <c r="AG34" s="108">
        <v>32.811999999999998</v>
      </c>
      <c r="AH34" s="110">
        <v>29.448</v>
      </c>
      <c r="AN34" s="130"/>
      <c r="AO34" s="130"/>
      <c r="AP34" s="130"/>
      <c r="AQ34" s="130"/>
      <c r="AR34" s="130"/>
      <c r="AS34" s="130"/>
      <c r="AT34" s="130"/>
      <c r="AU34" s="130"/>
      <c r="AV34" s="130"/>
      <c r="AW34" s="130"/>
      <c r="AX34" s="130"/>
      <c r="AY34" s="130"/>
      <c r="ALQ34" s="2" t="e">
        <v>#N/A</v>
      </c>
    </row>
    <row r="35" spans="1:1005" ht="15" x14ac:dyDescent="0.25">
      <c r="A35" s="164">
        <v>45627</v>
      </c>
      <c r="B35" s="279"/>
      <c r="C35" s="269"/>
      <c r="D35" s="274">
        <v>32.21</v>
      </c>
      <c r="E35" s="108">
        <v>36.335999999999999</v>
      </c>
      <c r="F35" s="108">
        <v>31.858000000000001</v>
      </c>
      <c r="G35" s="108">
        <v>47.392000000000003</v>
      </c>
      <c r="H35" s="108">
        <v>40.411000000000001</v>
      </c>
      <c r="I35" s="108">
        <v>41.975999999999999</v>
      </c>
      <c r="J35" s="108">
        <v>40.215000000000003</v>
      </c>
      <c r="K35" s="108">
        <v>32.259</v>
      </c>
      <c r="L35" s="108">
        <v>28.529</v>
      </c>
      <c r="M35" s="108">
        <v>27.956</v>
      </c>
      <c r="N35" s="108">
        <v>20.8</v>
      </c>
      <c r="O35" s="108">
        <v>27.725000000000001</v>
      </c>
      <c r="P35" s="108">
        <v>30.071000000000002</v>
      </c>
      <c r="Q35" s="108">
        <v>34.716999999999999</v>
      </c>
      <c r="R35" s="108">
        <v>37.914000000000001</v>
      </c>
      <c r="S35" s="108">
        <v>31.574000000000002</v>
      </c>
      <c r="T35" s="108">
        <v>37.762999999999998</v>
      </c>
      <c r="U35" s="108">
        <v>34.070999999999998</v>
      </c>
      <c r="V35" s="108">
        <v>30.951000000000001</v>
      </c>
      <c r="W35" s="108">
        <v>34.423999999999999</v>
      </c>
      <c r="X35" s="108">
        <v>21.574000000000002</v>
      </c>
      <c r="Y35" s="108">
        <v>28.92</v>
      </c>
      <c r="Z35" s="108">
        <v>36.518999999999998</v>
      </c>
      <c r="AA35" s="108">
        <v>32.377000000000002</v>
      </c>
      <c r="AB35" s="108">
        <v>29.492000000000001</v>
      </c>
      <c r="AC35" s="108">
        <v>37.86</v>
      </c>
      <c r="AD35" s="108">
        <v>22.702000000000002</v>
      </c>
      <c r="AE35" s="108">
        <v>35.765000000000001</v>
      </c>
      <c r="AF35" s="108">
        <v>36.692999999999998</v>
      </c>
      <c r="AG35" s="108">
        <v>29.847000000000001</v>
      </c>
      <c r="AH35" s="110">
        <v>26.547999999999998</v>
      </c>
      <c r="AN35" s="130"/>
      <c r="AO35" s="130"/>
      <c r="AP35" s="130"/>
      <c r="AQ35" s="130"/>
      <c r="AR35" s="130"/>
      <c r="AS35" s="130"/>
      <c r="AT35" s="130"/>
      <c r="AU35" s="130"/>
      <c r="AV35" s="130"/>
      <c r="AW35" s="130"/>
      <c r="AX35" s="130"/>
      <c r="AY35" s="130"/>
      <c r="ALQ35" s="2" t="e">
        <v>#N/A</v>
      </c>
    </row>
    <row r="36" spans="1:1005" ht="15" x14ac:dyDescent="0.25">
      <c r="A36" s="164">
        <v>45658</v>
      </c>
      <c r="B36" s="279"/>
      <c r="C36" s="269"/>
      <c r="D36" s="276">
        <v>30.7</v>
      </c>
      <c r="E36" s="108">
        <v>33.097999999999999</v>
      </c>
      <c r="F36" s="108">
        <v>28.835999999999999</v>
      </c>
      <c r="G36" s="108">
        <v>40.037999999999997</v>
      </c>
      <c r="H36" s="108">
        <v>34.765999999999998</v>
      </c>
      <c r="I36" s="108">
        <v>37.198</v>
      </c>
      <c r="J36" s="108">
        <v>34.689</v>
      </c>
      <c r="K36" s="108">
        <v>32.359000000000002</v>
      </c>
      <c r="L36" s="108">
        <v>26.227</v>
      </c>
      <c r="M36" s="108">
        <v>24.59</v>
      </c>
      <c r="N36" s="108">
        <v>19.838000000000001</v>
      </c>
      <c r="O36" s="108">
        <v>24.803999999999998</v>
      </c>
      <c r="P36" s="108">
        <v>29.213999999999999</v>
      </c>
      <c r="Q36" s="108">
        <v>29.878</v>
      </c>
      <c r="R36" s="108">
        <v>31.978999999999999</v>
      </c>
      <c r="S36" s="108">
        <v>26.286000000000001</v>
      </c>
      <c r="T36" s="108">
        <v>34.140999999999998</v>
      </c>
      <c r="U36" s="108">
        <v>30.093</v>
      </c>
      <c r="V36" s="108">
        <v>28.055</v>
      </c>
      <c r="W36" s="108">
        <v>32.866</v>
      </c>
      <c r="X36" s="108">
        <v>20.007000000000001</v>
      </c>
      <c r="Y36" s="108">
        <v>25.033000000000001</v>
      </c>
      <c r="Z36" s="108">
        <v>31.847999999999999</v>
      </c>
      <c r="AA36" s="108">
        <v>29.471</v>
      </c>
      <c r="AB36" s="108">
        <v>27.643000000000001</v>
      </c>
      <c r="AC36" s="108">
        <v>33.183999999999997</v>
      </c>
      <c r="AD36" s="108">
        <v>20.835999999999999</v>
      </c>
      <c r="AE36" s="110">
        <v>32.536999999999999</v>
      </c>
      <c r="AF36" s="108">
        <v>29.341000000000001</v>
      </c>
      <c r="AG36" s="109">
        <v>26.623000000000001</v>
      </c>
      <c r="AH36" s="109">
        <v>24.850999999999999</v>
      </c>
      <c r="AN36" s="130"/>
      <c r="AO36" s="130"/>
      <c r="AP36" s="130"/>
      <c r="AQ36" s="130"/>
      <c r="AR36" s="130"/>
      <c r="AS36" s="130"/>
      <c r="AT36" s="130"/>
      <c r="AU36" s="130"/>
      <c r="AV36" s="130"/>
      <c r="AW36" s="130"/>
      <c r="AX36" s="130"/>
      <c r="AY36" s="130"/>
      <c r="ALQ36" s="2" t="e">
        <v>#N/A</v>
      </c>
    </row>
    <row r="37" spans="1:1005" ht="15" x14ac:dyDescent="0.25">
      <c r="A37" s="164">
        <v>45689</v>
      </c>
      <c r="B37" s="281"/>
      <c r="C37" s="271"/>
      <c r="D37" s="276">
        <v>28.77</v>
      </c>
      <c r="E37" s="108">
        <v>27.811</v>
      </c>
      <c r="F37" s="108">
        <v>31.422000000000001</v>
      </c>
      <c r="G37" s="108">
        <v>39.070999999999998</v>
      </c>
      <c r="H37" s="108">
        <v>28.175000000000001</v>
      </c>
      <c r="I37" s="108">
        <v>31.713999999999999</v>
      </c>
      <c r="J37" s="108">
        <v>33.537999999999997</v>
      </c>
      <c r="K37" s="108">
        <v>32.024999999999999</v>
      </c>
      <c r="L37" s="108">
        <v>24.795000000000002</v>
      </c>
      <c r="M37" s="108">
        <v>20.754999999999999</v>
      </c>
      <c r="N37" s="108">
        <v>22.902000000000001</v>
      </c>
      <c r="O37" s="108">
        <v>21.298999999999999</v>
      </c>
      <c r="P37" s="108">
        <v>25.49</v>
      </c>
      <c r="Q37" s="108">
        <v>24.396999999999998</v>
      </c>
      <c r="R37" s="108">
        <v>31.74</v>
      </c>
      <c r="S37" s="108">
        <v>21.315999999999999</v>
      </c>
      <c r="T37" s="108">
        <v>30.14</v>
      </c>
      <c r="U37" s="108">
        <v>24.882000000000001</v>
      </c>
      <c r="V37" s="108">
        <v>23.280999999999999</v>
      </c>
      <c r="W37" s="108">
        <v>27.292000000000002</v>
      </c>
      <c r="X37" s="108">
        <v>17.553999999999998</v>
      </c>
      <c r="Y37" s="108">
        <v>25.908000000000001</v>
      </c>
      <c r="Z37" s="108">
        <v>37.334000000000003</v>
      </c>
      <c r="AA37" s="108">
        <v>27.675999999999998</v>
      </c>
      <c r="AB37" s="108">
        <v>33.819000000000003</v>
      </c>
      <c r="AC37" s="108">
        <v>34.377000000000002</v>
      </c>
      <c r="AD37" s="108">
        <v>18.102</v>
      </c>
      <c r="AE37" s="110">
        <v>28.734000000000002</v>
      </c>
      <c r="AF37" s="108">
        <v>27.344999999999999</v>
      </c>
      <c r="AG37" s="109">
        <v>24.396999999999998</v>
      </c>
      <c r="AH37" s="109">
        <v>22.760999999999999</v>
      </c>
      <c r="AN37" s="130"/>
      <c r="AO37" s="130"/>
      <c r="AP37" s="130"/>
      <c r="AQ37" s="130"/>
      <c r="AR37" s="130"/>
      <c r="AS37" s="130"/>
      <c r="AT37" s="130"/>
      <c r="AU37" s="130"/>
      <c r="AV37" s="130"/>
      <c r="AW37" s="130"/>
      <c r="AX37" s="130"/>
      <c r="AY37" s="130"/>
      <c r="ALQ37" s="2" t="e">
        <v>#N/A</v>
      </c>
    </row>
    <row r="38" spans="1:1005" ht="15" x14ac:dyDescent="0.25">
      <c r="A38" s="164">
        <v>45717</v>
      </c>
      <c r="B38" s="281"/>
      <c r="C38" s="271"/>
      <c r="D38" s="276">
        <v>46.25</v>
      </c>
      <c r="E38" s="108">
        <v>50.49</v>
      </c>
      <c r="F38" s="108">
        <v>62.51</v>
      </c>
      <c r="G38" s="108">
        <v>52.058</v>
      </c>
      <c r="H38" s="108">
        <v>59.521999999999998</v>
      </c>
      <c r="I38" s="108">
        <v>53.281999999999996</v>
      </c>
      <c r="J38" s="108">
        <v>52.279000000000003</v>
      </c>
      <c r="K38" s="108">
        <v>40.061999999999998</v>
      </c>
      <c r="L38" s="108">
        <v>37.414999999999999</v>
      </c>
      <c r="M38" s="108">
        <v>27.045999999999999</v>
      </c>
      <c r="N38" s="108">
        <v>38.747999999999998</v>
      </c>
      <c r="O38" s="108">
        <v>59.366999999999997</v>
      </c>
      <c r="P38" s="108">
        <v>33.128999999999998</v>
      </c>
      <c r="Q38" s="108">
        <v>35.68</v>
      </c>
      <c r="R38" s="108">
        <v>81.997</v>
      </c>
      <c r="S38" s="108">
        <v>24.341999999999999</v>
      </c>
      <c r="T38" s="108">
        <v>55.314999999999998</v>
      </c>
      <c r="U38" s="108">
        <v>29.702000000000002</v>
      </c>
      <c r="V38" s="108">
        <v>40.76</v>
      </c>
      <c r="W38" s="108">
        <v>51.768999999999998</v>
      </c>
      <c r="X38" s="108">
        <v>26.257999999999999</v>
      </c>
      <c r="Y38" s="108">
        <v>37.906999999999996</v>
      </c>
      <c r="Z38" s="108">
        <v>66.930000000000007</v>
      </c>
      <c r="AA38" s="108">
        <v>49.14</v>
      </c>
      <c r="AB38" s="108">
        <v>78.543000000000006</v>
      </c>
      <c r="AC38" s="108">
        <v>37.286000000000001</v>
      </c>
      <c r="AD38" s="108">
        <v>28.625</v>
      </c>
      <c r="AE38" s="110">
        <v>44.972000000000001</v>
      </c>
      <c r="AF38" s="108">
        <v>37.265999999999998</v>
      </c>
      <c r="AG38" s="109">
        <v>42.892000000000003</v>
      </c>
      <c r="AH38" s="109">
        <v>41.137</v>
      </c>
      <c r="AN38" s="130"/>
      <c r="AO38" s="130"/>
      <c r="AP38" s="130"/>
      <c r="AQ38" s="130"/>
      <c r="AR38" s="130"/>
      <c r="AS38" s="130"/>
      <c r="AT38" s="130"/>
      <c r="AU38" s="130"/>
      <c r="AV38" s="130"/>
      <c r="AW38" s="130"/>
      <c r="AX38" s="130"/>
      <c r="AY38" s="130"/>
      <c r="ALQ38" s="2" t="e">
        <v>#N/A</v>
      </c>
    </row>
    <row r="39" spans="1:1005" ht="15" x14ac:dyDescent="0.25">
      <c r="A39" s="164">
        <v>45748</v>
      </c>
      <c r="B39" s="281"/>
      <c r="C39" s="271"/>
      <c r="D39" s="276">
        <v>99.53</v>
      </c>
      <c r="E39" s="108">
        <v>94.766999999999996</v>
      </c>
      <c r="F39" s="108">
        <v>79.870999999999995</v>
      </c>
      <c r="G39" s="108">
        <v>125.294</v>
      </c>
      <c r="H39" s="108">
        <v>113.13</v>
      </c>
      <c r="I39" s="108">
        <v>87.822999999999993</v>
      </c>
      <c r="J39" s="108">
        <v>77.927000000000007</v>
      </c>
      <c r="K39" s="108">
        <v>108.514</v>
      </c>
      <c r="L39" s="108">
        <v>81.703999999999994</v>
      </c>
      <c r="M39" s="108">
        <v>66.671000000000006</v>
      </c>
      <c r="N39" s="108">
        <v>73.463999999999999</v>
      </c>
      <c r="O39" s="108">
        <v>138.566</v>
      </c>
      <c r="P39" s="108">
        <v>83.491</v>
      </c>
      <c r="Q39" s="108">
        <v>116.485</v>
      </c>
      <c r="R39" s="108">
        <v>138.67500000000001</v>
      </c>
      <c r="S39" s="108">
        <v>76.049000000000007</v>
      </c>
      <c r="T39" s="108">
        <v>85.899000000000001</v>
      </c>
      <c r="U39" s="108">
        <v>72.364000000000004</v>
      </c>
      <c r="V39" s="108">
        <v>97.620999999999995</v>
      </c>
      <c r="W39" s="108">
        <v>116.438</v>
      </c>
      <c r="X39" s="108">
        <v>50.86</v>
      </c>
      <c r="Y39" s="108">
        <v>83.424999999999997</v>
      </c>
      <c r="Z39" s="108">
        <v>101.611</v>
      </c>
      <c r="AA39" s="108">
        <v>85.718000000000004</v>
      </c>
      <c r="AB39" s="108">
        <v>144.53200000000001</v>
      </c>
      <c r="AC39" s="108">
        <v>64.840999999999994</v>
      </c>
      <c r="AD39" s="108">
        <v>113.999</v>
      </c>
      <c r="AE39" s="110">
        <v>66.293000000000006</v>
      </c>
      <c r="AF39" s="108">
        <v>66.507999999999996</v>
      </c>
      <c r="AG39" s="109">
        <v>92.213999999999999</v>
      </c>
      <c r="AH39" s="109">
        <v>95.606999999999999</v>
      </c>
      <c r="AN39" s="130"/>
      <c r="AO39" s="130"/>
      <c r="AP39" s="130"/>
      <c r="AQ39" s="130"/>
      <c r="AR39" s="130"/>
      <c r="AS39" s="130"/>
      <c r="AT39" s="130"/>
      <c r="AU39" s="130"/>
      <c r="AV39" s="130"/>
      <c r="AW39" s="130"/>
      <c r="AX39" s="130"/>
      <c r="AY39" s="130"/>
      <c r="ALQ39" s="2" t="e">
        <v>#N/A</v>
      </c>
    </row>
    <row r="40" spans="1:1005" ht="15" x14ac:dyDescent="0.25">
      <c r="A40" s="164">
        <v>45778</v>
      </c>
      <c r="B40" s="281"/>
      <c r="C40" s="271"/>
      <c r="D40" s="276">
        <v>251.24</v>
      </c>
      <c r="E40" s="108">
        <v>256.76900000000001</v>
      </c>
      <c r="F40" s="108">
        <v>310.59399999999999</v>
      </c>
      <c r="G40" s="108">
        <v>429.1</v>
      </c>
      <c r="H40" s="108">
        <v>412.84500000000003</v>
      </c>
      <c r="I40" s="108">
        <v>252.13499999999999</v>
      </c>
      <c r="J40" s="108">
        <v>288.61</v>
      </c>
      <c r="K40" s="108">
        <v>297.214</v>
      </c>
      <c r="L40" s="108">
        <v>315.52199999999999</v>
      </c>
      <c r="M40" s="108">
        <v>108.482</v>
      </c>
      <c r="N40" s="108">
        <v>200.16300000000001</v>
      </c>
      <c r="O40" s="108">
        <v>278.25700000000001</v>
      </c>
      <c r="P40" s="108">
        <v>317.38299999999998</v>
      </c>
      <c r="Q40" s="108">
        <v>286.60399999999998</v>
      </c>
      <c r="R40" s="108">
        <v>300.18</v>
      </c>
      <c r="S40" s="108">
        <v>329.19799999999998</v>
      </c>
      <c r="T40" s="108">
        <v>372.25599999999997</v>
      </c>
      <c r="U40" s="108">
        <v>153.54</v>
      </c>
      <c r="V40" s="108">
        <v>216.80099999999999</v>
      </c>
      <c r="W40" s="108">
        <v>180.63499999999999</v>
      </c>
      <c r="X40" s="108">
        <v>125.65600000000001</v>
      </c>
      <c r="Y40" s="108">
        <v>279.42</v>
      </c>
      <c r="Z40" s="108">
        <v>210.36799999999999</v>
      </c>
      <c r="AA40" s="108">
        <v>208.178</v>
      </c>
      <c r="AB40" s="108">
        <v>304.55099999999999</v>
      </c>
      <c r="AC40" s="108">
        <v>195.26400000000001</v>
      </c>
      <c r="AD40" s="108">
        <v>256.77499999999998</v>
      </c>
      <c r="AE40" s="110">
        <v>221.315</v>
      </c>
      <c r="AF40" s="108">
        <v>160.792</v>
      </c>
      <c r="AG40" s="109">
        <v>252.03700000000001</v>
      </c>
      <c r="AH40" s="109">
        <v>329.12799999999999</v>
      </c>
      <c r="AN40" s="130"/>
      <c r="AO40" s="130"/>
      <c r="AP40" s="130"/>
      <c r="AQ40" s="130"/>
      <c r="AR40" s="130"/>
      <c r="AS40" s="130"/>
      <c r="AT40" s="130"/>
      <c r="AU40" s="130"/>
      <c r="AV40" s="130"/>
      <c r="AW40" s="130"/>
      <c r="AX40" s="130"/>
      <c r="AY40" s="130"/>
      <c r="ALQ40" s="2" t="e">
        <v>#N/A</v>
      </c>
    </row>
    <row r="41" spans="1:1005" ht="15" x14ac:dyDescent="0.25">
      <c r="A41" s="164">
        <v>45809</v>
      </c>
      <c r="B41" s="281"/>
      <c r="C41" s="271"/>
      <c r="D41" s="276">
        <v>292.8</v>
      </c>
      <c r="E41" s="108">
        <v>251.48699999999999</v>
      </c>
      <c r="F41" s="108">
        <v>675.46500000000003</v>
      </c>
      <c r="G41" s="108">
        <v>351.24900000000002</v>
      </c>
      <c r="H41" s="108">
        <v>578.61099999999999</v>
      </c>
      <c r="I41" s="108">
        <v>256.38499999999999</v>
      </c>
      <c r="J41" s="108">
        <v>403.44600000000003</v>
      </c>
      <c r="K41" s="108">
        <v>182.36500000000001</v>
      </c>
      <c r="L41" s="108">
        <v>230.46299999999999</v>
      </c>
      <c r="M41" s="108">
        <v>65.757999999999996</v>
      </c>
      <c r="N41" s="108">
        <v>235.304</v>
      </c>
      <c r="O41" s="108">
        <v>165.79599999999999</v>
      </c>
      <c r="P41" s="108">
        <v>336.12299999999999</v>
      </c>
      <c r="Q41" s="108">
        <v>216.05099999999999</v>
      </c>
      <c r="R41" s="108">
        <v>211.67400000000001</v>
      </c>
      <c r="S41" s="108">
        <v>573.81200000000001</v>
      </c>
      <c r="T41" s="108">
        <v>304.89499999999998</v>
      </c>
      <c r="U41" s="108">
        <v>329.30599999999998</v>
      </c>
      <c r="V41" s="108">
        <v>515.904</v>
      </c>
      <c r="W41" s="108">
        <v>66.099999999999994</v>
      </c>
      <c r="X41" s="108">
        <v>173.96799999999999</v>
      </c>
      <c r="Y41" s="108">
        <v>394.27699999999999</v>
      </c>
      <c r="Z41" s="108">
        <v>416.10700000000003</v>
      </c>
      <c r="AA41" s="108">
        <v>352.88600000000002</v>
      </c>
      <c r="AB41" s="108">
        <v>459.93599999999998</v>
      </c>
      <c r="AC41" s="108">
        <v>84.89</v>
      </c>
      <c r="AD41" s="108">
        <v>492.28800000000001</v>
      </c>
      <c r="AE41" s="110">
        <v>224.87100000000001</v>
      </c>
      <c r="AF41" s="108">
        <v>317.113</v>
      </c>
      <c r="AG41" s="109">
        <v>200.916</v>
      </c>
      <c r="AH41" s="109">
        <v>470.20600000000002</v>
      </c>
      <c r="AN41" s="130"/>
      <c r="AO41" s="130"/>
      <c r="AP41" s="130"/>
      <c r="AQ41" s="130"/>
      <c r="AR41" s="130"/>
      <c r="AS41" s="130"/>
      <c r="AT41" s="130"/>
      <c r="AU41" s="130"/>
      <c r="AV41" s="130"/>
      <c r="AW41" s="130"/>
      <c r="AX41" s="130"/>
      <c r="AY41" s="130"/>
      <c r="ALQ41" s="2" t="e">
        <v>#N/A</v>
      </c>
    </row>
    <row r="42" spans="1:1005" ht="15" x14ac:dyDescent="0.25">
      <c r="A42" s="164">
        <v>45839</v>
      </c>
      <c r="B42" s="281"/>
      <c r="C42" s="271"/>
      <c r="D42" s="276">
        <v>97.54</v>
      </c>
      <c r="E42" s="108">
        <v>71.11</v>
      </c>
      <c r="F42" s="109">
        <v>487.24700000000001</v>
      </c>
      <c r="G42" s="109">
        <v>118.20099999999999</v>
      </c>
      <c r="H42" s="109">
        <v>192.69900000000001</v>
      </c>
      <c r="I42" s="109">
        <v>118.998</v>
      </c>
      <c r="J42" s="109">
        <v>251.53899999999999</v>
      </c>
      <c r="K42" s="109">
        <v>54.997</v>
      </c>
      <c r="L42" s="109">
        <v>64.245999999999995</v>
      </c>
      <c r="M42" s="109">
        <v>26.927</v>
      </c>
      <c r="N42" s="109">
        <v>60.142000000000003</v>
      </c>
      <c r="O42" s="109">
        <v>58.709000000000003</v>
      </c>
      <c r="P42" s="109">
        <v>125.84099999999999</v>
      </c>
      <c r="Q42" s="109">
        <v>77.078000000000003</v>
      </c>
      <c r="R42" s="109">
        <v>71.376000000000005</v>
      </c>
      <c r="S42" s="109">
        <v>237.54499999999999</v>
      </c>
      <c r="T42" s="109">
        <v>149.24</v>
      </c>
      <c r="U42" s="109">
        <v>80.543999999999997</v>
      </c>
      <c r="V42" s="109">
        <v>249.803</v>
      </c>
      <c r="W42" s="109">
        <v>31.297999999999998</v>
      </c>
      <c r="X42" s="109">
        <v>60.116</v>
      </c>
      <c r="Y42" s="109">
        <v>113.30500000000001</v>
      </c>
      <c r="Z42" s="109">
        <v>129.07900000000001</v>
      </c>
      <c r="AA42" s="109">
        <v>105.813</v>
      </c>
      <c r="AB42" s="109">
        <v>143.739</v>
      </c>
      <c r="AC42" s="109">
        <v>35.584000000000003</v>
      </c>
      <c r="AD42" s="109">
        <v>294.78199999999998</v>
      </c>
      <c r="AE42" s="110">
        <v>65.227999999999994</v>
      </c>
      <c r="AF42" s="109">
        <v>141.08099999999999</v>
      </c>
      <c r="AG42" s="109">
        <v>73.397000000000006</v>
      </c>
      <c r="AH42" s="109">
        <v>203.35300000000001</v>
      </c>
      <c r="AN42" s="130"/>
      <c r="AO42" s="130"/>
      <c r="AP42" s="130"/>
      <c r="AQ42" s="130"/>
      <c r="AR42" s="130"/>
      <c r="AS42" s="130"/>
      <c r="AT42" s="130"/>
      <c r="AU42" s="130"/>
      <c r="AV42" s="130"/>
      <c r="AW42" s="130"/>
      <c r="AX42" s="130"/>
      <c r="AY42" s="130"/>
      <c r="ALQ42" s="2" t="e">
        <v>#N/A</v>
      </c>
    </row>
    <row r="43" spans="1:1005" ht="15" x14ac:dyDescent="0.25">
      <c r="A43" s="164">
        <v>45870</v>
      </c>
      <c r="B43" s="281"/>
      <c r="C43" s="271"/>
      <c r="D43" s="276">
        <v>62.68</v>
      </c>
      <c r="E43" s="108">
        <v>46.576999999999998</v>
      </c>
      <c r="F43" s="109">
        <v>133.626</v>
      </c>
      <c r="G43" s="109">
        <v>58.442999999999998</v>
      </c>
      <c r="H43" s="109">
        <v>92.006</v>
      </c>
      <c r="I43" s="109">
        <v>57.08</v>
      </c>
      <c r="J43" s="109">
        <v>99.617999999999995</v>
      </c>
      <c r="K43" s="109">
        <v>49.258000000000003</v>
      </c>
      <c r="L43" s="109">
        <v>57.63</v>
      </c>
      <c r="M43" s="109">
        <v>24.036000000000001</v>
      </c>
      <c r="N43" s="109">
        <v>45.744999999999997</v>
      </c>
      <c r="O43" s="109">
        <v>41.408999999999999</v>
      </c>
      <c r="P43" s="109">
        <v>63.683999999999997</v>
      </c>
      <c r="Q43" s="109">
        <v>56.728000000000002</v>
      </c>
      <c r="R43" s="109">
        <v>54.12</v>
      </c>
      <c r="S43" s="109">
        <v>85.373000000000005</v>
      </c>
      <c r="T43" s="109">
        <v>60.054000000000002</v>
      </c>
      <c r="U43" s="109">
        <v>57.082999999999998</v>
      </c>
      <c r="V43" s="109">
        <v>75.808000000000007</v>
      </c>
      <c r="W43" s="109">
        <v>32.840000000000003</v>
      </c>
      <c r="X43" s="109">
        <v>44.64</v>
      </c>
      <c r="Y43" s="109">
        <v>64.265000000000001</v>
      </c>
      <c r="Z43" s="109">
        <v>57.889000000000003</v>
      </c>
      <c r="AA43" s="109">
        <v>58.499000000000002</v>
      </c>
      <c r="AB43" s="109">
        <v>70.105999999999995</v>
      </c>
      <c r="AC43" s="109">
        <v>30.117000000000001</v>
      </c>
      <c r="AD43" s="109">
        <v>89.983000000000004</v>
      </c>
      <c r="AE43" s="110">
        <v>43.744999999999997</v>
      </c>
      <c r="AF43" s="109">
        <v>61.207000000000001</v>
      </c>
      <c r="AG43" s="109">
        <v>60.594000000000001</v>
      </c>
      <c r="AH43" s="109">
        <v>74.584000000000003</v>
      </c>
      <c r="AN43" s="130"/>
      <c r="AO43" s="130"/>
      <c r="AP43" s="130"/>
      <c r="AQ43" s="130"/>
      <c r="AR43" s="130"/>
      <c r="AS43" s="130"/>
      <c r="AT43" s="130"/>
      <c r="AU43" s="130"/>
      <c r="AV43" s="130"/>
      <c r="AW43" s="130"/>
      <c r="AX43" s="130"/>
      <c r="AY43" s="130"/>
      <c r="ALQ43" s="2" t="e">
        <v>#N/A</v>
      </c>
    </row>
    <row r="44" spans="1:1005" ht="15" x14ac:dyDescent="0.25">
      <c r="A44" s="164">
        <v>45901</v>
      </c>
      <c r="B44" s="281"/>
      <c r="C44" s="271"/>
      <c r="D44" s="276">
        <v>41.62</v>
      </c>
      <c r="E44" s="108">
        <v>39.106000000000002</v>
      </c>
      <c r="F44" s="109">
        <v>71.02</v>
      </c>
      <c r="G44" s="109">
        <v>43.98</v>
      </c>
      <c r="H44" s="109">
        <v>66.075000000000003</v>
      </c>
      <c r="I44" s="109">
        <v>37.112000000000002</v>
      </c>
      <c r="J44" s="109">
        <v>54.456000000000003</v>
      </c>
      <c r="K44" s="109">
        <v>36.951999999999998</v>
      </c>
      <c r="L44" s="109">
        <v>34.69</v>
      </c>
      <c r="M44" s="109">
        <v>23.324999999999999</v>
      </c>
      <c r="N44" s="109">
        <v>65.930999999999997</v>
      </c>
      <c r="O44" s="109">
        <v>41.316000000000003</v>
      </c>
      <c r="P44" s="109">
        <v>40.776000000000003</v>
      </c>
      <c r="Q44" s="109">
        <v>41.768000000000001</v>
      </c>
      <c r="R44" s="109">
        <v>50.683</v>
      </c>
      <c r="S44" s="109">
        <v>49.470999999999997</v>
      </c>
      <c r="T44" s="109">
        <v>40.472999999999999</v>
      </c>
      <c r="U44" s="109">
        <v>32.945999999999998</v>
      </c>
      <c r="V44" s="109">
        <v>44.295999999999999</v>
      </c>
      <c r="W44" s="109">
        <v>26.582000000000001</v>
      </c>
      <c r="X44" s="109">
        <v>60.73</v>
      </c>
      <c r="Y44" s="109">
        <v>58.594000000000001</v>
      </c>
      <c r="Z44" s="109">
        <v>41.881999999999998</v>
      </c>
      <c r="AA44" s="109">
        <v>39.412999999999997</v>
      </c>
      <c r="AB44" s="109">
        <v>43.222999999999999</v>
      </c>
      <c r="AC44" s="109">
        <v>24.652000000000001</v>
      </c>
      <c r="AD44" s="109">
        <v>47.472999999999999</v>
      </c>
      <c r="AE44" s="110">
        <v>40.357999999999997</v>
      </c>
      <c r="AF44" s="109">
        <v>37.962000000000003</v>
      </c>
      <c r="AG44" s="109">
        <v>44.463000000000001</v>
      </c>
      <c r="AH44" s="109">
        <v>53.965000000000003</v>
      </c>
      <c r="AN44" s="130"/>
      <c r="AO44" s="130"/>
      <c r="AP44" s="130"/>
      <c r="AQ44" s="130"/>
      <c r="AR44" s="130"/>
      <c r="AS44" s="130"/>
      <c r="AT44" s="130"/>
      <c r="AU44" s="130"/>
      <c r="AV44" s="130"/>
      <c r="AW44" s="130"/>
      <c r="AX44" s="130"/>
      <c r="AY44" s="130"/>
      <c r="ALQ44" s="2" t="e">
        <v>#N/A</v>
      </c>
    </row>
    <row r="45" spans="1:1005" ht="15" x14ac:dyDescent="0.25">
      <c r="A45" s="164">
        <v>45931</v>
      </c>
      <c r="B45" s="281"/>
      <c r="C45" s="271"/>
      <c r="D45" s="276">
        <v>43.2</v>
      </c>
      <c r="E45" s="108">
        <v>51.89</v>
      </c>
      <c r="F45" s="108">
        <v>68.17</v>
      </c>
      <c r="G45" s="109">
        <v>61.573999999999998</v>
      </c>
      <c r="H45" s="109">
        <v>75.334000000000003</v>
      </c>
      <c r="I45" s="109">
        <v>54.825000000000003</v>
      </c>
      <c r="J45" s="109">
        <v>44.637999999999998</v>
      </c>
      <c r="K45" s="109">
        <v>37.305</v>
      </c>
      <c r="L45" s="109">
        <v>34.761000000000003</v>
      </c>
      <c r="M45" s="109">
        <v>38.594000000000001</v>
      </c>
      <c r="N45" s="109">
        <v>39.838000000000001</v>
      </c>
      <c r="O45" s="109">
        <v>41.777000000000001</v>
      </c>
      <c r="P45" s="109">
        <v>62.021000000000001</v>
      </c>
      <c r="Q45" s="109">
        <v>85.19</v>
      </c>
      <c r="R45" s="109">
        <v>57.093000000000004</v>
      </c>
      <c r="S45" s="109">
        <v>48.106999999999999</v>
      </c>
      <c r="T45" s="109">
        <v>45.631999999999998</v>
      </c>
      <c r="U45" s="109">
        <v>36.978999999999999</v>
      </c>
      <c r="V45" s="109">
        <v>47.976999999999997</v>
      </c>
      <c r="W45" s="109">
        <v>26.888000000000002</v>
      </c>
      <c r="X45" s="109">
        <v>61.636000000000003</v>
      </c>
      <c r="Y45" s="109">
        <v>75.293999999999997</v>
      </c>
      <c r="Z45" s="109">
        <v>39.466999999999999</v>
      </c>
      <c r="AA45" s="109">
        <v>36.348999999999997</v>
      </c>
      <c r="AB45" s="109">
        <v>46.819000000000003</v>
      </c>
      <c r="AC45" s="109">
        <v>29.312999999999999</v>
      </c>
      <c r="AD45" s="109">
        <v>43.625999999999998</v>
      </c>
      <c r="AE45" s="110">
        <v>42.046999999999997</v>
      </c>
      <c r="AF45" s="109">
        <v>33.795000000000002</v>
      </c>
      <c r="AG45" s="109">
        <v>33.668999999999997</v>
      </c>
      <c r="AH45" s="109">
        <v>52</v>
      </c>
      <c r="AN45" s="130"/>
      <c r="AO45" s="130"/>
      <c r="AP45" s="130"/>
      <c r="AQ45" s="130"/>
      <c r="AR45" s="130"/>
      <c r="AS45" s="130"/>
      <c r="AT45" s="130"/>
      <c r="AU45" s="130"/>
      <c r="AV45" s="130"/>
      <c r="AW45" s="130"/>
      <c r="AX45" s="130"/>
      <c r="AY45" s="130"/>
      <c r="ALQ45" s="2" t="e">
        <v>#N/A</v>
      </c>
    </row>
    <row r="46" spans="1:1005" ht="15" x14ac:dyDescent="0.25">
      <c r="A46" s="164">
        <v>45962</v>
      </c>
      <c r="B46" s="281"/>
      <c r="C46" s="271"/>
      <c r="D46" s="276">
        <v>36.56</v>
      </c>
      <c r="E46" s="108">
        <v>40.631</v>
      </c>
      <c r="F46" s="108">
        <v>51.905000000000001</v>
      </c>
      <c r="G46" s="109">
        <v>49.783000000000001</v>
      </c>
      <c r="H46" s="109">
        <v>55.5</v>
      </c>
      <c r="I46" s="109">
        <v>46.445999999999998</v>
      </c>
      <c r="J46" s="109">
        <v>36.57</v>
      </c>
      <c r="K46" s="109">
        <v>33.582999999999998</v>
      </c>
      <c r="L46" s="109">
        <v>34.188000000000002</v>
      </c>
      <c r="M46" s="109">
        <v>24.998000000000001</v>
      </c>
      <c r="N46" s="109">
        <v>30.343</v>
      </c>
      <c r="O46" s="109">
        <v>38.238999999999997</v>
      </c>
      <c r="P46" s="109">
        <v>48.015999999999998</v>
      </c>
      <c r="Q46" s="109">
        <v>56.609000000000002</v>
      </c>
      <c r="R46" s="109">
        <v>44.527999999999999</v>
      </c>
      <c r="S46" s="109">
        <v>42.503</v>
      </c>
      <c r="T46" s="109">
        <v>42.305999999999997</v>
      </c>
      <c r="U46" s="109">
        <v>38.158999999999999</v>
      </c>
      <c r="V46" s="109">
        <v>39.612000000000002</v>
      </c>
      <c r="W46" s="109">
        <v>23.456</v>
      </c>
      <c r="X46" s="109">
        <v>39.677999999999997</v>
      </c>
      <c r="Y46" s="109">
        <v>45.326999999999998</v>
      </c>
      <c r="Z46" s="109">
        <v>36.566000000000003</v>
      </c>
      <c r="AA46" s="109">
        <v>31.835000000000001</v>
      </c>
      <c r="AB46" s="109">
        <v>40.783999999999999</v>
      </c>
      <c r="AC46" s="109">
        <v>28.428000000000001</v>
      </c>
      <c r="AD46" s="109">
        <v>38.755000000000003</v>
      </c>
      <c r="AE46" s="110">
        <v>46.481999999999999</v>
      </c>
      <c r="AF46" s="109">
        <v>33.469000000000001</v>
      </c>
      <c r="AG46" s="109">
        <v>29.481999999999999</v>
      </c>
      <c r="AH46" s="109">
        <v>42.796999999999997</v>
      </c>
      <c r="AN46" s="130"/>
      <c r="AO46" s="130"/>
      <c r="AP46" s="130"/>
      <c r="AQ46" s="130"/>
      <c r="AR46" s="130"/>
      <c r="AS46" s="130"/>
      <c r="AT46" s="130"/>
      <c r="AU46" s="130"/>
      <c r="AV46" s="130"/>
      <c r="AW46" s="130"/>
      <c r="AX46" s="130"/>
      <c r="AY46" s="130"/>
      <c r="ALQ46" s="2" t="e">
        <v>#N/A</v>
      </c>
    </row>
    <row r="47" spans="1:1005" ht="15" x14ac:dyDescent="0.25">
      <c r="A47" s="164">
        <v>45992</v>
      </c>
      <c r="B47" s="281"/>
      <c r="C47" s="271"/>
      <c r="D47" s="276">
        <v>32.21</v>
      </c>
      <c r="E47" s="108">
        <v>32.005000000000003</v>
      </c>
      <c r="F47" s="108">
        <v>47.768999999999998</v>
      </c>
      <c r="G47" s="109">
        <v>40.412999999999997</v>
      </c>
      <c r="H47" s="109">
        <v>42.387999999999998</v>
      </c>
      <c r="I47" s="109">
        <v>41.168999999999997</v>
      </c>
      <c r="J47" s="109">
        <v>32.689</v>
      </c>
      <c r="K47" s="109">
        <v>28.748000000000001</v>
      </c>
      <c r="L47" s="109">
        <v>28.131</v>
      </c>
      <c r="M47" s="109">
        <v>21.044</v>
      </c>
      <c r="N47" s="109">
        <v>27.716000000000001</v>
      </c>
      <c r="O47" s="109">
        <v>29.795999999999999</v>
      </c>
      <c r="P47" s="109">
        <v>34.69</v>
      </c>
      <c r="Q47" s="109">
        <v>38.6</v>
      </c>
      <c r="R47" s="109">
        <v>31.649000000000001</v>
      </c>
      <c r="S47" s="109">
        <v>37.771000000000001</v>
      </c>
      <c r="T47" s="109">
        <v>34.079000000000001</v>
      </c>
      <c r="U47" s="109">
        <v>31.818000000000001</v>
      </c>
      <c r="V47" s="109">
        <v>34.555</v>
      </c>
      <c r="W47" s="109">
        <v>21.516999999999999</v>
      </c>
      <c r="X47" s="109">
        <v>29.449000000000002</v>
      </c>
      <c r="Y47" s="109">
        <v>36.631</v>
      </c>
      <c r="Z47" s="109">
        <v>32.259</v>
      </c>
      <c r="AA47" s="109">
        <v>29.698</v>
      </c>
      <c r="AB47" s="109">
        <v>37.805999999999997</v>
      </c>
      <c r="AC47" s="109">
        <v>22.965</v>
      </c>
      <c r="AD47" s="109">
        <v>36.100999999999999</v>
      </c>
      <c r="AE47" s="110">
        <v>36.491</v>
      </c>
      <c r="AF47" s="109">
        <v>30.428999999999998</v>
      </c>
      <c r="AG47" s="109">
        <v>26.562999999999999</v>
      </c>
      <c r="AH47" s="109">
        <v>36.378999999999998</v>
      </c>
      <c r="AN47" s="130"/>
      <c r="AO47" s="130"/>
      <c r="AP47" s="130"/>
      <c r="AQ47" s="130"/>
      <c r="AR47" s="130"/>
      <c r="AS47" s="130"/>
      <c r="AT47" s="130"/>
      <c r="AU47" s="130"/>
      <c r="AV47" s="130"/>
      <c r="AW47" s="130"/>
      <c r="AX47" s="130"/>
      <c r="AY47" s="130"/>
      <c r="ALQ47" s="2" t="e">
        <v>#N/A</v>
      </c>
    </row>
    <row r="48" spans="1:1005" ht="15" x14ac:dyDescent="0.25">
      <c r="A48" s="164">
        <v>46023</v>
      </c>
      <c r="B48" s="281"/>
      <c r="C48" s="271"/>
      <c r="D48" s="276">
        <v>30.7</v>
      </c>
      <c r="E48" s="108">
        <v>28.881</v>
      </c>
      <c r="F48" s="108">
        <v>40.375</v>
      </c>
      <c r="G48" s="109">
        <v>34.768000000000001</v>
      </c>
      <c r="H48" s="109">
        <v>37.582999999999998</v>
      </c>
      <c r="I48" s="109">
        <v>35.195999999999998</v>
      </c>
      <c r="J48" s="109">
        <v>32.768999999999998</v>
      </c>
      <c r="K48" s="109">
        <v>26.433</v>
      </c>
      <c r="L48" s="109">
        <v>24.753</v>
      </c>
      <c r="M48" s="109">
        <v>19.829999999999998</v>
      </c>
      <c r="N48" s="109">
        <v>24.798999999999999</v>
      </c>
      <c r="O48" s="109">
        <v>28.96</v>
      </c>
      <c r="P48" s="109">
        <v>29.855</v>
      </c>
      <c r="Q48" s="109">
        <v>32.344999999999999</v>
      </c>
      <c r="R48" s="109">
        <v>26.358000000000001</v>
      </c>
      <c r="S48" s="109">
        <v>34.151000000000003</v>
      </c>
      <c r="T48" s="109">
        <v>30.103000000000002</v>
      </c>
      <c r="U48" s="109">
        <v>28.936</v>
      </c>
      <c r="V48" s="109">
        <v>32.991999999999997</v>
      </c>
      <c r="W48" s="109">
        <v>19.954999999999998</v>
      </c>
      <c r="X48" s="109">
        <v>25.498999999999999</v>
      </c>
      <c r="Y48" s="109">
        <v>31.76</v>
      </c>
      <c r="Z48" s="109">
        <v>29.366</v>
      </c>
      <c r="AA48" s="109">
        <v>27.832000000000001</v>
      </c>
      <c r="AB48" s="109">
        <v>33.139000000000003</v>
      </c>
      <c r="AC48" s="109">
        <v>21.074999999999999</v>
      </c>
      <c r="AD48" s="109">
        <v>32.847999999999999</v>
      </c>
      <c r="AE48" s="110">
        <v>29.166</v>
      </c>
      <c r="AF48" s="109">
        <v>27.151</v>
      </c>
      <c r="AG48" s="109">
        <v>24.838999999999999</v>
      </c>
      <c r="AH48" s="109">
        <v>33.139000000000003</v>
      </c>
      <c r="AN48" s="130"/>
      <c r="AO48" s="130"/>
      <c r="AP48" s="130"/>
      <c r="AQ48" s="130"/>
      <c r="AR48" s="130"/>
      <c r="AS48" s="130"/>
      <c r="AT48" s="130"/>
      <c r="AU48" s="130"/>
      <c r="AV48" s="130"/>
      <c r="AW48" s="130"/>
      <c r="AX48" s="130"/>
      <c r="AY48" s="130"/>
      <c r="ALQ48" s="2" t="e">
        <v>#N/A</v>
      </c>
    </row>
    <row r="49" spans="1:1005" ht="15" x14ac:dyDescent="0.25">
      <c r="A49" s="164">
        <v>46054</v>
      </c>
      <c r="B49" s="281"/>
      <c r="C49" s="271"/>
      <c r="D49" s="276">
        <v>28.77</v>
      </c>
      <c r="E49" s="108">
        <v>30.933</v>
      </c>
      <c r="F49" s="108">
        <v>39.371000000000002</v>
      </c>
      <c r="G49" s="109">
        <v>28.175999999999998</v>
      </c>
      <c r="H49" s="109">
        <v>32.036000000000001</v>
      </c>
      <c r="I49" s="109">
        <v>33.892000000000003</v>
      </c>
      <c r="J49" s="109">
        <v>32.384</v>
      </c>
      <c r="K49" s="109">
        <v>24.981000000000002</v>
      </c>
      <c r="L49" s="109">
        <v>20.893000000000001</v>
      </c>
      <c r="M49" s="109">
        <v>23.039000000000001</v>
      </c>
      <c r="N49" s="109">
        <v>21.294</v>
      </c>
      <c r="O49" s="109">
        <v>25.277000000000001</v>
      </c>
      <c r="P49" s="109">
        <v>24.378</v>
      </c>
      <c r="Q49" s="109">
        <v>31.831</v>
      </c>
      <c r="R49" s="109">
        <v>21.379000000000001</v>
      </c>
      <c r="S49" s="109">
        <v>30.149000000000001</v>
      </c>
      <c r="T49" s="109">
        <v>24.890999999999998</v>
      </c>
      <c r="U49" s="109">
        <v>23.841999999999999</v>
      </c>
      <c r="V49" s="109">
        <v>27.396999999999998</v>
      </c>
      <c r="W49" s="109">
        <v>17.510999999999999</v>
      </c>
      <c r="X49" s="109">
        <v>26.34</v>
      </c>
      <c r="Y49" s="109">
        <v>37.203000000000003</v>
      </c>
      <c r="Z49" s="109">
        <v>27.588000000000001</v>
      </c>
      <c r="AA49" s="109">
        <v>33.993000000000002</v>
      </c>
      <c r="AB49" s="109">
        <v>34.343000000000004</v>
      </c>
      <c r="AC49" s="109">
        <v>18.271000000000001</v>
      </c>
      <c r="AD49" s="109">
        <v>28.998999999999999</v>
      </c>
      <c r="AE49" s="110">
        <v>27.195</v>
      </c>
      <c r="AF49" s="109">
        <v>24.850999999999999</v>
      </c>
      <c r="AG49" s="109">
        <v>22.675999999999998</v>
      </c>
      <c r="AH49" s="109">
        <v>27.844000000000001</v>
      </c>
      <c r="AN49" s="130"/>
      <c r="AO49" s="130"/>
      <c r="AP49" s="130"/>
      <c r="AQ49" s="130"/>
      <c r="AR49" s="130"/>
      <c r="AS49" s="130"/>
      <c r="AT49" s="130"/>
      <c r="AU49" s="130"/>
      <c r="AV49" s="130"/>
      <c r="AW49" s="130"/>
      <c r="AX49" s="130"/>
      <c r="AY49" s="130"/>
      <c r="ALQ49" s="2" t="e">
        <v>#N/A</v>
      </c>
    </row>
    <row r="50" spans="1:1005" ht="15" x14ac:dyDescent="0.25">
      <c r="A50" s="164">
        <v>46082</v>
      </c>
      <c r="B50" s="281"/>
      <c r="C50" s="271"/>
      <c r="D50" s="276">
        <v>46.25</v>
      </c>
      <c r="E50" s="108">
        <v>62.470999999999997</v>
      </c>
      <c r="F50" s="108">
        <v>52.414000000000001</v>
      </c>
      <c r="G50" s="109">
        <v>59.515999999999998</v>
      </c>
      <c r="H50" s="109">
        <v>53.7</v>
      </c>
      <c r="I50" s="109">
        <v>51.917000000000002</v>
      </c>
      <c r="J50" s="109">
        <v>40.465000000000003</v>
      </c>
      <c r="K50" s="109">
        <v>37.634999999999998</v>
      </c>
      <c r="L50" s="109">
        <v>27.202999999999999</v>
      </c>
      <c r="M50" s="109">
        <v>38.258000000000003</v>
      </c>
      <c r="N50" s="109">
        <v>59.383000000000003</v>
      </c>
      <c r="O50" s="109">
        <v>32.896999999999998</v>
      </c>
      <c r="P50" s="109">
        <v>35.667000000000002</v>
      </c>
      <c r="Q50" s="109">
        <v>81.489000000000004</v>
      </c>
      <c r="R50" s="109">
        <v>24.405000000000001</v>
      </c>
      <c r="S50" s="109">
        <v>55.33</v>
      </c>
      <c r="T50" s="109">
        <v>29.718</v>
      </c>
      <c r="U50" s="109">
        <v>40.966000000000001</v>
      </c>
      <c r="V50" s="109">
        <v>51.920999999999999</v>
      </c>
      <c r="W50" s="109">
        <v>26.206</v>
      </c>
      <c r="X50" s="109">
        <v>38.398000000000003</v>
      </c>
      <c r="Y50" s="109">
        <v>64.477000000000004</v>
      </c>
      <c r="Z50" s="109">
        <v>49.045000000000002</v>
      </c>
      <c r="AA50" s="109">
        <v>78.831000000000003</v>
      </c>
      <c r="AB50" s="109">
        <v>37.247999999999998</v>
      </c>
      <c r="AC50" s="109">
        <v>28.007999999999999</v>
      </c>
      <c r="AD50" s="109">
        <v>45.314999999999998</v>
      </c>
      <c r="AE50" s="110">
        <v>37.107999999999997</v>
      </c>
      <c r="AF50" s="109">
        <v>43.499000000000002</v>
      </c>
      <c r="AG50" s="109">
        <v>39.08</v>
      </c>
      <c r="AH50" s="109">
        <v>50.527999999999999</v>
      </c>
      <c r="AN50" s="130"/>
      <c r="AO50" s="130"/>
      <c r="AP50" s="130"/>
      <c r="AQ50" s="130"/>
      <c r="AR50" s="130"/>
      <c r="AS50" s="130"/>
      <c r="AT50" s="130"/>
      <c r="AU50" s="130"/>
      <c r="AV50" s="130"/>
      <c r="AW50" s="130"/>
      <c r="AX50" s="130"/>
      <c r="AY50" s="130"/>
      <c r="ALQ50" s="2" t="e">
        <v>#N/A</v>
      </c>
    </row>
    <row r="51" spans="1:1005" ht="15" x14ac:dyDescent="0.25">
      <c r="A51" s="164">
        <v>46113</v>
      </c>
      <c r="B51" s="281"/>
      <c r="C51" s="271"/>
      <c r="D51" s="276">
        <v>99.53</v>
      </c>
      <c r="E51" s="108">
        <v>74.989000000000004</v>
      </c>
      <c r="F51" s="108">
        <v>125.84099999999999</v>
      </c>
      <c r="G51" s="109">
        <v>113.133</v>
      </c>
      <c r="H51" s="109">
        <v>88.347999999999999</v>
      </c>
      <c r="I51" s="109">
        <v>74.805999999999997</v>
      </c>
      <c r="J51" s="109">
        <v>109.16200000000001</v>
      </c>
      <c r="K51" s="109">
        <v>81.984999999999999</v>
      </c>
      <c r="L51" s="109">
        <v>66.918000000000006</v>
      </c>
      <c r="M51" s="109">
        <v>71.587000000000003</v>
      </c>
      <c r="N51" s="109">
        <v>138.63300000000001</v>
      </c>
      <c r="O51" s="109">
        <v>83.105000000000004</v>
      </c>
      <c r="P51" s="109">
        <v>116.45699999999999</v>
      </c>
      <c r="Q51" s="109">
        <v>132.90600000000001</v>
      </c>
      <c r="R51" s="109">
        <v>76.144000000000005</v>
      </c>
      <c r="S51" s="109">
        <v>85.929000000000002</v>
      </c>
      <c r="T51" s="109">
        <v>72.394000000000005</v>
      </c>
      <c r="U51" s="109">
        <v>96.447999999999993</v>
      </c>
      <c r="V51" s="109">
        <v>116.605</v>
      </c>
      <c r="W51" s="109">
        <v>50.808999999999997</v>
      </c>
      <c r="X51" s="109">
        <v>84.144000000000005</v>
      </c>
      <c r="Y51" s="109">
        <v>102.417</v>
      </c>
      <c r="Z51" s="109">
        <v>85.602999999999994</v>
      </c>
      <c r="AA51" s="109">
        <v>144.89400000000001</v>
      </c>
      <c r="AB51" s="109">
        <v>64.801000000000002</v>
      </c>
      <c r="AC51" s="109">
        <v>106.292</v>
      </c>
      <c r="AD51" s="109">
        <v>66.715999999999994</v>
      </c>
      <c r="AE51" s="110">
        <v>66.293000000000006</v>
      </c>
      <c r="AF51" s="109">
        <v>93.039000000000001</v>
      </c>
      <c r="AG51" s="109">
        <v>92.307000000000002</v>
      </c>
      <c r="AH51" s="109">
        <v>94.843999999999994</v>
      </c>
      <c r="AN51" s="130"/>
      <c r="AO51" s="130"/>
      <c r="AP51" s="130"/>
      <c r="AQ51" s="130"/>
      <c r="AR51" s="130"/>
      <c r="AS51" s="130"/>
      <c r="AT51" s="130"/>
      <c r="AU51" s="130"/>
      <c r="AV51" s="130"/>
      <c r="AW51" s="130"/>
      <c r="AX51" s="130"/>
      <c r="AY51" s="130"/>
      <c r="ALQ51" s="2" t="e">
        <v>#N/A</v>
      </c>
    </row>
    <row r="52" spans="1:1005" ht="15" x14ac:dyDescent="0.25">
      <c r="A52" s="164">
        <v>46143</v>
      </c>
      <c r="B52" s="281"/>
      <c r="C52" s="271"/>
      <c r="D52" s="276">
        <v>251.24</v>
      </c>
      <c r="E52" s="108">
        <v>300.94499999999999</v>
      </c>
      <c r="F52" s="108">
        <v>429.61500000000001</v>
      </c>
      <c r="G52" s="109">
        <v>412.75900000000001</v>
      </c>
      <c r="H52" s="109">
        <v>252.631</v>
      </c>
      <c r="I52" s="109">
        <v>281.65199999999999</v>
      </c>
      <c r="J52" s="109">
        <v>297.678</v>
      </c>
      <c r="K52" s="109">
        <v>315.79700000000003</v>
      </c>
      <c r="L52" s="109">
        <v>108.6</v>
      </c>
      <c r="M52" s="109">
        <v>186.63800000000001</v>
      </c>
      <c r="N52" s="109">
        <v>278.29399999999998</v>
      </c>
      <c r="O52" s="109">
        <v>316.90899999999999</v>
      </c>
      <c r="P52" s="109">
        <v>286.55700000000002</v>
      </c>
      <c r="Q52" s="109">
        <v>299.01799999999997</v>
      </c>
      <c r="R52" s="109">
        <v>329.64800000000002</v>
      </c>
      <c r="S52" s="109">
        <v>372.29300000000001</v>
      </c>
      <c r="T52" s="109">
        <v>153.53399999999999</v>
      </c>
      <c r="U52" s="109">
        <v>207.49299999999999</v>
      </c>
      <c r="V52" s="109">
        <v>180.73699999999999</v>
      </c>
      <c r="W52" s="109">
        <v>125.575</v>
      </c>
      <c r="X52" s="109">
        <v>280.40800000000002</v>
      </c>
      <c r="Y52" s="109">
        <v>204.167</v>
      </c>
      <c r="Z52" s="109">
        <v>208.02799999999999</v>
      </c>
      <c r="AA52" s="109">
        <v>304.911</v>
      </c>
      <c r="AB52" s="109">
        <v>195.21199999999999</v>
      </c>
      <c r="AC52" s="109">
        <v>258.15699999999998</v>
      </c>
      <c r="AD52" s="109">
        <v>221.71199999999999</v>
      </c>
      <c r="AE52" s="110">
        <v>160.53</v>
      </c>
      <c r="AF52" s="109">
        <v>252.536</v>
      </c>
      <c r="AG52" s="109">
        <v>315.16899999999998</v>
      </c>
      <c r="AH52" s="109">
        <v>256.84100000000001</v>
      </c>
      <c r="AN52" s="130"/>
      <c r="AO52" s="130"/>
      <c r="AP52" s="130"/>
      <c r="AQ52" s="130"/>
      <c r="AR52" s="130"/>
      <c r="AS52" s="130"/>
      <c r="AT52" s="130"/>
      <c r="AU52" s="130"/>
      <c r="AV52" s="130"/>
      <c r="AW52" s="130"/>
      <c r="AX52" s="130"/>
      <c r="AY52" s="130"/>
      <c r="ALQ52" s="2" t="e">
        <v>#N/A</v>
      </c>
    </row>
    <row r="53" spans="1:1005" ht="15" x14ac:dyDescent="0.25">
      <c r="A53" s="164">
        <v>46174</v>
      </c>
      <c r="B53" s="281"/>
      <c r="C53" s="271"/>
      <c r="D53" s="276">
        <v>292.8</v>
      </c>
      <c r="E53" s="108">
        <v>666.21400000000006</v>
      </c>
      <c r="F53" s="108">
        <v>351.46699999999998</v>
      </c>
      <c r="G53" s="109">
        <v>578.59400000000005</v>
      </c>
      <c r="H53" s="109">
        <v>256.63600000000002</v>
      </c>
      <c r="I53" s="109">
        <v>401.44799999999998</v>
      </c>
      <c r="J53" s="109">
        <v>182.614</v>
      </c>
      <c r="K53" s="109">
        <v>230.59700000000001</v>
      </c>
      <c r="L53" s="109">
        <v>65.843000000000004</v>
      </c>
      <c r="M53" s="109">
        <v>247.626</v>
      </c>
      <c r="N53" s="109">
        <v>165.78800000000001</v>
      </c>
      <c r="O53" s="109">
        <v>335.9</v>
      </c>
      <c r="P53" s="109">
        <v>216.03100000000001</v>
      </c>
      <c r="Q53" s="109">
        <v>215.80600000000001</v>
      </c>
      <c r="R53" s="109">
        <v>574.01300000000003</v>
      </c>
      <c r="S53" s="109">
        <v>304.91800000000001</v>
      </c>
      <c r="T53" s="109">
        <v>329.31</v>
      </c>
      <c r="U53" s="109">
        <v>512.71100000000001</v>
      </c>
      <c r="V53" s="109">
        <v>66.158000000000001</v>
      </c>
      <c r="W53" s="109">
        <v>173.91800000000001</v>
      </c>
      <c r="X53" s="109">
        <v>394.81799999999998</v>
      </c>
      <c r="Y53" s="109">
        <v>414.49900000000002</v>
      </c>
      <c r="Z53" s="109">
        <v>352.81400000000002</v>
      </c>
      <c r="AA53" s="109">
        <v>460.10599999999999</v>
      </c>
      <c r="AB53" s="109">
        <v>84.858999999999995</v>
      </c>
      <c r="AC53" s="109">
        <v>477.63099999999997</v>
      </c>
      <c r="AD53" s="109">
        <v>225.08500000000001</v>
      </c>
      <c r="AE53" s="110">
        <v>316.964</v>
      </c>
      <c r="AF53" s="109">
        <v>201.28800000000001</v>
      </c>
      <c r="AG53" s="109">
        <v>474.697</v>
      </c>
      <c r="AH53" s="109">
        <v>251.51400000000001</v>
      </c>
      <c r="AN53" s="130"/>
      <c r="AO53" s="130"/>
      <c r="AP53" s="130"/>
      <c r="AQ53" s="130"/>
      <c r="AR53" s="130"/>
      <c r="AS53" s="130"/>
      <c r="AT53" s="130"/>
      <c r="AU53" s="130"/>
      <c r="AV53" s="130"/>
      <c r="AW53" s="130"/>
      <c r="AX53" s="130"/>
      <c r="AY53" s="130"/>
      <c r="ALQ53" s="2" t="e">
        <v>#N/A</v>
      </c>
    </row>
    <row r="54" spans="1:1005" ht="15" x14ac:dyDescent="0.25">
      <c r="A54" s="164">
        <v>46204</v>
      </c>
      <c r="B54" s="281"/>
      <c r="C54" s="271"/>
      <c r="D54" s="276">
        <v>97.54</v>
      </c>
      <c r="E54" s="108">
        <v>501.33499999999998</v>
      </c>
      <c r="F54" s="109">
        <v>118.355</v>
      </c>
      <c r="G54" s="109">
        <v>192.68899999999999</v>
      </c>
      <c r="H54" s="109">
        <v>119.202</v>
      </c>
      <c r="I54" s="109">
        <v>260.49099999999999</v>
      </c>
      <c r="J54" s="109">
        <v>55.177</v>
      </c>
      <c r="K54" s="109">
        <v>64.349999999999994</v>
      </c>
      <c r="L54" s="109">
        <v>26.988</v>
      </c>
      <c r="M54" s="109">
        <v>61.475000000000001</v>
      </c>
      <c r="N54" s="109">
        <v>58.695999999999998</v>
      </c>
      <c r="O54" s="109">
        <v>125.717</v>
      </c>
      <c r="P54" s="109">
        <v>77.075000000000003</v>
      </c>
      <c r="Q54" s="109">
        <v>73.180999999999997</v>
      </c>
      <c r="R54" s="109">
        <v>237.583</v>
      </c>
      <c r="S54" s="109">
        <v>149.24</v>
      </c>
      <c r="T54" s="109">
        <v>80.548000000000002</v>
      </c>
      <c r="U54" s="109">
        <v>262.52800000000002</v>
      </c>
      <c r="V54" s="109">
        <v>31.359000000000002</v>
      </c>
      <c r="W54" s="109">
        <v>60.082999999999998</v>
      </c>
      <c r="X54" s="109">
        <v>113.53400000000001</v>
      </c>
      <c r="Y54" s="109">
        <v>134.47800000000001</v>
      </c>
      <c r="Z54" s="109">
        <v>105.76</v>
      </c>
      <c r="AA54" s="109">
        <v>143.827</v>
      </c>
      <c r="AB54" s="109">
        <v>35.543999999999997</v>
      </c>
      <c r="AC54" s="109">
        <v>309.89400000000001</v>
      </c>
      <c r="AD54" s="109">
        <v>65.373000000000005</v>
      </c>
      <c r="AE54" s="110">
        <v>140.97900000000001</v>
      </c>
      <c r="AF54" s="109">
        <v>73.644000000000005</v>
      </c>
      <c r="AG54" s="109">
        <v>211.864</v>
      </c>
      <c r="AH54" s="109">
        <v>71.117000000000004</v>
      </c>
      <c r="AN54" s="130"/>
      <c r="AO54" s="130"/>
      <c r="AP54" s="130"/>
      <c r="AQ54" s="130"/>
      <c r="AR54" s="130"/>
      <c r="AS54" s="130"/>
      <c r="AT54" s="130"/>
      <c r="AU54" s="130"/>
      <c r="AV54" s="130"/>
      <c r="AW54" s="130"/>
      <c r="AX54" s="130"/>
      <c r="AY54" s="130"/>
      <c r="ALQ54" s="2" t="e">
        <v>#N/A</v>
      </c>
    </row>
    <row r="55" spans="1:1005" ht="15" x14ac:dyDescent="0.25">
      <c r="A55" s="164">
        <v>46235</v>
      </c>
      <c r="B55" s="281"/>
      <c r="C55" s="271"/>
      <c r="D55" s="276">
        <v>62.68</v>
      </c>
      <c r="E55" s="108">
        <v>138.19399999999999</v>
      </c>
      <c r="F55" s="109">
        <v>58.579000000000001</v>
      </c>
      <c r="G55" s="109">
        <v>92.010999999999996</v>
      </c>
      <c r="H55" s="109">
        <v>57.268999999999998</v>
      </c>
      <c r="I55" s="109">
        <v>103.14400000000001</v>
      </c>
      <c r="J55" s="109">
        <v>49.451000000000001</v>
      </c>
      <c r="K55" s="109">
        <v>57.735999999999997</v>
      </c>
      <c r="L55" s="109">
        <v>24.117000000000001</v>
      </c>
      <c r="M55" s="109">
        <v>46.015000000000001</v>
      </c>
      <c r="N55" s="109">
        <v>41.401000000000003</v>
      </c>
      <c r="O55" s="109">
        <v>63.588999999999999</v>
      </c>
      <c r="P55" s="109">
        <v>56.723999999999997</v>
      </c>
      <c r="Q55" s="109">
        <v>54.914000000000001</v>
      </c>
      <c r="R55" s="109">
        <v>85.396000000000001</v>
      </c>
      <c r="S55" s="109">
        <v>60.064</v>
      </c>
      <c r="T55" s="109">
        <v>57.091999999999999</v>
      </c>
      <c r="U55" s="109">
        <v>77.766999999999996</v>
      </c>
      <c r="V55" s="109">
        <v>32.908000000000001</v>
      </c>
      <c r="W55" s="109">
        <v>44.610999999999997</v>
      </c>
      <c r="X55" s="109">
        <v>64.436000000000007</v>
      </c>
      <c r="Y55" s="109">
        <v>58.484000000000002</v>
      </c>
      <c r="Z55" s="109">
        <v>58.462000000000003</v>
      </c>
      <c r="AA55" s="109">
        <v>70.182000000000002</v>
      </c>
      <c r="AB55" s="109">
        <v>30.097999999999999</v>
      </c>
      <c r="AC55" s="109">
        <v>92.230999999999995</v>
      </c>
      <c r="AD55" s="109">
        <v>43.895000000000003</v>
      </c>
      <c r="AE55" s="110">
        <v>61.122999999999998</v>
      </c>
      <c r="AF55" s="109">
        <v>60.847000000000001</v>
      </c>
      <c r="AG55" s="109">
        <v>75.174999999999997</v>
      </c>
      <c r="AH55" s="109">
        <v>46.588999999999999</v>
      </c>
      <c r="AN55" s="130"/>
      <c r="AO55" s="130"/>
      <c r="AP55" s="130"/>
      <c r="AQ55" s="130"/>
      <c r="AR55" s="130"/>
      <c r="AS55" s="130"/>
      <c r="AT55" s="130"/>
      <c r="AU55" s="130"/>
      <c r="AV55" s="130"/>
      <c r="AW55" s="130"/>
      <c r="AX55" s="130"/>
      <c r="AY55" s="130"/>
      <c r="ALQ55" s="2" t="e">
        <v>#N/A</v>
      </c>
    </row>
    <row r="56" spans="1:1005" ht="15" x14ac:dyDescent="0.25">
      <c r="A56" s="164">
        <v>46266</v>
      </c>
      <c r="B56" s="281"/>
      <c r="C56" s="271"/>
      <c r="D56" s="276">
        <v>41.62</v>
      </c>
      <c r="E56" s="108">
        <v>69.688000000000002</v>
      </c>
      <c r="F56" s="109">
        <v>44.103000000000002</v>
      </c>
      <c r="G56" s="109">
        <v>66.082999999999998</v>
      </c>
      <c r="H56" s="109">
        <v>37.276000000000003</v>
      </c>
      <c r="I56" s="109">
        <v>55.387</v>
      </c>
      <c r="J56" s="109">
        <v>37.116</v>
      </c>
      <c r="K56" s="109">
        <v>34.777999999999999</v>
      </c>
      <c r="L56" s="109">
        <v>23.4</v>
      </c>
      <c r="M56" s="109">
        <v>65.902000000000001</v>
      </c>
      <c r="N56" s="109">
        <v>41.311999999999998</v>
      </c>
      <c r="O56" s="109">
        <v>40.695</v>
      </c>
      <c r="P56" s="109">
        <v>41.76</v>
      </c>
      <c r="Q56" s="109">
        <v>50.414999999999999</v>
      </c>
      <c r="R56" s="109">
        <v>49.485999999999997</v>
      </c>
      <c r="S56" s="109">
        <v>40.478999999999999</v>
      </c>
      <c r="T56" s="109">
        <v>32.945999999999998</v>
      </c>
      <c r="U56" s="109">
        <v>44.917999999999999</v>
      </c>
      <c r="V56" s="109">
        <v>26.640999999999998</v>
      </c>
      <c r="W56" s="109">
        <v>60.69</v>
      </c>
      <c r="X56" s="109">
        <v>58.758000000000003</v>
      </c>
      <c r="Y56" s="109">
        <v>42.081000000000003</v>
      </c>
      <c r="Z56" s="109">
        <v>39.377000000000002</v>
      </c>
      <c r="AA56" s="109">
        <v>43.286999999999999</v>
      </c>
      <c r="AB56" s="109">
        <v>24.632999999999999</v>
      </c>
      <c r="AC56" s="109">
        <v>48.006999999999998</v>
      </c>
      <c r="AD56" s="109">
        <v>40.499000000000002</v>
      </c>
      <c r="AE56" s="110">
        <v>37.887999999999998</v>
      </c>
      <c r="AF56" s="109">
        <v>44.69</v>
      </c>
      <c r="AG56" s="109">
        <v>54.88</v>
      </c>
      <c r="AH56" s="109">
        <v>39.115000000000002</v>
      </c>
      <c r="AN56" s="130"/>
      <c r="AO56" s="130"/>
      <c r="AP56" s="130"/>
      <c r="AQ56" s="130"/>
      <c r="AR56" s="130"/>
      <c r="AS56" s="130"/>
      <c r="AT56" s="130"/>
      <c r="AU56" s="130"/>
      <c r="AV56" s="130"/>
      <c r="AW56" s="130"/>
      <c r="AX56" s="130"/>
      <c r="AY56" s="130"/>
      <c r="ALQ56" s="2" t="e">
        <v>#N/A</v>
      </c>
    </row>
    <row r="57" spans="1:1005" ht="15" x14ac:dyDescent="0.25">
      <c r="A57" s="164">
        <v>46296</v>
      </c>
      <c r="B57" s="281"/>
      <c r="C57" s="271"/>
      <c r="D57" s="276">
        <v>43.2</v>
      </c>
      <c r="E57" s="108">
        <v>71.108000000000004</v>
      </c>
      <c r="F57" s="108">
        <v>61.712000000000003</v>
      </c>
      <c r="G57" s="109">
        <v>75.335999999999999</v>
      </c>
      <c r="H57" s="109">
        <v>54.996000000000002</v>
      </c>
      <c r="I57" s="109">
        <v>45.226999999999997</v>
      </c>
      <c r="J57" s="109">
        <v>37.470999999999997</v>
      </c>
      <c r="K57" s="109">
        <v>34.853999999999999</v>
      </c>
      <c r="L57" s="109">
        <v>38.68</v>
      </c>
      <c r="M57" s="109">
        <v>40.552</v>
      </c>
      <c r="N57" s="109">
        <v>41.765999999999998</v>
      </c>
      <c r="O57" s="109">
        <v>61.936999999999998</v>
      </c>
      <c r="P57" s="109">
        <v>85.194000000000003</v>
      </c>
      <c r="Q57" s="109">
        <v>57.674999999999997</v>
      </c>
      <c r="R57" s="109">
        <v>48.127000000000002</v>
      </c>
      <c r="S57" s="109">
        <v>45.637999999999998</v>
      </c>
      <c r="T57" s="109">
        <v>36.993000000000002</v>
      </c>
      <c r="U57" s="109">
        <v>48.23</v>
      </c>
      <c r="V57" s="109">
        <v>26.946000000000002</v>
      </c>
      <c r="W57" s="109">
        <v>61.613999999999997</v>
      </c>
      <c r="X57" s="109">
        <v>75.465999999999994</v>
      </c>
      <c r="Y57" s="109">
        <v>39.369</v>
      </c>
      <c r="Z57" s="109">
        <v>36.316000000000003</v>
      </c>
      <c r="AA57" s="109">
        <v>46.881</v>
      </c>
      <c r="AB57" s="109">
        <v>29.297999999999998</v>
      </c>
      <c r="AC57" s="109">
        <v>43.691000000000003</v>
      </c>
      <c r="AD57" s="109">
        <v>42.180999999999997</v>
      </c>
      <c r="AE57" s="110">
        <v>33.728000000000002</v>
      </c>
      <c r="AF57" s="109">
        <v>33.881</v>
      </c>
      <c r="AG57" s="109">
        <v>51.994</v>
      </c>
      <c r="AH57" s="109">
        <v>51.902000000000001</v>
      </c>
      <c r="AN57" s="130"/>
      <c r="AO57" s="130"/>
      <c r="AP57" s="130"/>
      <c r="AQ57" s="130"/>
      <c r="AR57" s="130"/>
      <c r="AS57" s="130"/>
      <c r="AT57" s="130"/>
      <c r="AU57" s="130"/>
      <c r="AV57" s="130"/>
      <c r="AW57" s="130"/>
      <c r="AX57" s="130"/>
      <c r="AY57" s="130"/>
      <c r="ALQ57" s="2" t="e">
        <v>#N/A</v>
      </c>
    </row>
    <row r="58" spans="1:1005" ht="15" x14ac:dyDescent="0.25">
      <c r="A58" s="164">
        <v>46327</v>
      </c>
      <c r="B58" s="281"/>
      <c r="C58" s="271"/>
      <c r="D58" s="276">
        <v>36.56</v>
      </c>
      <c r="E58" s="108">
        <v>52.170999999999999</v>
      </c>
      <c r="F58" s="108">
        <v>49.905000000000001</v>
      </c>
      <c r="G58" s="109">
        <v>55.497999999999998</v>
      </c>
      <c r="H58" s="109">
        <v>46.603999999999999</v>
      </c>
      <c r="I58" s="109">
        <v>36.886000000000003</v>
      </c>
      <c r="J58" s="109">
        <v>33.729999999999997</v>
      </c>
      <c r="K58" s="109">
        <v>34.268999999999998</v>
      </c>
      <c r="L58" s="109">
        <v>25.068000000000001</v>
      </c>
      <c r="M58" s="109">
        <v>30.489000000000001</v>
      </c>
      <c r="N58" s="109">
        <v>38.235999999999997</v>
      </c>
      <c r="O58" s="109">
        <v>47.94</v>
      </c>
      <c r="P58" s="109">
        <v>56.604999999999997</v>
      </c>
      <c r="Q58" s="109">
        <v>45.781999999999996</v>
      </c>
      <c r="R58" s="109">
        <v>42.518999999999998</v>
      </c>
      <c r="S58" s="109">
        <v>42.311</v>
      </c>
      <c r="T58" s="109">
        <v>38.167999999999999</v>
      </c>
      <c r="U58" s="109">
        <v>40.100999999999999</v>
      </c>
      <c r="V58" s="109">
        <v>23.507000000000001</v>
      </c>
      <c r="W58" s="109">
        <v>39.658000000000001</v>
      </c>
      <c r="X58" s="109">
        <v>45.460999999999999</v>
      </c>
      <c r="Y58" s="109">
        <v>36.758000000000003</v>
      </c>
      <c r="Z58" s="109">
        <v>31.805</v>
      </c>
      <c r="AA58" s="109">
        <v>40.838000000000001</v>
      </c>
      <c r="AB58" s="109">
        <v>28.413</v>
      </c>
      <c r="AC58" s="109">
        <v>38.944000000000003</v>
      </c>
      <c r="AD58" s="109">
        <v>46.609000000000002</v>
      </c>
      <c r="AE58" s="110">
        <v>33.405000000000001</v>
      </c>
      <c r="AF58" s="109">
        <v>29.670999999999999</v>
      </c>
      <c r="AG58" s="109">
        <v>43.264000000000003</v>
      </c>
      <c r="AH58" s="109">
        <v>40.639000000000003</v>
      </c>
      <c r="AN58" s="130"/>
      <c r="AO58" s="130"/>
      <c r="AP58" s="130"/>
      <c r="AQ58" s="130"/>
      <c r="AR58" s="130"/>
      <c r="AS58" s="130"/>
      <c r="AT58" s="130"/>
      <c r="AU58" s="130"/>
      <c r="AV58" s="130"/>
      <c r="AW58" s="130"/>
      <c r="AX58" s="130"/>
      <c r="AY58" s="130"/>
      <c r="ALQ58" s="2" t="e">
        <v>#N/A</v>
      </c>
    </row>
    <row r="59" spans="1:1005" ht="15" x14ac:dyDescent="0.25">
      <c r="A59" s="164">
        <v>46357</v>
      </c>
      <c r="B59" s="281"/>
      <c r="C59" s="271"/>
      <c r="D59" s="276">
        <v>32.21</v>
      </c>
      <c r="E59" s="108">
        <v>48.088999999999999</v>
      </c>
      <c r="F59" s="108">
        <v>40.524999999999999</v>
      </c>
      <c r="G59" s="109">
        <v>42.387999999999998</v>
      </c>
      <c r="H59" s="109">
        <v>41.319000000000003</v>
      </c>
      <c r="I59" s="109">
        <v>32.9</v>
      </c>
      <c r="J59" s="109">
        <v>28.89</v>
      </c>
      <c r="K59" s="109">
        <v>28.210999999999999</v>
      </c>
      <c r="L59" s="109">
        <v>21.111999999999998</v>
      </c>
      <c r="M59" s="109">
        <v>27.86</v>
      </c>
      <c r="N59" s="109">
        <v>29.792000000000002</v>
      </c>
      <c r="O59" s="109">
        <v>34.622</v>
      </c>
      <c r="P59" s="109">
        <v>38.598999999999997</v>
      </c>
      <c r="Q59" s="109">
        <v>32.079000000000001</v>
      </c>
      <c r="R59" s="109">
        <v>37.787999999999997</v>
      </c>
      <c r="S59" s="109">
        <v>34.085000000000001</v>
      </c>
      <c r="T59" s="109">
        <v>31.83</v>
      </c>
      <c r="U59" s="109">
        <v>34.917000000000002</v>
      </c>
      <c r="V59" s="109">
        <v>21.567</v>
      </c>
      <c r="W59" s="109">
        <v>29.431000000000001</v>
      </c>
      <c r="X59" s="109">
        <v>36.762999999999998</v>
      </c>
      <c r="Y59" s="109">
        <v>32.374000000000002</v>
      </c>
      <c r="Z59" s="109">
        <v>29.670999999999999</v>
      </c>
      <c r="AA59" s="109">
        <v>37.86</v>
      </c>
      <c r="AB59" s="109">
        <v>22.952999999999999</v>
      </c>
      <c r="AC59" s="109">
        <v>36.274999999999999</v>
      </c>
      <c r="AD59" s="109">
        <v>36.609000000000002</v>
      </c>
      <c r="AE59" s="110">
        <v>30.37</v>
      </c>
      <c r="AF59" s="109">
        <v>26.745000000000001</v>
      </c>
      <c r="AG59" s="109">
        <v>36.524999999999999</v>
      </c>
      <c r="AH59" s="109">
        <v>32.012999999999998</v>
      </c>
      <c r="AN59" s="130"/>
      <c r="AO59" s="130"/>
      <c r="AP59" s="130"/>
      <c r="AQ59" s="130"/>
      <c r="AR59" s="130"/>
      <c r="AS59" s="130"/>
      <c r="AT59" s="130"/>
      <c r="AU59" s="130"/>
      <c r="AV59" s="130"/>
      <c r="AW59" s="130"/>
      <c r="AX59" s="130"/>
      <c r="AY59" s="130"/>
      <c r="ALQ59" s="2" t="e">
        <v>#N/A</v>
      </c>
    </row>
    <row r="60" spans="1:1005" ht="15" x14ac:dyDescent="0.25">
      <c r="A60" s="164">
        <v>46388</v>
      </c>
      <c r="B60" s="281"/>
      <c r="C60" s="271"/>
      <c r="D60" s="276">
        <v>30.7</v>
      </c>
      <c r="E60" s="108">
        <v>40.505000000000003</v>
      </c>
      <c r="F60" s="108">
        <v>34.868000000000002</v>
      </c>
      <c r="G60" s="109">
        <v>37.582000000000001</v>
      </c>
      <c r="H60" s="109">
        <v>35.326999999999998</v>
      </c>
      <c r="I60" s="109">
        <v>32.759</v>
      </c>
      <c r="J60" s="109">
        <v>26.564</v>
      </c>
      <c r="K60" s="109">
        <v>24.827000000000002</v>
      </c>
      <c r="L60" s="109">
        <v>19.891999999999999</v>
      </c>
      <c r="M60" s="109">
        <v>24.895</v>
      </c>
      <c r="N60" s="109">
        <v>28.954999999999998</v>
      </c>
      <c r="O60" s="109">
        <v>29.791</v>
      </c>
      <c r="P60" s="109">
        <v>32.343000000000004</v>
      </c>
      <c r="Q60" s="109">
        <v>26.556000000000001</v>
      </c>
      <c r="R60" s="109">
        <v>34.165999999999997</v>
      </c>
      <c r="S60" s="109">
        <v>30.108000000000001</v>
      </c>
      <c r="T60" s="109">
        <v>28.946000000000002</v>
      </c>
      <c r="U60" s="109">
        <v>33.271999999999998</v>
      </c>
      <c r="V60" s="109">
        <v>20.001000000000001</v>
      </c>
      <c r="W60" s="109">
        <v>25.481000000000002</v>
      </c>
      <c r="X60" s="109">
        <v>31.88</v>
      </c>
      <c r="Y60" s="109">
        <v>29.442</v>
      </c>
      <c r="Z60" s="109">
        <v>27.806999999999999</v>
      </c>
      <c r="AA60" s="109">
        <v>33.186999999999998</v>
      </c>
      <c r="AB60" s="109">
        <v>21.064</v>
      </c>
      <c r="AC60" s="109">
        <v>32.959000000000003</v>
      </c>
      <c r="AD60" s="109">
        <v>29.27</v>
      </c>
      <c r="AE60" s="110">
        <v>27.096</v>
      </c>
      <c r="AF60" s="109">
        <v>25.007999999999999</v>
      </c>
      <c r="AG60" s="109">
        <v>33.228000000000002</v>
      </c>
      <c r="AH60" s="109">
        <v>28.887</v>
      </c>
      <c r="AN60" s="130"/>
      <c r="AO60" s="130"/>
      <c r="AP60" s="130"/>
      <c r="AQ60" s="130"/>
      <c r="AR60" s="130"/>
      <c r="AS60" s="130"/>
      <c r="AT60" s="130"/>
      <c r="AU60" s="130"/>
      <c r="AV60" s="130"/>
      <c r="AW60" s="130"/>
      <c r="AX60" s="130"/>
      <c r="AY60" s="130"/>
      <c r="ALQ60" s="2" t="e">
        <v>#N/A</v>
      </c>
    </row>
    <row r="61" spans="1:1005" ht="15" x14ac:dyDescent="0.25">
      <c r="A61" s="164">
        <v>46419</v>
      </c>
      <c r="B61" s="281"/>
      <c r="C61" s="271"/>
      <c r="D61" s="276">
        <v>28.77</v>
      </c>
      <c r="E61" s="108">
        <v>39.087000000000003</v>
      </c>
      <c r="F61" s="108">
        <v>28.259</v>
      </c>
      <c r="G61" s="109">
        <v>32.034999999999997</v>
      </c>
      <c r="H61" s="109">
        <v>34.006999999999998</v>
      </c>
      <c r="I61" s="109">
        <v>32.497999999999998</v>
      </c>
      <c r="J61" s="109">
        <v>25.093</v>
      </c>
      <c r="K61" s="109">
        <v>20.956</v>
      </c>
      <c r="L61" s="109">
        <v>23.097000000000001</v>
      </c>
      <c r="M61" s="109">
        <v>21.216999999999999</v>
      </c>
      <c r="N61" s="109">
        <v>25.273</v>
      </c>
      <c r="O61" s="109">
        <v>24.324999999999999</v>
      </c>
      <c r="P61" s="109">
        <v>31.831</v>
      </c>
      <c r="Q61" s="109">
        <v>21.513999999999999</v>
      </c>
      <c r="R61" s="109">
        <v>30.163</v>
      </c>
      <c r="S61" s="109">
        <v>24.896000000000001</v>
      </c>
      <c r="T61" s="109">
        <v>23.850999999999999</v>
      </c>
      <c r="U61" s="109">
        <v>27.600999999999999</v>
      </c>
      <c r="V61" s="109">
        <v>17.55</v>
      </c>
      <c r="W61" s="109">
        <v>26.324000000000002</v>
      </c>
      <c r="X61" s="109">
        <v>37.317999999999998</v>
      </c>
      <c r="Y61" s="109">
        <v>27.384</v>
      </c>
      <c r="Z61" s="109">
        <v>33.972999999999999</v>
      </c>
      <c r="AA61" s="109">
        <v>34.386000000000003</v>
      </c>
      <c r="AB61" s="109">
        <v>18.262</v>
      </c>
      <c r="AC61" s="109">
        <v>29.047000000000001</v>
      </c>
      <c r="AD61" s="109">
        <v>27.286999999999999</v>
      </c>
      <c r="AE61" s="110">
        <v>24.803999999999998</v>
      </c>
      <c r="AF61" s="109">
        <v>22.823</v>
      </c>
      <c r="AG61" s="109">
        <v>27.835999999999999</v>
      </c>
      <c r="AH61" s="109">
        <v>30.937000000000001</v>
      </c>
      <c r="AN61" s="130"/>
      <c r="AO61" s="130"/>
      <c r="AP61" s="130"/>
      <c r="AQ61" s="130"/>
      <c r="AR61" s="130"/>
      <c r="AS61" s="130"/>
      <c r="AT61" s="130"/>
      <c r="AU61" s="130"/>
      <c r="AV61" s="130"/>
      <c r="AW61" s="130"/>
      <c r="AX61" s="130"/>
      <c r="AY61" s="130"/>
      <c r="ALQ61" s="2" t="e">
        <v>#N/A</v>
      </c>
    </row>
    <row r="62" spans="1:1005" ht="15" x14ac:dyDescent="0.25">
      <c r="A62" s="164">
        <v>46447</v>
      </c>
      <c r="B62" s="281"/>
      <c r="C62" s="271"/>
      <c r="D62" s="276">
        <v>46.25</v>
      </c>
      <c r="E62" s="108">
        <v>51.984000000000002</v>
      </c>
      <c r="F62" s="108">
        <v>59.642000000000003</v>
      </c>
      <c r="G62" s="109">
        <v>53.695999999999998</v>
      </c>
      <c r="H62" s="109">
        <v>52.06</v>
      </c>
      <c r="I62" s="109">
        <v>39.896000000000001</v>
      </c>
      <c r="J62" s="109">
        <v>37.774000000000001</v>
      </c>
      <c r="K62" s="109">
        <v>27.277000000000001</v>
      </c>
      <c r="L62" s="109">
        <v>38.33</v>
      </c>
      <c r="M62" s="109">
        <v>58.003</v>
      </c>
      <c r="N62" s="109">
        <v>32.893999999999998</v>
      </c>
      <c r="O62" s="109">
        <v>35.604999999999997</v>
      </c>
      <c r="P62" s="109">
        <v>81.492000000000004</v>
      </c>
      <c r="Q62" s="109">
        <v>23.86</v>
      </c>
      <c r="R62" s="109">
        <v>55.348999999999997</v>
      </c>
      <c r="S62" s="109">
        <v>29.724</v>
      </c>
      <c r="T62" s="109">
        <v>40.982999999999997</v>
      </c>
      <c r="U62" s="109">
        <v>50.36</v>
      </c>
      <c r="V62" s="109">
        <v>26.254999999999999</v>
      </c>
      <c r="W62" s="109">
        <v>38.380000000000003</v>
      </c>
      <c r="X62" s="109">
        <v>64.637</v>
      </c>
      <c r="Y62" s="109">
        <v>48.512</v>
      </c>
      <c r="Z62" s="109">
        <v>78.805999999999997</v>
      </c>
      <c r="AA62" s="109">
        <v>37.293999999999997</v>
      </c>
      <c r="AB62" s="109">
        <v>28.001000000000001</v>
      </c>
      <c r="AC62" s="109">
        <v>44.726999999999997</v>
      </c>
      <c r="AD62" s="109">
        <v>37.213000000000001</v>
      </c>
      <c r="AE62" s="110">
        <v>43.445</v>
      </c>
      <c r="AF62" s="109">
        <v>39.284999999999997</v>
      </c>
      <c r="AG62" s="109">
        <v>49.904000000000003</v>
      </c>
      <c r="AH62" s="109">
        <v>62.478000000000002</v>
      </c>
      <c r="AN62" s="130"/>
      <c r="AO62" s="130"/>
      <c r="AP62" s="130"/>
      <c r="AQ62" s="130"/>
      <c r="AR62" s="130"/>
      <c r="AS62" s="130"/>
      <c r="AT62" s="130"/>
      <c r="AU62" s="130"/>
      <c r="AV62" s="130"/>
      <c r="AW62" s="130"/>
      <c r="AX62" s="130"/>
      <c r="AY62" s="130"/>
      <c r="ALQ62" s="2" t="e">
        <v>#N/A</v>
      </c>
    </row>
    <row r="63" spans="1:1005" ht="15" x14ac:dyDescent="0.25">
      <c r="A63" s="164">
        <v>46478</v>
      </c>
      <c r="B63" s="281"/>
      <c r="C63" s="271"/>
      <c r="D63" s="276">
        <v>99.53</v>
      </c>
      <c r="E63" s="108">
        <v>123.68</v>
      </c>
      <c r="F63" s="108">
        <v>113.283</v>
      </c>
      <c r="G63" s="109">
        <v>88.343000000000004</v>
      </c>
      <c r="H63" s="109">
        <v>74.974000000000004</v>
      </c>
      <c r="I63" s="109">
        <v>103.78400000000001</v>
      </c>
      <c r="J63" s="109">
        <v>82.162999999999997</v>
      </c>
      <c r="K63" s="109">
        <v>67.001000000000005</v>
      </c>
      <c r="L63" s="109">
        <v>71.679000000000002</v>
      </c>
      <c r="M63" s="109">
        <v>136.17599999999999</v>
      </c>
      <c r="N63" s="109">
        <v>83.111000000000004</v>
      </c>
      <c r="O63" s="109">
        <v>116.358</v>
      </c>
      <c r="P63" s="109">
        <v>132.89400000000001</v>
      </c>
      <c r="Q63" s="109">
        <v>73.825999999999993</v>
      </c>
      <c r="R63" s="109">
        <v>85.968000000000004</v>
      </c>
      <c r="S63" s="109">
        <v>72.406999999999996</v>
      </c>
      <c r="T63" s="109">
        <v>96.477999999999994</v>
      </c>
      <c r="U63" s="109">
        <v>115.45699999999999</v>
      </c>
      <c r="V63" s="109">
        <v>50.875999999999998</v>
      </c>
      <c r="W63" s="109">
        <v>84.123000000000005</v>
      </c>
      <c r="X63" s="109">
        <v>102.565</v>
      </c>
      <c r="Y63" s="109">
        <v>83.78</v>
      </c>
      <c r="Z63" s="109">
        <v>144.86099999999999</v>
      </c>
      <c r="AA63" s="109">
        <v>64.863</v>
      </c>
      <c r="AB63" s="109">
        <v>106.291</v>
      </c>
      <c r="AC63" s="109">
        <v>64.367000000000004</v>
      </c>
      <c r="AD63" s="109">
        <v>66.430000000000007</v>
      </c>
      <c r="AE63" s="110">
        <v>92.956999999999994</v>
      </c>
      <c r="AF63" s="109">
        <v>92.61</v>
      </c>
      <c r="AG63" s="109">
        <v>93.481999999999999</v>
      </c>
      <c r="AH63" s="109">
        <v>75</v>
      </c>
      <c r="AN63" s="130"/>
      <c r="AO63" s="130"/>
      <c r="AP63" s="130"/>
      <c r="AQ63" s="130"/>
      <c r="AR63" s="130"/>
      <c r="AS63" s="130"/>
      <c r="AT63" s="130"/>
      <c r="AU63" s="130"/>
      <c r="AV63" s="130"/>
      <c r="AW63" s="130"/>
      <c r="AX63" s="130"/>
      <c r="AY63" s="130"/>
      <c r="ALQ63" s="2" t="e">
        <v>#N/A</v>
      </c>
    </row>
    <row r="64" spans="1:1005" ht="15" x14ac:dyDescent="0.25">
      <c r="A64" s="164">
        <v>46508</v>
      </c>
      <c r="B64" s="281"/>
      <c r="C64" s="271"/>
      <c r="D64" s="276">
        <v>251.24</v>
      </c>
      <c r="E64" s="108">
        <v>429.61500000000001</v>
      </c>
      <c r="F64" s="108">
        <v>412.75900000000001</v>
      </c>
      <c r="G64" s="109">
        <v>252.631</v>
      </c>
      <c r="H64" s="109">
        <v>281.65199999999999</v>
      </c>
      <c r="I64" s="109">
        <v>297.678</v>
      </c>
      <c r="J64" s="109">
        <v>315.79700000000003</v>
      </c>
      <c r="K64" s="109">
        <v>108.6</v>
      </c>
      <c r="L64" s="109">
        <v>186.63800000000001</v>
      </c>
      <c r="M64" s="109">
        <v>278.29399999999998</v>
      </c>
      <c r="N64" s="109">
        <v>316.90899999999999</v>
      </c>
      <c r="O64" s="109">
        <v>286.55700000000002</v>
      </c>
      <c r="P64" s="109">
        <v>299.01799999999997</v>
      </c>
      <c r="Q64" s="109">
        <v>329.64800000000002</v>
      </c>
      <c r="R64" s="109">
        <v>372.29300000000001</v>
      </c>
      <c r="S64" s="109">
        <v>153.53399999999999</v>
      </c>
      <c r="T64" s="109">
        <v>207.49299999999999</v>
      </c>
      <c r="U64" s="109">
        <v>180.73699999999999</v>
      </c>
      <c r="V64" s="109">
        <v>125.575</v>
      </c>
      <c r="W64" s="109">
        <v>280.40800000000002</v>
      </c>
      <c r="X64" s="109">
        <v>204.167</v>
      </c>
      <c r="Y64" s="109">
        <v>208.02799999999999</v>
      </c>
      <c r="Z64" s="109">
        <v>304.911</v>
      </c>
      <c r="AA64" s="109">
        <v>195.21199999999999</v>
      </c>
      <c r="AB64" s="109">
        <v>258.15699999999998</v>
      </c>
      <c r="AC64" s="109">
        <v>221.71199999999999</v>
      </c>
      <c r="AD64" s="109">
        <v>160.53</v>
      </c>
      <c r="AE64" s="110">
        <v>252.536</v>
      </c>
      <c r="AF64" s="109">
        <v>315.16899999999998</v>
      </c>
      <c r="AG64" s="109">
        <v>256.84100000000001</v>
      </c>
      <c r="AH64" s="109">
        <v>256.84100000000001</v>
      </c>
      <c r="AN64" s="130"/>
      <c r="AO64" s="130"/>
      <c r="AP64" s="130"/>
      <c r="AQ64" s="130"/>
      <c r="AR64" s="130"/>
      <c r="AS64" s="130"/>
      <c r="AT64" s="130"/>
      <c r="AU64" s="130"/>
      <c r="AV64" s="130"/>
      <c r="AW64" s="130"/>
      <c r="AX64" s="130"/>
      <c r="AY64" s="130"/>
      <c r="ALQ64" s="2" t="e">
        <v>#N/A</v>
      </c>
    </row>
    <row r="65" spans="1:1005" ht="15" x14ac:dyDescent="0.25">
      <c r="A65" s="164">
        <v>46539</v>
      </c>
      <c r="B65" s="281"/>
      <c r="C65" s="271"/>
      <c r="D65" s="276">
        <v>292.8</v>
      </c>
      <c r="E65" s="108">
        <v>351.46699999999998</v>
      </c>
      <c r="F65" s="108">
        <v>578.59400000000005</v>
      </c>
      <c r="G65" s="109">
        <v>256.63600000000002</v>
      </c>
      <c r="H65" s="109">
        <v>401.44799999999998</v>
      </c>
      <c r="I65" s="109">
        <v>182.614</v>
      </c>
      <c r="J65" s="109">
        <v>230.59700000000001</v>
      </c>
      <c r="K65" s="109">
        <v>65.843000000000004</v>
      </c>
      <c r="L65" s="109">
        <v>247.626</v>
      </c>
      <c r="M65" s="109">
        <v>165.78800000000001</v>
      </c>
      <c r="N65" s="109">
        <v>335.9</v>
      </c>
      <c r="O65" s="109">
        <v>216.03100000000001</v>
      </c>
      <c r="P65" s="109">
        <v>215.80600000000001</v>
      </c>
      <c r="Q65" s="109">
        <v>574.01300000000003</v>
      </c>
      <c r="R65" s="109">
        <v>304.91800000000001</v>
      </c>
      <c r="S65" s="109">
        <v>329.31</v>
      </c>
      <c r="T65" s="109">
        <v>512.71100000000001</v>
      </c>
      <c r="U65" s="109">
        <v>66.158000000000001</v>
      </c>
      <c r="V65" s="109">
        <v>173.91800000000001</v>
      </c>
      <c r="W65" s="109">
        <v>394.81799999999998</v>
      </c>
      <c r="X65" s="109">
        <v>414.49900000000002</v>
      </c>
      <c r="Y65" s="109">
        <v>352.81400000000002</v>
      </c>
      <c r="Z65" s="109">
        <v>460.10599999999999</v>
      </c>
      <c r="AA65" s="109">
        <v>84.858999999999995</v>
      </c>
      <c r="AB65" s="109">
        <v>477.63099999999997</v>
      </c>
      <c r="AC65" s="109">
        <v>225.08500000000001</v>
      </c>
      <c r="AD65" s="109">
        <v>316.964</v>
      </c>
      <c r="AE65" s="110">
        <v>201.28800000000001</v>
      </c>
      <c r="AF65" s="109">
        <v>474.697</v>
      </c>
      <c r="AG65" s="109">
        <v>251.51400000000001</v>
      </c>
      <c r="AH65" s="109">
        <v>251.51400000000001</v>
      </c>
      <c r="AN65" s="130"/>
      <c r="AO65" s="130"/>
      <c r="AP65" s="130"/>
      <c r="AQ65" s="130"/>
      <c r="AR65" s="130"/>
      <c r="AS65" s="130"/>
      <c r="AT65" s="130"/>
      <c r="AU65" s="130"/>
      <c r="AV65" s="130"/>
      <c r="AW65" s="130"/>
      <c r="AX65" s="130"/>
      <c r="AY65" s="130"/>
      <c r="ALQ65" s="2" t="e">
        <v>#N/A</v>
      </c>
    </row>
    <row r="66" spans="1:1005" ht="15" x14ac:dyDescent="0.25">
      <c r="A66" s="164">
        <v>46569</v>
      </c>
      <c r="B66" s="281"/>
      <c r="C66" s="271"/>
      <c r="D66" s="276">
        <v>97.54</v>
      </c>
      <c r="E66" s="108">
        <v>118.355</v>
      </c>
      <c r="F66" s="109">
        <v>192.68899999999999</v>
      </c>
      <c r="G66" s="109">
        <v>119.202</v>
      </c>
      <c r="H66" s="109">
        <v>260.49099999999999</v>
      </c>
      <c r="I66" s="109">
        <v>55.177</v>
      </c>
      <c r="J66" s="109">
        <v>64.349999999999994</v>
      </c>
      <c r="K66" s="109">
        <v>26.988</v>
      </c>
      <c r="L66" s="109">
        <v>61.475000000000001</v>
      </c>
      <c r="M66" s="109">
        <v>58.695999999999998</v>
      </c>
      <c r="N66" s="109">
        <v>125.717</v>
      </c>
      <c r="O66" s="109">
        <v>77.075000000000003</v>
      </c>
      <c r="P66" s="109">
        <v>73.180999999999997</v>
      </c>
      <c r="Q66" s="109">
        <v>237.583</v>
      </c>
      <c r="R66" s="109">
        <v>149.24</v>
      </c>
      <c r="S66" s="109">
        <v>80.548000000000002</v>
      </c>
      <c r="T66" s="109">
        <v>262.52800000000002</v>
      </c>
      <c r="U66" s="109">
        <v>31.359000000000002</v>
      </c>
      <c r="V66" s="109">
        <v>60.082999999999998</v>
      </c>
      <c r="W66" s="109">
        <v>113.53400000000001</v>
      </c>
      <c r="X66" s="109">
        <v>134.47800000000001</v>
      </c>
      <c r="Y66" s="109">
        <v>105.76</v>
      </c>
      <c r="Z66" s="109">
        <v>143.827</v>
      </c>
      <c r="AA66" s="109">
        <v>35.543999999999997</v>
      </c>
      <c r="AB66" s="109">
        <v>309.89400000000001</v>
      </c>
      <c r="AC66" s="109">
        <v>65.373000000000005</v>
      </c>
      <c r="AD66" s="109">
        <v>140.97900000000001</v>
      </c>
      <c r="AE66" s="110">
        <v>73.644000000000005</v>
      </c>
      <c r="AF66" s="109">
        <v>211.864</v>
      </c>
      <c r="AG66" s="109">
        <v>71.117000000000004</v>
      </c>
      <c r="AH66" s="109">
        <v>71.117000000000004</v>
      </c>
      <c r="AN66" s="130"/>
      <c r="AO66" s="130"/>
      <c r="AP66" s="130"/>
      <c r="AQ66" s="130"/>
      <c r="AR66" s="130"/>
      <c r="AS66" s="130"/>
      <c r="AT66" s="130"/>
      <c r="AU66" s="130"/>
      <c r="AV66" s="130"/>
      <c r="AW66" s="130"/>
      <c r="AX66" s="130"/>
      <c r="AY66" s="130"/>
      <c r="ALQ66" s="2" t="e">
        <v>#N/A</v>
      </c>
    </row>
    <row r="67" spans="1:1005" ht="15" x14ac:dyDescent="0.25">
      <c r="A67" s="164">
        <v>46600</v>
      </c>
      <c r="B67" s="281"/>
      <c r="C67" s="271"/>
      <c r="D67" s="276">
        <v>62.68</v>
      </c>
      <c r="E67" s="108">
        <v>58.579000000000001</v>
      </c>
      <c r="F67" s="109">
        <v>92.010999999999996</v>
      </c>
      <c r="G67" s="109">
        <v>57.268999999999998</v>
      </c>
      <c r="H67" s="109">
        <v>103.14400000000001</v>
      </c>
      <c r="I67" s="109">
        <v>49.451000000000001</v>
      </c>
      <c r="J67" s="109">
        <v>57.735999999999997</v>
      </c>
      <c r="K67" s="109">
        <v>24.117000000000001</v>
      </c>
      <c r="L67" s="109">
        <v>46.015000000000001</v>
      </c>
      <c r="M67" s="109">
        <v>41.401000000000003</v>
      </c>
      <c r="N67" s="109">
        <v>63.588999999999999</v>
      </c>
      <c r="O67" s="109">
        <v>56.723999999999997</v>
      </c>
      <c r="P67" s="109">
        <v>54.914000000000001</v>
      </c>
      <c r="Q67" s="109">
        <v>85.396000000000001</v>
      </c>
      <c r="R67" s="109">
        <v>60.064</v>
      </c>
      <c r="S67" s="109">
        <v>57.091999999999999</v>
      </c>
      <c r="T67" s="109">
        <v>77.766999999999996</v>
      </c>
      <c r="U67" s="109">
        <v>32.908000000000001</v>
      </c>
      <c r="V67" s="109">
        <v>44.610999999999997</v>
      </c>
      <c r="W67" s="109">
        <v>64.436000000000007</v>
      </c>
      <c r="X67" s="109">
        <v>58.484000000000002</v>
      </c>
      <c r="Y67" s="109">
        <v>58.462000000000003</v>
      </c>
      <c r="Z67" s="109">
        <v>70.182000000000002</v>
      </c>
      <c r="AA67" s="109">
        <v>30.097999999999999</v>
      </c>
      <c r="AB67" s="109">
        <v>92.230999999999995</v>
      </c>
      <c r="AC67" s="109">
        <v>43.895000000000003</v>
      </c>
      <c r="AD67" s="109">
        <v>61.122999999999998</v>
      </c>
      <c r="AE67" s="110">
        <v>60.847000000000001</v>
      </c>
      <c r="AF67" s="109">
        <v>75.174999999999997</v>
      </c>
      <c r="AG67" s="109">
        <v>46.588999999999999</v>
      </c>
      <c r="AH67" s="109">
        <v>46.588999999999999</v>
      </c>
      <c r="AN67" s="130"/>
      <c r="AO67" s="130"/>
      <c r="AP67" s="130"/>
      <c r="AQ67" s="130"/>
      <c r="AR67" s="130"/>
      <c r="AS67" s="130"/>
      <c r="AT67" s="130"/>
      <c r="AU67" s="130"/>
      <c r="AV67" s="130"/>
      <c r="AW67" s="130"/>
      <c r="AX67" s="130"/>
      <c r="AY67" s="130"/>
      <c r="ALQ67" s="2" t="e">
        <v>#N/A</v>
      </c>
    </row>
    <row r="68" spans="1:1005" ht="15" x14ac:dyDescent="0.25">
      <c r="A68" s="164">
        <v>46631</v>
      </c>
      <c r="B68" s="281"/>
      <c r="C68" s="271"/>
      <c r="D68" s="276">
        <v>41.62</v>
      </c>
      <c r="E68" s="108">
        <v>44.103000000000002</v>
      </c>
      <c r="F68" s="109">
        <v>66.082999999999998</v>
      </c>
      <c r="G68" s="109">
        <v>37.276000000000003</v>
      </c>
      <c r="H68" s="109">
        <v>55.387</v>
      </c>
      <c r="I68" s="109">
        <v>37.116</v>
      </c>
      <c r="J68" s="109">
        <v>34.777999999999999</v>
      </c>
      <c r="K68" s="109">
        <v>23.4</v>
      </c>
      <c r="L68" s="109">
        <v>65.902000000000001</v>
      </c>
      <c r="M68" s="109">
        <v>41.311999999999998</v>
      </c>
      <c r="N68" s="109">
        <v>40.695</v>
      </c>
      <c r="O68" s="109">
        <v>41.76</v>
      </c>
      <c r="P68" s="109">
        <v>50.414999999999999</v>
      </c>
      <c r="Q68" s="109">
        <v>49.485999999999997</v>
      </c>
      <c r="R68" s="109">
        <v>40.478999999999999</v>
      </c>
      <c r="S68" s="109">
        <v>32.945999999999998</v>
      </c>
      <c r="T68" s="109">
        <v>44.917999999999999</v>
      </c>
      <c r="U68" s="109">
        <v>26.640999999999998</v>
      </c>
      <c r="V68" s="109">
        <v>60.69</v>
      </c>
      <c r="W68" s="109">
        <v>58.758000000000003</v>
      </c>
      <c r="X68" s="109">
        <v>42.081000000000003</v>
      </c>
      <c r="Y68" s="109">
        <v>39.377000000000002</v>
      </c>
      <c r="Z68" s="109">
        <v>43.286999999999999</v>
      </c>
      <c r="AA68" s="109">
        <v>24.632999999999999</v>
      </c>
      <c r="AB68" s="109">
        <v>48.006999999999998</v>
      </c>
      <c r="AC68" s="109">
        <v>40.499000000000002</v>
      </c>
      <c r="AD68" s="109">
        <v>37.887999999999998</v>
      </c>
      <c r="AE68" s="110">
        <v>44.69</v>
      </c>
      <c r="AF68" s="109">
        <v>54.88</v>
      </c>
      <c r="AG68" s="109">
        <v>39.115000000000002</v>
      </c>
      <c r="AH68" s="109">
        <v>39.115000000000002</v>
      </c>
      <c r="AN68" s="130"/>
      <c r="AO68" s="130"/>
      <c r="AP68" s="130"/>
      <c r="AQ68" s="130"/>
      <c r="AR68" s="130"/>
      <c r="AS68" s="130"/>
      <c r="AT68" s="130"/>
      <c r="AU68" s="130"/>
      <c r="AV68" s="130"/>
      <c r="AW68" s="130"/>
      <c r="AX68" s="130"/>
      <c r="AY68" s="130"/>
      <c r="ALQ68" s="2" t="e">
        <v>#N/A</v>
      </c>
    </row>
    <row r="69" spans="1:1005" ht="15" x14ac:dyDescent="0.25">
      <c r="A69" s="164"/>
      <c r="B69" s="281"/>
      <c r="C69" s="271"/>
      <c r="D69" s="276"/>
      <c r="E69" s="108"/>
      <c r="F69" s="108"/>
      <c r="G69" s="109"/>
      <c r="H69" s="109"/>
      <c r="I69" s="109"/>
      <c r="J69" s="109"/>
      <c r="K69" s="109"/>
      <c r="L69" s="109"/>
      <c r="M69" s="109"/>
      <c r="N69" s="109"/>
      <c r="O69" s="109"/>
      <c r="P69" s="109"/>
      <c r="Q69" s="109"/>
      <c r="R69" s="109"/>
      <c r="S69" s="109"/>
      <c r="T69" s="109"/>
      <c r="U69" s="109"/>
      <c r="V69" s="109"/>
      <c r="W69" s="109"/>
      <c r="X69" s="109"/>
      <c r="Y69" s="109"/>
      <c r="Z69" s="109"/>
      <c r="AA69" s="109"/>
      <c r="AB69" s="109"/>
      <c r="AC69" s="109"/>
      <c r="AD69" s="109"/>
      <c r="AE69" s="110"/>
      <c r="AF69" s="109"/>
      <c r="AG69" s="109"/>
      <c r="AH69" s="109"/>
      <c r="AN69" s="130"/>
      <c r="AO69" s="130"/>
      <c r="AP69" s="130"/>
      <c r="AQ69" s="130"/>
      <c r="AR69" s="130"/>
      <c r="AS69" s="130"/>
      <c r="AT69" s="130"/>
      <c r="AU69" s="130"/>
      <c r="AV69" s="130"/>
      <c r="AW69" s="130"/>
      <c r="AX69" s="130"/>
      <c r="AY69" s="130"/>
      <c r="ALQ69" s="2" t="e">
        <v>#N/A</v>
      </c>
    </row>
    <row r="70" spans="1:1005" ht="15" x14ac:dyDescent="0.25">
      <c r="A70" s="164"/>
      <c r="B70" s="281"/>
      <c r="C70" s="271"/>
      <c r="D70" s="276"/>
      <c r="E70" s="108"/>
      <c r="F70" s="108"/>
      <c r="G70" s="109"/>
      <c r="H70" s="109"/>
      <c r="I70" s="109"/>
      <c r="J70" s="109"/>
      <c r="K70" s="109"/>
      <c r="L70" s="109"/>
      <c r="M70" s="109"/>
      <c r="N70" s="109"/>
      <c r="O70" s="109"/>
      <c r="P70" s="109"/>
      <c r="Q70" s="109"/>
      <c r="R70" s="109"/>
      <c r="S70" s="109"/>
      <c r="T70" s="109"/>
      <c r="U70" s="109"/>
      <c r="V70" s="109"/>
      <c r="W70" s="109"/>
      <c r="X70" s="109"/>
      <c r="Y70" s="109"/>
      <c r="Z70" s="109"/>
      <c r="AA70" s="109"/>
      <c r="AB70" s="109"/>
      <c r="AC70" s="109"/>
      <c r="AD70" s="109"/>
      <c r="AE70" s="110"/>
      <c r="AF70" s="109"/>
      <c r="AG70" s="109"/>
      <c r="AH70" s="109"/>
      <c r="AN70" s="130"/>
      <c r="AO70" s="130"/>
      <c r="AP70" s="130"/>
      <c r="AQ70" s="130"/>
      <c r="AR70" s="130"/>
      <c r="AS70" s="130"/>
      <c r="AT70" s="130"/>
      <c r="AU70" s="130"/>
      <c r="AV70" s="130"/>
      <c r="AW70" s="130"/>
      <c r="AX70" s="130"/>
      <c r="AY70" s="130"/>
      <c r="ALQ70" s="2" t="e">
        <v>#N/A</v>
      </c>
    </row>
    <row r="71" spans="1:1005" ht="15" x14ac:dyDescent="0.25">
      <c r="A71" s="164"/>
      <c r="B71" s="281"/>
      <c r="C71" s="271"/>
      <c r="D71" s="276"/>
      <c r="E71" s="1"/>
      <c r="F71" s="121"/>
      <c r="AN71" s="130"/>
      <c r="AO71" s="130"/>
      <c r="AP71" s="130"/>
      <c r="AQ71" s="130"/>
      <c r="AR71" s="130"/>
      <c r="AS71" s="130"/>
      <c r="AT71" s="130"/>
      <c r="AU71" s="130"/>
      <c r="AV71" s="130"/>
      <c r="AW71" s="130"/>
      <c r="AX71" s="130"/>
      <c r="AY71" s="130"/>
      <c r="ALQ71" s="2" t="e">
        <v>#N/A</v>
      </c>
    </row>
    <row r="72" spans="1:1005" ht="15" x14ac:dyDescent="0.25">
      <c r="A72" s="198"/>
      <c r="B72" s="281"/>
      <c r="C72" s="271"/>
      <c r="D72" s="276"/>
      <c r="E72" s="121"/>
      <c r="F72" s="121"/>
      <c r="G72" s="121"/>
      <c r="H72" s="121"/>
      <c r="I72" s="121"/>
      <c r="J72" s="121"/>
      <c r="K72" s="121"/>
      <c r="L72" s="121"/>
      <c r="M72" s="121"/>
      <c r="N72" s="121"/>
      <c r="O72" s="121"/>
      <c r="P72" s="121"/>
      <c r="Q72" s="121"/>
      <c r="R72" s="121"/>
      <c r="S72" s="121"/>
      <c r="T72" s="121"/>
      <c r="U72" s="121"/>
      <c r="V72" s="121"/>
      <c r="W72" s="121"/>
      <c r="X72" s="121"/>
      <c r="Y72" s="121"/>
      <c r="Z72" s="121"/>
      <c r="AA72" s="121"/>
      <c r="AB72" s="121"/>
      <c r="AC72" s="121"/>
      <c r="AD72" s="121"/>
      <c r="AE72" s="121"/>
      <c r="AF72" s="121"/>
      <c r="AG72" s="121"/>
      <c r="AH72" s="121"/>
      <c r="AN72" s="130"/>
      <c r="AO72" s="130"/>
      <c r="AP72" s="130"/>
      <c r="AQ72" s="130"/>
      <c r="AR72" s="130"/>
      <c r="AS72" s="130"/>
      <c r="AT72" s="130"/>
      <c r="AU72" s="130"/>
      <c r="AV72" s="130"/>
      <c r="AW72" s="130"/>
      <c r="AX72" s="130"/>
      <c r="AY72" s="130"/>
      <c r="ALQ72" s="2" t="e">
        <v>#N/A</v>
      </c>
    </row>
    <row r="73" spans="1:1005" ht="15" x14ac:dyDescent="0.25">
      <c r="A73" s="198"/>
      <c r="B73" s="281"/>
      <c r="C73" s="271"/>
      <c r="D73" s="276"/>
      <c r="E73" s="121"/>
      <c r="F73" s="121"/>
      <c r="G73" s="121"/>
      <c r="H73" s="121"/>
      <c r="I73" s="121"/>
      <c r="J73" s="121"/>
      <c r="K73" s="121"/>
      <c r="L73" s="121"/>
      <c r="M73" s="121"/>
      <c r="N73" s="121"/>
      <c r="O73" s="121"/>
      <c r="P73" s="121"/>
      <c r="Q73" s="121"/>
      <c r="R73" s="121"/>
      <c r="S73" s="121"/>
      <c r="T73" s="121"/>
      <c r="U73" s="121"/>
      <c r="V73" s="121"/>
      <c r="W73" s="121"/>
      <c r="X73" s="121"/>
      <c r="Y73" s="121"/>
      <c r="Z73" s="121"/>
      <c r="AA73" s="121"/>
      <c r="AB73" s="121"/>
      <c r="AC73" s="121"/>
      <c r="AD73" s="121"/>
      <c r="AE73" s="121"/>
      <c r="AF73" s="121"/>
      <c r="AG73" s="121"/>
      <c r="AH73" s="121"/>
      <c r="AN73" s="126"/>
      <c r="AO73" s="126"/>
      <c r="AP73" s="126"/>
      <c r="AQ73" s="126"/>
      <c r="AR73" s="126"/>
      <c r="AS73" s="126"/>
      <c r="AT73" s="126"/>
      <c r="AU73" s="126"/>
      <c r="AV73" s="126"/>
      <c r="AW73" s="126"/>
      <c r="AX73" s="126"/>
      <c r="AY73" s="126"/>
    </row>
    <row r="74" spans="1:1005" ht="15" x14ac:dyDescent="0.25">
      <c r="A74" s="198"/>
      <c r="B74" s="281"/>
      <c r="C74" s="271"/>
      <c r="D74" s="276"/>
      <c r="E74" s="121"/>
      <c r="F74" s="121"/>
      <c r="G74" s="121"/>
      <c r="H74" s="121"/>
      <c r="I74" s="121"/>
      <c r="J74" s="121"/>
      <c r="K74" s="121"/>
      <c r="L74" s="121"/>
      <c r="M74" s="121"/>
      <c r="N74" s="121"/>
      <c r="O74" s="121"/>
      <c r="P74" s="121"/>
      <c r="Q74" s="121"/>
      <c r="R74" s="121"/>
      <c r="S74" s="121"/>
      <c r="T74" s="121"/>
      <c r="U74" s="121"/>
      <c r="V74" s="121"/>
      <c r="W74" s="121"/>
      <c r="X74" s="121"/>
      <c r="Y74" s="121"/>
      <c r="Z74" s="121"/>
      <c r="AA74" s="121"/>
      <c r="AB74" s="121"/>
      <c r="AC74" s="121"/>
      <c r="AD74" s="121"/>
      <c r="AE74" s="121"/>
      <c r="AF74" s="121"/>
      <c r="AG74" s="121"/>
      <c r="AH74" s="121"/>
      <c r="AN74" s="126"/>
      <c r="AO74" s="126"/>
      <c r="AP74" s="126"/>
      <c r="AQ74" s="126"/>
      <c r="AR74" s="126"/>
      <c r="AS74" s="126"/>
      <c r="AT74" s="126"/>
      <c r="AU74" s="126"/>
      <c r="AV74" s="126"/>
      <c r="AW74" s="126"/>
      <c r="AX74" s="126"/>
      <c r="AY74" s="126"/>
    </row>
    <row r="75" spans="1:1005" ht="15" x14ac:dyDescent="0.25">
      <c r="A75" s="198"/>
      <c r="B75" s="281"/>
      <c r="C75" s="271"/>
      <c r="D75" s="276"/>
      <c r="E75" s="121"/>
      <c r="F75" s="121"/>
      <c r="G75" s="121"/>
      <c r="H75" s="121"/>
      <c r="I75" s="121"/>
      <c r="J75" s="121"/>
      <c r="K75" s="121"/>
      <c r="L75" s="121"/>
      <c r="M75" s="121"/>
      <c r="N75" s="121"/>
      <c r="O75" s="121"/>
      <c r="P75" s="121"/>
      <c r="Q75" s="121"/>
      <c r="R75" s="121"/>
      <c r="S75" s="121"/>
      <c r="T75" s="121"/>
      <c r="U75" s="121"/>
      <c r="V75" s="121"/>
      <c r="W75" s="121"/>
      <c r="X75" s="121"/>
      <c r="Y75" s="121"/>
      <c r="Z75" s="121"/>
      <c r="AA75" s="121"/>
      <c r="AB75" s="121"/>
      <c r="AC75" s="121"/>
      <c r="AD75" s="121"/>
      <c r="AE75" s="121"/>
      <c r="AF75" s="121"/>
      <c r="AG75" s="121"/>
      <c r="AH75" s="121"/>
      <c r="AN75" s="126"/>
      <c r="AO75" s="126"/>
      <c r="AP75" s="126"/>
      <c r="AQ75" s="126"/>
      <c r="AR75" s="126"/>
      <c r="AS75" s="126"/>
      <c r="AT75" s="126"/>
      <c r="AU75" s="126"/>
      <c r="AV75" s="126"/>
      <c r="AW75" s="126"/>
      <c r="AX75" s="126"/>
      <c r="AY75" s="126"/>
    </row>
    <row r="76" spans="1:1005" ht="15" x14ac:dyDescent="0.25">
      <c r="A76" s="198"/>
      <c r="B76" s="281"/>
      <c r="C76" s="271"/>
      <c r="D76" s="276"/>
      <c r="E76" s="121"/>
      <c r="F76" s="121"/>
      <c r="G76" s="121"/>
      <c r="H76" s="121"/>
      <c r="I76" s="121"/>
      <c r="J76" s="121"/>
      <c r="K76" s="121"/>
      <c r="L76" s="121"/>
      <c r="M76" s="121"/>
      <c r="N76" s="121"/>
      <c r="O76" s="121"/>
      <c r="P76" s="121"/>
      <c r="Q76" s="121"/>
      <c r="R76" s="121"/>
      <c r="S76" s="121"/>
      <c r="T76" s="121"/>
      <c r="U76" s="121"/>
      <c r="V76" s="121"/>
      <c r="W76" s="121"/>
      <c r="X76" s="121"/>
      <c r="Y76" s="121"/>
      <c r="Z76" s="121"/>
      <c r="AA76" s="121"/>
      <c r="AB76" s="121"/>
      <c r="AC76" s="121"/>
      <c r="AD76" s="121"/>
      <c r="AE76" s="121"/>
      <c r="AF76" s="121"/>
      <c r="AG76" s="121"/>
      <c r="AH76" s="121"/>
      <c r="AN76" s="126"/>
      <c r="AO76" s="126"/>
      <c r="AP76" s="126"/>
      <c r="AQ76" s="126"/>
      <c r="AR76" s="126"/>
      <c r="AS76" s="126"/>
      <c r="AT76" s="126"/>
      <c r="AU76" s="126"/>
      <c r="AV76" s="126"/>
      <c r="AW76" s="126"/>
      <c r="AX76" s="126"/>
      <c r="AY76" s="126"/>
    </row>
    <row r="77" spans="1:1005" ht="15" x14ac:dyDescent="0.25">
      <c r="A77" s="198"/>
      <c r="B77" s="281"/>
      <c r="C77" s="271"/>
      <c r="D77" s="276"/>
      <c r="E77" s="121"/>
      <c r="F77" s="121"/>
      <c r="G77" s="121"/>
      <c r="H77" s="121"/>
      <c r="I77" s="121"/>
      <c r="J77" s="121"/>
      <c r="K77" s="121"/>
      <c r="L77" s="121"/>
      <c r="M77" s="121"/>
      <c r="N77" s="121"/>
      <c r="O77" s="121"/>
      <c r="P77" s="121"/>
      <c r="Q77" s="121"/>
      <c r="R77" s="121"/>
      <c r="S77" s="121"/>
      <c r="T77" s="121"/>
      <c r="U77" s="121"/>
      <c r="V77" s="121"/>
      <c r="W77" s="121"/>
      <c r="X77" s="121"/>
      <c r="Y77" s="121"/>
      <c r="Z77" s="121"/>
      <c r="AA77" s="121"/>
      <c r="AB77" s="121"/>
      <c r="AC77" s="121"/>
      <c r="AD77" s="121"/>
      <c r="AE77" s="121"/>
      <c r="AF77" s="121"/>
      <c r="AG77" s="121"/>
      <c r="AH77" s="121"/>
      <c r="AN77" s="126"/>
      <c r="AO77" s="126"/>
      <c r="AP77" s="126"/>
      <c r="AQ77" s="126"/>
      <c r="AR77" s="126"/>
      <c r="AS77" s="126"/>
      <c r="AT77" s="126"/>
      <c r="AU77" s="126"/>
      <c r="AV77" s="126"/>
      <c r="AW77" s="126"/>
      <c r="AX77" s="126"/>
      <c r="AY77" s="126"/>
    </row>
    <row r="78" spans="1:1005" ht="15" x14ac:dyDescent="0.25">
      <c r="A78" s="198"/>
      <c r="B78" s="281"/>
      <c r="C78" s="271"/>
      <c r="D78" s="276"/>
      <c r="E78" s="121"/>
      <c r="F78" s="121"/>
      <c r="G78" s="121"/>
      <c r="H78" s="121"/>
      <c r="I78" s="121"/>
      <c r="J78" s="121"/>
      <c r="K78" s="121"/>
      <c r="L78" s="121"/>
      <c r="M78" s="121"/>
      <c r="N78" s="121"/>
      <c r="O78" s="121"/>
      <c r="P78" s="121"/>
      <c r="Q78" s="121"/>
      <c r="R78" s="121"/>
      <c r="S78" s="121"/>
      <c r="T78" s="121"/>
      <c r="U78" s="121"/>
      <c r="V78" s="121"/>
      <c r="W78" s="121"/>
      <c r="X78" s="121"/>
      <c r="Y78" s="121"/>
      <c r="Z78" s="121"/>
      <c r="AA78" s="121"/>
      <c r="AB78" s="121"/>
      <c r="AC78" s="121"/>
      <c r="AD78" s="121"/>
      <c r="AE78" s="121"/>
      <c r="AF78" s="121"/>
      <c r="AG78" s="121"/>
      <c r="AH78" s="121"/>
      <c r="AN78" s="126"/>
      <c r="AO78" s="126"/>
      <c r="AP78" s="126"/>
      <c r="AQ78" s="126"/>
      <c r="AR78" s="126"/>
      <c r="AS78" s="126"/>
      <c r="AT78" s="126"/>
      <c r="AU78" s="126"/>
      <c r="AV78" s="126"/>
      <c r="AW78" s="126"/>
      <c r="AX78" s="126"/>
      <c r="AY78" s="126"/>
    </row>
    <row r="79" spans="1:1005" ht="15" x14ac:dyDescent="0.25">
      <c r="A79" s="198"/>
      <c r="B79" s="281"/>
      <c r="C79" s="271"/>
      <c r="D79" s="276"/>
      <c r="E79" s="121"/>
      <c r="F79" s="121"/>
      <c r="G79" s="121"/>
      <c r="H79" s="121"/>
      <c r="I79" s="121"/>
      <c r="J79" s="121"/>
      <c r="K79" s="121"/>
      <c r="L79" s="121"/>
      <c r="M79" s="121"/>
      <c r="N79" s="121"/>
      <c r="O79" s="121"/>
      <c r="P79" s="121"/>
      <c r="Q79" s="121"/>
      <c r="R79" s="121"/>
      <c r="S79" s="121"/>
      <c r="T79" s="121"/>
      <c r="U79" s="121"/>
      <c r="V79" s="121"/>
      <c r="W79" s="121"/>
      <c r="X79" s="121"/>
      <c r="Y79" s="121"/>
      <c r="Z79" s="121"/>
      <c r="AA79" s="121"/>
      <c r="AB79" s="121"/>
      <c r="AC79" s="121"/>
      <c r="AD79" s="121"/>
      <c r="AE79" s="121"/>
      <c r="AF79" s="121"/>
      <c r="AG79" s="121"/>
      <c r="AH79" s="121"/>
      <c r="AN79" s="126"/>
      <c r="AO79" s="126"/>
      <c r="AP79" s="126"/>
      <c r="AQ79" s="126"/>
      <c r="AR79" s="126"/>
      <c r="AS79" s="126"/>
      <c r="AT79" s="126"/>
      <c r="AU79" s="126"/>
      <c r="AV79" s="126"/>
      <c r="AW79" s="126"/>
      <c r="AX79" s="126"/>
      <c r="AY79" s="126"/>
    </row>
    <row r="80" spans="1:1005" ht="15" x14ac:dyDescent="0.25">
      <c r="A80" s="198"/>
      <c r="B80" s="281"/>
      <c r="C80" s="271"/>
      <c r="D80" s="276"/>
      <c r="E80" s="121"/>
      <c r="F80" s="121"/>
      <c r="G80" s="121"/>
      <c r="H80" s="121"/>
      <c r="I80" s="121"/>
      <c r="J80" s="121"/>
      <c r="K80" s="121"/>
      <c r="L80" s="121"/>
      <c r="M80" s="121"/>
      <c r="N80" s="121"/>
      <c r="O80" s="121"/>
      <c r="P80" s="121"/>
      <c r="Q80" s="121"/>
      <c r="R80" s="121"/>
      <c r="S80" s="121"/>
      <c r="T80" s="121"/>
      <c r="U80" s="121"/>
      <c r="V80" s="121"/>
      <c r="W80" s="121"/>
      <c r="X80" s="121"/>
      <c r="Y80" s="121"/>
      <c r="Z80" s="121"/>
      <c r="AA80" s="121"/>
      <c r="AB80" s="121"/>
      <c r="AC80" s="121"/>
      <c r="AD80" s="121"/>
      <c r="AE80" s="121"/>
      <c r="AF80" s="121"/>
      <c r="AG80" s="121"/>
      <c r="AH80" s="121"/>
      <c r="AN80" s="126"/>
      <c r="AO80" s="126"/>
      <c r="AP80" s="126"/>
      <c r="AQ80" s="126"/>
      <c r="AR80" s="126"/>
      <c r="AS80" s="126"/>
      <c r="AT80" s="126"/>
      <c r="AU80" s="126"/>
      <c r="AV80" s="126"/>
      <c r="AW80" s="126"/>
      <c r="AX80" s="126"/>
      <c r="AY80" s="126"/>
    </row>
    <row r="81" spans="2:4" ht="12.75" customHeight="1" x14ac:dyDescent="0.25">
      <c r="B81" s="289"/>
      <c r="C81" s="261"/>
      <c r="D81" s="27"/>
    </row>
    <row r="82" spans="2:4" ht="12.75" customHeight="1" x14ac:dyDescent="0.25">
      <c r="B82" s="289"/>
      <c r="C82" s="261"/>
      <c r="D82" s="27"/>
    </row>
    <row r="83" spans="2:4" ht="12.75" customHeight="1" x14ac:dyDescent="0.25">
      <c r="B83" s="289"/>
      <c r="C83" s="261"/>
      <c r="D83" s="27"/>
    </row>
    <row r="84" spans="2:4" ht="12.75" customHeight="1" x14ac:dyDescent="0.25">
      <c r="B84" s="289"/>
      <c r="C84" s="261"/>
      <c r="D84" s="27"/>
    </row>
  </sheetData>
  <mergeCells count="2">
    <mergeCell ref="B1:AH1"/>
    <mergeCell ref="AI1:BB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BEBADA"/>
  </sheetPr>
  <dimension ref="A1:ALQ84"/>
  <sheetViews>
    <sheetView topLeftCell="A4" workbookViewId="0">
      <selection activeCell="D4" sqref="D4"/>
    </sheetView>
  </sheetViews>
  <sheetFormatPr defaultColWidth="18.7109375" defaultRowHeight="12.75" customHeight="1" x14ac:dyDescent="0.25"/>
  <cols>
    <col min="1" max="1" width="7.5703125" style="162" customWidth="1"/>
    <col min="2" max="4" width="7.5703125" style="282" customWidth="1"/>
    <col min="5" max="30" width="8" style="2" customWidth="1"/>
    <col min="31" max="31" width="9" style="2" customWidth="1"/>
    <col min="32" max="54" width="8.85546875" style="2" customWidth="1"/>
    <col min="55" max="16384" width="18.7109375" style="2"/>
  </cols>
  <sheetData>
    <row r="1" spans="1:51" s="167" customFormat="1" ht="15" x14ac:dyDescent="0.25">
      <c r="A1" s="15"/>
      <c r="B1" s="326"/>
      <c r="C1" s="326"/>
      <c r="D1" s="326"/>
      <c r="E1" s="326"/>
      <c r="F1" s="326"/>
      <c r="G1" s="326"/>
      <c r="H1" s="326"/>
      <c r="I1" s="326"/>
      <c r="J1" s="326"/>
      <c r="K1" s="326"/>
      <c r="L1" s="326"/>
      <c r="M1" s="326"/>
      <c r="N1" s="326"/>
      <c r="O1" s="326"/>
      <c r="P1" s="326"/>
      <c r="Q1" s="326"/>
      <c r="R1" s="326"/>
      <c r="S1" s="326"/>
      <c r="T1" s="326"/>
      <c r="U1" s="326"/>
      <c r="V1" s="326"/>
      <c r="W1" s="326"/>
      <c r="X1" s="326"/>
      <c r="Y1" s="326"/>
      <c r="Z1" s="326"/>
      <c r="AA1" s="326"/>
      <c r="AB1" s="326"/>
      <c r="AC1" s="326"/>
      <c r="AD1" s="326"/>
      <c r="AE1" s="326"/>
      <c r="AF1" s="326"/>
      <c r="AG1" s="326"/>
      <c r="AH1" s="326"/>
      <c r="AI1" s="162"/>
      <c r="AJ1" s="162"/>
      <c r="AK1" s="162"/>
      <c r="AL1" s="162"/>
      <c r="AM1" s="162"/>
    </row>
    <row r="2" spans="1:51" s="162" customFormat="1" ht="15" x14ac:dyDescent="0.25">
      <c r="A2" s="15"/>
      <c r="B2" s="151" t="s">
        <v>45</v>
      </c>
      <c r="C2" s="151" t="s">
        <v>46</v>
      </c>
      <c r="D2" s="151" t="s">
        <v>47</v>
      </c>
      <c r="E2" s="151">
        <v>1991</v>
      </c>
      <c r="F2" s="151">
        <v>1992</v>
      </c>
      <c r="G2" s="151">
        <v>1993</v>
      </c>
      <c r="H2" s="151">
        <v>1994</v>
      </c>
      <c r="I2" s="151">
        <v>1995</v>
      </c>
      <c r="J2" s="151">
        <v>1996</v>
      </c>
      <c r="K2" s="151">
        <v>1997</v>
      </c>
      <c r="L2" s="151">
        <v>1998</v>
      </c>
      <c r="M2" s="151">
        <v>1999</v>
      </c>
      <c r="N2" s="151">
        <v>2000</v>
      </c>
      <c r="O2" s="151">
        <v>2001</v>
      </c>
      <c r="P2" s="151">
        <v>2002</v>
      </c>
      <c r="Q2" s="151">
        <v>2003</v>
      </c>
      <c r="R2" s="151">
        <v>2004</v>
      </c>
      <c r="S2" s="151">
        <v>2005</v>
      </c>
      <c r="T2" s="151">
        <v>2006</v>
      </c>
      <c r="U2" s="151">
        <v>2007</v>
      </c>
      <c r="V2" s="151">
        <v>2008</v>
      </c>
      <c r="W2" s="151">
        <v>2009</v>
      </c>
      <c r="X2" s="151">
        <v>2010</v>
      </c>
      <c r="Y2" s="151">
        <v>2011</v>
      </c>
      <c r="Z2" s="151">
        <v>2012</v>
      </c>
      <c r="AA2" s="151">
        <v>2013</v>
      </c>
      <c r="AB2" s="151">
        <v>2014</v>
      </c>
      <c r="AC2" s="151">
        <v>2015</v>
      </c>
      <c r="AD2" s="151">
        <v>2016</v>
      </c>
      <c r="AE2" s="151">
        <v>2017</v>
      </c>
      <c r="AF2" s="151">
        <v>2018</v>
      </c>
      <c r="AG2" s="151">
        <v>2019</v>
      </c>
      <c r="AH2" s="151">
        <v>2020</v>
      </c>
    </row>
    <row r="3" spans="1:51" s="162" customFormat="1" ht="15" x14ac:dyDescent="0.25">
      <c r="A3" s="16"/>
      <c r="B3" s="17" t="s">
        <v>63</v>
      </c>
      <c r="C3" s="17" t="s">
        <v>64</v>
      </c>
      <c r="D3" s="17" t="s">
        <v>65</v>
      </c>
      <c r="E3" s="17" t="s">
        <v>66</v>
      </c>
      <c r="F3" s="17" t="s">
        <v>67</v>
      </c>
      <c r="G3" s="17" t="s">
        <v>68</v>
      </c>
      <c r="H3" s="17" t="s">
        <v>69</v>
      </c>
      <c r="I3" s="17" t="s">
        <v>70</v>
      </c>
      <c r="J3" s="17" t="s">
        <v>71</v>
      </c>
      <c r="K3" s="17" t="s">
        <v>72</v>
      </c>
      <c r="L3" s="17" t="s">
        <v>73</v>
      </c>
      <c r="M3" s="17" t="s">
        <v>74</v>
      </c>
      <c r="N3" s="17" t="s">
        <v>75</v>
      </c>
      <c r="O3" s="17" t="s">
        <v>76</v>
      </c>
      <c r="P3" s="17" t="s">
        <v>77</v>
      </c>
      <c r="Q3" s="17" t="s">
        <v>78</v>
      </c>
      <c r="R3" s="17" t="s">
        <v>79</v>
      </c>
      <c r="S3" s="17" t="s">
        <v>80</v>
      </c>
      <c r="T3" s="17" t="s">
        <v>81</v>
      </c>
      <c r="U3" s="17" t="s">
        <v>82</v>
      </c>
      <c r="V3" s="17" t="s">
        <v>83</v>
      </c>
      <c r="W3" s="17" t="s">
        <v>84</v>
      </c>
      <c r="X3" s="17" t="s">
        <v>85</v>
      </c>
      <c r="Y3" s="17" t="s">
        <v>86</v>
      </c>
      <c r="Z3" s="17" t="s">
        <v>87</v>
      </c>
      <c r="AA3" s="17" t="s">
        <v>88</v>
      </c>
      <c r="AB3" s="17" t="s">
        <v>89</v>
      </c>
      <c r="AC3" s="17" t="s">
        <v>90</v>
      </c>
      <c r="AD3" s="17" t="s">
        <v>91</v>
      </c>
      <c r="AE3" s="17" t="s">
        <v>92</v>
      </c>
      <c r="AF3" s="17" t="s">
        <v>93</v>
      </c>
      <c r="AG3" s="17" t="s">
        <v>94</v>
      </c>
      <c r="AH3" s="17" t="s">
        <v>95</v>
      </c>
    </row>
    <row r="4" spans="1:51" ht="15" x14ac:dyDescent="0.25">
      <c r="A4" s="141">
        <v>44682</v>
      </c>
      <c r="B4" s="277"/>
      <c r="C4" s="278"/>
      <c r="D4" s="283">
        <v>90</v>
      </c>
      <c r="E4" s="11">
        <v>87.457999999999998</v>
      </c>
      <c r="F4" s="11">
        <v>170.15299999999999</v>
      </c>
      <c r="G4" s="11">
        <v>160.25200000000001</v>
      </c>
      <c r="H4" s="11">
        <v>138.04300000000001</v>
      </c>
      <c r="I4" s="11">
        <v>56.04</v>
      </c>
      <c r="J4" s="11">
        <v>66.153999999999996</v>
      </c>
      <c r="K4" s="11">
        <v>107.72499999999999</v>
      </c>
      <c r="L4" s="11">
        <v>80.218000000000004</v>
      </c>
      <c r="M4" s="11">
        <v>57.744999999999997</v>
      </c>
      <c r="N4" s="11">
        <v>121.64</v>
      </c>
      <c r="O4" s="11">
        <v>113.91800000000001</v>
      </c>
      <c r="P4" s="11">
        <v>54.698999999999998</v>
      </c>
      <c r="Q4" s="11">
        <v>67.709999999999994</v>
      </c>
      <c r="R4" s="11">
        <v>97.519000000000005</v>
      </c>
      <c r="S4" s="11">
        <v>109.217</v>
      </c>
      <c r="T4" s="11">
        <v>120.879</v>
      </c>
      <c r="U4" s="11">
        <v>143.31800000000001</v>
      </c>
      <c r="V4" s="11">
        <v>85.706999999999994</v>
      </c>
      <c r="W4" s="11">
        <v>85.305999999999997</v>
      </c>
      <c r="X4" s="11">
        <v>26.431999999999999</v>
      </c>
      <c r="Y4" s="11">
        <v>43.823999999999998</v>
      </c>
      <c r="Z4" s="11">
        <v>92.132999999999996</v>
      </c>
      <c r="AA4" s="11">
        <v>107.408</v>
      </c>
      <c r="AB4" s="11">
        <v>89.323999999999998</v>
      </c>
      <c r="AC4" s="11">
        <v>85.924000000000007</v>
      </c>
      <c r="AD4" s="11">
        <v>116.864</v>
      </c>
      <c r="AE4" s="11">
        <v>90.676000000000002</v>
      </c>
      <c r="AF4" s="11">
        <v>132.91399999999999</v>
      </c>
      <c r="AG4" s="11">
        <v>48.045999999999999</v>
      </c>
      <c r="AH4" s="111">
        <v>63.104999999999997</v>
      </c>
      <c r="AI4" s="130"/>
      <c r="AJ4" s="130"/>
      <c r="AK4" s="130"/>
      <c r="AL4" s="130"/>
      <c r="AM4" s="130"/>
      <c r="AN4" s="130"/>
      <c r="AO4" s="130"/>
      <c r="AP4" s="130"/>
      <c r="AQ4" s="130"/>
      <c r="AR4" s="130"/>
      <c r="AS4" s="130"/>
      <c r="AT4" s="130"/>
      <c r="AU4" s="130"/>
      <c r="AV4" s="130"/>
      <c r="AW4" s="130"/>
      <c r="AX4" s="130"/>
      <c r="AY4" s="130"/>
    </row>
    <row r="5" spans="1:51" ht="15" x14ac:dyDescent="0.25">
      <c r="A5" s="141">
        <v>44713</v>
      </c>
      <c r="B5" s="279"/>
      <c r="C5" s="269"/>
      <c r="D5" s="284">
        <v>225</v>
      </c>
      <c r="E5" s="11">
        <v>303.69799999999998</v>
      </c>
      <c r="F5" s="11">
        <v>142.405</v>
      </c>
      <c r="G5" s="11">
        <v>238.46700000000001</v>
      </c>
      <c r="H5" s="11">
        <v>158.56</v>
      </c>
      <c r="I5" s="11">
        <v>333.08</v>
      </c>
      <c r="J5" s="11">
        <v>270.25400000000002</v>
      </c>
      <c r="K5" s="11">
        <v>238.14599999999999</v>
      </c>
      <c r="L5" s="11">
        <v>232.386</v>
      </c>
      <c r="M5" s="11">
        <v>259.03500000000003</v>
      </c>
      <c r="N5" s="11">
        <v>198.203</v>
      </c>
      <c r="O5" s="11">
        <v>137.43700000000001</v>
      </c>
      <c r="P5" s="11">
        <v>206.34700000000001</v>
      </c>
      <c r="Q5" s="11">
        <v>198.28100000000001</v>
      </c>
      <c r="R5" s="11">
        <v>243.483</v>
      </c>
      <c r="S5" s="11">
        <v>255.74299999999999</v>
      </c>
      <c r="T5" s="11">
        <v>117.57</v>
      </c>
      <c r="U5" s="11">
        <v>113.38500000000001</v>
      </c>
      <c r="V5" s="11">
        <v>208.19</v>
      </c>
      <c r="W5" s="11">
        <v>305.14499999999998</v>
      </c>
      <c r="X5" s="11">
        <v>235.48500000000001</v>
      </c>
      <c r="Y5" s="11">
        <v>182.92099999999999</v>
      </c>
      <c r="Z5" s="11">
        <v>171.078</v>
      </c>
      <c r="AA5" s="11">
        <v>129.24600000000001</v>
      </c>
      <c r="AB5" s="11">
        <v>181.50200000000001</v>
      </c>
      <c r="AC5" s="11">
        <v>302.57</v>
      </c>
      <c r="AD5" s="11">
        <v>256.529</v>
      </c>
      <c r="AE5" s="11">
        <v>164.80799999999999</v>
      </c>
      <c r="AF5" s="11">
        <v>242.518</v>
      </c>
      <c r="AG5" s="11">
        <v>217.614</v>
      </c>
      <c r="AH5" s="111">
        <v>245.54499999999999</v>
      </c>
      <c r="AI5" s="130"/>
      <c r="AJ5" s="130"/>
      <c r="AK5" s="130"/>
      <c r="AL5" s="130"/>
      <c r="AM5" s="130"/>
      <c r="AN5" s="130"/>
      <c r="AO5" s="130"/>
      <c r="AP5" s="130"/>
      <c r="AQ5" s="130"/>
      <c r="AR5" s="130"/>
      <c r="AS5" s="130"/>
      <c r="AT5" s="130"/>
      <c r="AU5" s="130"/>
      <c r="AV5" s="130"/>
      <c r="AW5" s="130"/>
      <c r="AX5" s="130"/>
      <c r="AY5" s="130"/>
    </row>
    <row r="6" spans="1:51" ht="15" x14ac:dyDescent="0.25">
      <c r="A6" s="141">
        <v>44743</v>
      </c>
      <c r="B6" s="279"/>
      <c r="C6" s="269"/>
      <c r="D6" s="284">
        <v>110</v>
      </c>
      <c r="E6" s="11">
        <v>135.33199999999999</v>
      </c>
      <c r="F6" s="11">
        <v>79.869</v>
      </c>
      <c r="G6" s="11">
        <v>140.351</v>
      </c>
      <c r="H6" s="11">
        <v>38.151000000000003</v>
      </c>
      <c r="I6" s="11">
        <v>263.24299999999999</v>
      </c>
      <c r="J6" s="11">
        <v>118.864</v>
      </c>
      <c r="K6" s="11">
        <v>93.027000000000001</v>
      </c>
      <c r="L6" s="11">
        <v>255.98</v>
      </c>
      <c r="M6" s="11">
        <v>135.892</v>
      </c>
      <c r="N6" s="11">
        <v>62.389000000000003</v>
      </c>
      <c r="O6" s="11">
        <v>44.395000000000003</v>
      </c>
      <c r="P6" s="11">
        <v>78.378</v>
      </c>
      <c r="Q6" s="11">
        <v>65.525000000000006</v>
      </c>
      <c r="R6" s="11">
        <v>170.31700000000001</v>
      </c>
      <c r="S6" s="11">
        <v>164.98699999999999</v>
      </c>
      <c r="T6" s="11">
        <v>25.795000000000002</v>
      </c>
      <c r="U6" s="11">
        <v>32.872999999999998</v>
      </c>
      <c r="V6" s="11">
        <v>133.97</v>
      </c>
      <c r="W6" s="11">
        <v>215.245</v>
      </c>
      <c r="X6" s="11">
        <v>225.721</v>
      </c>
      <c r="Y6" s="11">
        <v>239.715</v>
      </c>
      <c r="Z6" s="11">
        <v>66.567999999999998</v>
      </c>
      <c r="AA6" s="11">
        <v>50.04</v>
      </c>
      <c r="AB6" s="11">
        <v>101.136</v>
      </c>
      <c r="AC6" s="11">
        <v>166.08</v>
      </c>
      <c r="AD6" s="11">
        <v>88.088999999999999</v>
      </c>
      <c r="AE6" s="11">
        <v>63.472999999999999</v>
      </c>
      <c r="AF6" s="11">
        <v>89.103999999999999</v>
      </c>
      <c r="AG6" s="11">
        <v>150.14699999999999</v>
      </c>
      <c r="AH6" s="111">
        <v>124.063</v>
      </c>
      <c r="AI6" s="130"/>
      <c r="AJ6" s="130"/>
      <c r="AK6" s="130"/>
      <c r="AL6" s="130"/>
      <c r="AM6" s="130"/>
      <c r="AN6" s="130"/>
      <c r="AO6" s="130"/>
      <c r="AP6" s="130"/>
      <c r="AQ6" s="130"/>
      <c r="AR6" s="130"/>
      <c r="AS6" s="130"/>
      <c r="AT6" s="130"/>
      <c r="AU6" s="130"/>
      <c r="AV6" s="130"/>
      <c r="AW6" s="130"/>
      <c r="AX6" s="130"/>
      <c r="AY6" s="130"/>
    </row>
    <row r="7" spans="1:51" ht="15" x14ac:dyDescent="0.25">
      <c r="A7" s="141">
        <v>44774</v>
      </c>
      <c r="B7" s="279"/>
      <c r="C7" s="269"/>
      <c r="D7" s="284">
        <v>45</v>
      </c>
      <c r="E7" s="11">
        <v>62.149000000000001</v>
      </c>
      <c r="F7" s="11">
        <v>37.188000000000002</v>
      </c>
      <c r="G7" s="11">
        <v>128.84299999999999</v>
      </c>
      <c r="H7" s="11">
        <v>27.74</v>
      </c>
      <c r="I7" s="11">
        <v>92.085999999999999</v>
      </c>
      <c r="J7" s="11">
        <v>45.835000000000001</v>
      </c>
      <c r="K7" s="11">
        <v>65.849000000000004</v>
      </c>
      <c r="L7" s="11">
        <v>89.563999999999993</v>
      </c>
      <c r="M7" s="11">
        <v>53.99</v>
      </c>
      <c r="N7" s="11">
        <v>34.222999999999999</v>
      </c>
      <c r="O7" s="11">
        <v>26.731000000000002</v>
      </c>
      <c r="P7" s="11">
        <v>35.881</v>
      </c>
      <c r="Q7" s="11">
        <v>32.343000000000004</v>
      </c>
      <c r="R7" s="11">
        <v>68.403000000000006</v>
      </c>
      <c r="S7" s="11">
        <v>61.423999999999999</v>
      </c>
      <c r="T7" s="11">
        <v>24.462</v>
      </c>
      <c r="U7" s="11">
        <v>33.966000000000001</v>
      </c>
      <c r="V7" s="11">
        <v>47.319000000000003</v>
      </c>
      <c r="W7" s="11">
        <v>67.852999999999994</v>
      </c>
      <c r="X7" s="11">
        <v>74.712000000000003</v>
      </c>
      <c r="Y7" s="11">
        <v>74.197999999999993</v>
      </c>
      <c r="Z7" s="11">
        <v>31.352</v>
      </c>
      <c r="AA7" s="11">
        <v>28.437000000000001</v>
      </c>
      <c r="AB7" s="11">
        <v>44.097999999999999</v>
      </c>
      <c r="AC7" s="11">
        <v>54.137</v>
      </c>
      <c r="AD7" s="11">
        <v>40.950000000000003</v>
      </c>
      <c r="AE7" s="11">
        <v>32.677999999999997</v>
      </c>
      <c r="AF7" s="11">
        <v>39.503</v>
      </c>
      <c r="AG7" s="11">
        <v>54.167000000000002</v>
      </c>
      <c r="AH7" s="111">
        <v>44.164999999999999</v>
      </c>
      <c r="AI7" s="130"/>
      <c r="AJ7" s="130"/>
      <c r="AK7" s="130"/>
      <c r="AL7" s="130"/>
      <c r="AM7" s="130"/>
      <c r="AN7" s="130"/>
      <c r="AO7" s="130"/>
      <c r="AP7" s="130"/>
      <c r="AQ7" s="130"/>
      <c r="AR7" s="130"/>
      <c r="AS7" s="130"/>
      <c r="AT7" s="130"/>
      <c r="AU7" s="130"/>
      <c r="AV7" s="130"/>
      <c r="AW7" s="130"/>
      <c r="AX7" s="130"/>
      <c r="AY7" s="130"/>
    </row>
    <row r="8" spans="1:51" ht="15" x14ac:dyDescent="0.25">
      <c r="A8" s="141">
        <v>44805</v>
      </c>
      <c r="B8" s="279"/>
      <c r="C8" s="269"/>
      <c r="D8" s="284">
        <v>35</v>
      </c>
      <c r="E8" s="11">
        <v>51.401000000000003</v>
      </c>
      <c r="F8" s="11">
        <v>30.309000000000001</v>
      </c>
      <c r="G8" s="11">
        <v>48.076000000000001</v>
      </c>
      <c r="H8" s="11">
        <v>23.498999999999999</v>
      </c>
      <c r="I8" s="11">
        <v>43.716000000000001</v>
      </c>
      <c r="J8" s="11">
        <v>30.001000000000001</v>
      </c>
      <c r="K8" s="11">
        <v>51.851999999999997</v>
      </c>
      <c r="L8" s="11">
        <v>42.185000000000002</v>
      </c>
      <c r="M8" s="11">
        <v>45.679000000000002</v>
      </c>
      <c r="N8" s="11">
        <v>35.634</v>
      </c>
      <c r="O8" s="11">
        <v>22.061</v>
      </c>
      <c r="P8" s="11">
        <v>33.665999999999997</v>
      </c>
      <c r="Q8" s="11">
        <v>31.216000000000001</v>
      </c>
      <c r="R8" s="11">
        <v>50.54</v>
      </c>
      <c r="S8" s="11">
        <v>35.322000000000003</v>
      </c>
      <c r="T8" s="11">
        <v>21.808</v>
      </c>
      <c r="U8" s="11">
        <v>26.792000000000002</v>
      </c>
      <c r="V8" s="11">
        <v>36.616999999999997</v>
      </c>
      <c r="W8" s="11">
        <v>34.677999999999997</v>
      </c>
      <c r="X8" s="11">
        <v>41.456000000000003</v>
      </c>
      <c r="Y8" s="11">
        <v>37.311999999999998</v>
      </c>
      <c r="Z8" s="11">
        <v>22.620999999999999</v>
      </c>
      <c r="AA8" s="11">
        <v>31.445</v>
      </c>
      <c r="AB8" s="11">
        <v>36.595999999999997</v>
      </c>
      <c r="AC8" s="11">
        <v>36.219000000000001</v>
      </c>
      <c r="AD8" s="11">
        <v>34.475999999999999</v>
      </c>
      <c r="AE8" s="11">
        <v>32.029000000000003</v>
      </c>
      <c r="AF8" s="11">
        <v>26.878</v>
      </c>
      <c r="AG8" s="11">
        <v>39.780999999999999</v>
      </c>
      <c r="AH8" s="111">
        <v>28.826000000000001</v>
      </c>
      <c r="AI8" s="130"/>
      <c r="AJ8" s="130"/>
      <c r="AK8" s="130"/>
      <c r="AL8" s="130"/>
      <c r="AM8" s="130"/>
      <c r="AN8" s="130"/>
      <c r="AO8" s="130"/>
      <c r="AP8" s="130"/>
      <c r="AQ8" s="130"/>
      <c r="AR8" s="130"/>
      <c r="AS8" s="130"/>
      <c r="AT8" s="130"/>
      <c r="AU8" s="130"/>
      <c r="AV8" s="130"/>
      <c r="AW8" s="130"/>
      <c r="AX8" s="130"/>
      <c r="AY8" s="130"/>
    </row>
    <row r="9" spans="1:51" ht="15" x14ac:dyDescent="0.25">
      <c r="A9" s="141">
        <v>44835</v>
      </c>
      <c r="B9" s="279"/>
      <c r="C9" s="269"/>
      <c r="D9" s="284">
        <v>41.65</v>
      </c>
      <c r="E9" s="11">
        <v>38.552999999999997</v>
      </c>
      <c r="F9" s="11">
        <v>28.948</v>
      </c>
      <c r="G9" s="11">
        <v>42.975000000000001</v>
      </c>
      <c r="H9" s="11">
        <v>36.046999999999997</v>
      </c>
      <c r="I9" s="11">
        <v>45.860999999999997</v>
      </c>
      <c r="J9" s="11">
        <v>34.783000000000001</v>
      </c>
      <c r="K9" s="11">
        <v>55.070999999999998</v>
      </c>
      <c r="L9" s="11">
        <v>46.043999999999997</v>
      </c>
      <c r="M9" s="11">
        <v>35.273000000000003</v>
      </c>
      <c r="N9" s="11">
        <v>36.448999999999998</v>
      </c>
      <c r="O9" s="11">
        <v>25.547999999999998</v>
      </c>
      <c r="P9" s="11">
        <v>37.179000000000002</v>
      </c>
      <c r="Q9" s="11">
        <v>28.178999999999998</v>
      </c>
      <c r="R9" s="11">
        <v>48.329000000000001</v>
      </c>
      <c r="S9" s="11">
        <v>39.463999999999999</v>
      </c>
      <c r="T9" s="11">
        <v>40.261000000000003</v>
      </c>
      <c r="U9" s="11">
        <v>44.718000000000004</v>
      </c>
      <c r="V9" s="11">
        <v>35.837000000000003</v>
      </c>
      <c r="W9" s="11">
        <v>42.427</v>
      </c>
      <c r="X9" s="11">
        <v>36.317</v>
      </c>
      <c r="Y9" s="11">
        <v>41.033999999999999</v>
      </c>
      <c r="Z9" s="11">
        <v>26.178000000000001</v>
      </c>
      <c r="AA9" s="11">
        <v>37.793999999999997</v>
      </c>
      <c r="AB9" s="11">
        <v>91.531000000000006</v>
      </c>
      <c r="AC9" s="11">
        <v>46.308999999999997</v>
      </c>
      <c r="AD9" s="11">
        <v>70.058000000000007</v>
      </c>
      <c r="AE9" s="11">
        <v>47.423000000000002</v>
      </c>
      <c r="AF9" s="11">
        <v>32.546999999999997</v>
      </c>
      <c r="AG9" s="11">
        <v>41.055</v>
      </c>
      <c r="AH9" s="111">
        <v>30.765999999999998</v>
      </c>
      <c r="AI9" s="130"/>
      <c r="AJ9" s="130"/>
      <c r="AK9" s="130"/>
      <c r="AL9" s="130"/>
      <c r="AM9" s="130"/>
      <c r="AN9" s="130"/>
      <c r="AO9" s="130"/>
      <c r="AP9" s="130"/>
      <c r="AQ9" s="130"/>
      <c r="AR9" s="130"/>
      <c r="AS9" s="130"/>
      <c r="AT9" s="130"/>
      <c r="AU9" s="130"/>
      <c r="AV9" s="130"/>
      <c r="AW9" s="130"/>
      <c r="AX9" s="130"/>
      <c r="AY9" s="130"/>
    </row>
    <row r="10" spans="1:51" ht="15" x14ac:dyDescent="0.25">
      <c r="A10" s="141">
        <v>44866</v>
      </c>
      <c r="B10" s="279"/>
      <c r="C10" s="269"/>
      <c r="D10" s="284">
        <v>40.85</v>
      </c>
      <c r="E10" s="11">
        <v>39.234999999999999</v>
      </c>
      <c r="F10" s="11">
        <v>29.599</v>
      </c>
      <c r="G10" s="11">
        <v>37.411999999999999</v>
      </c>
      <c r="H10" s="11">
        <v>33.264000000000003</v>
      </c>
      <c r="I10" s="11">
        <v>42.59</v>
      </c>
      <c r="J10" s="11">
        <v>36.536999999999999</v>
      </c>
      <c r="K10" s="11">
        <v>37.701999999999998</v>
      </c>
      <c r="L10" s="11">
        <v>38.197000000000003</v>
      </c>
      <c r="M10" s="11">
        <v>32.820999999999998</v>
      </c>
      <c r="N10" s="11">
        <v>32.881999999999998</v>
      </c>
      <c r="O10" s="11">
        <v>34.244</v>
      </c>
      <c r="P10" s="11">
        <v>32.188000000000002</v>
      </c>
      <c r="Q10" s="11">
        <v>29.507999999999999</v>
      </c>
      <c r="R10" s="11">
        <v>47.439</v>
      </c>
      <c r="S10" s="11">
        <v>36.433999999999997</v>
      </c>
      <c r="T10" s="11">
        <v>31.297000000000001</v>
      </c>
      <c r="U10" s="11">
        <v>37.79</v>
      </c>
      <c r="V10" s="11">
        <v>38.134</v>
      </c>
      <c r="W10" s="11">
        <v>41.085999999999999</v>
      </c>
      <c r="X10" s="11">
        <v>36.402000000000001</v>
      </c>
      <c r="Y10" s="11">
        <v>38.322000000000003</v>
      </c>
      <c r="Z10" s="11">
        <v>32.978999999999999</v>
      </c>
      <c r="AA10" s="11">
        <v>32.283999999999999</v>
      </c>
      <c r="AB10" s="11">
        <v>46.674999999999997</v>
      </c>
      <c r="AC10" s="11">
        <v>36.965000000000003</v>
      </c>
      <c r="AD10" s="11">
        <v>71.756</v>
      </c>
      <c r="AE10" s="11">
        <v>39.963000000000001</v>
      </c>
      <c r="AF10" s="11">
        <v>34.076000000000001</v>
      </c>
      <c r="AG10" s="11">
        <v>34.823999999999998</v>
      </c>
      <c r="AH10" s="111">
        <v>35.216999999999999</v>
      </c>
      <c r="AI10" s="130"/>
      <c r="AJ10" s="130"/>
      <c r="AK10" s="130"/>
      <c r="AL10" s="130"/>
      <c r="AM10" s="130"/>
      <c r="AN10" s="130"/>
      <c r="AO10" s="130"/>
      <c r="AP10" s="130"/>
      <c r="AQ10" s="130"/>
      <c r="AR10" s="130"/>
      <c r="AS10" s="130"/>
      <c r="AT10" s="130"/>
      <c r="AU10" s="130"/>
      <c r="AV10" s="130"/>
      <c r="AW10" s="130"/>
      <c r="AX10" s="130"/>
      <c r="AY10" s="130"/>
    </row>
    <row r="11" spans="1:51" ht="15" x14ac:dyDescent="0.25">
      <c r="A11" s="141">
        <v>44896</v>
      </c>
      <c r="B11" s="279"/>
      <c r="C11" s="269"/>
      <c r="D11" s="284">
        <v>31.62</v>
      </c>
      <c r="E11" s="11">
        <v>33.817</v>
      </c>
      <c r="F11" s="11">
        <v>25.55</v>
      </c>
      <c r="G11" s="11">
        <v>31.533000000000001</v>
      </c>
      <c r="H11" s="11">
        <v>26.439</v>
      </c>
      <c r="I11" s="11">
        <v>41.978999999999999</v>
      </c>
      <c r="J11" s="11">
        <v>34.049999999999997</v>
      </c>
      <c r="K11" s="11">
        <v>29.716000000000001</v>
      </c>
      <c r="L11" s="11">
        <v>33.610999999999997</v>
      </c>
      <c r="M11" s="11">
        <v>28.391999999999999</v>
      </c>
      <c r="N11" s="11">
        <v>26.943000000000001</v>
      </c>
      <c r="O11" s="11">
        <v>26.295000000000002</v>
      </c>
      <c r="P11" s="11">
        <v>26.635000000000002</v>
      </c>
      <c r="Q11" s="11">
        <v>25.204000000000001</v>
      </c>
      <c r="R11" s="11">
        <v>33.917000000000002</v>
      </c>
      <c r="S11" s="11">
        <v>31.766999999999999</v>
      </c>
      <c r="T11" s="11">
        <v>27.126999999999999</v>
      </c>
      <c r="U11" s="11">
        <v>27.710999999999999</v>
      </c>
      <c r="V11" s="11">
        <v>30.231999999999999</v>
      </c>
      <c r="W11" s="11">
        <v>32.868000000000002</v>
      </c>
      <c r="X11" s="11">
        <v>30.648</v>
      </c>
      <c r="Y11" s="11">
        <v>30.727</v>
      </c>
      <c r="Z11" s="11">
        <v>27.498000000000001</v>
      </c>
      <c r="AA11" s="11">
        <v>25.87</v>
      </c>
      <c r="AB11" s="11">
        <v>34.887</v>
      </c>
      <c r="AC11" s="11">
        <v>30.574000000000002</v>
      </c>
      <c r="AD11" s="11">
        <v>40.427</v>
      </c>
      <c r="AE11" s="11">
        <v>35.933</v>
      </c>
      <c r="AF11" s="11">
        <v>28.013999999999999</v>
      </c>
      <c r="AG11" s="11">
        <v>28.942</v>
      </c>
      <c r="AH11" s="111">
        <v>29.529</v>
      </c>
      <c r="AI11" s="130"/>
      <c r="AJ11" s="130"/>
      <c r="AK11" s="130"/>
      <c r="AL11" s="130"/>
      <c r="AM11" s="130"/>
      <c r="AN11" s="130"/>
      <c r="AO11" s="130"/>
      <c r="AP11" s="130"/>
      <c r="AQ11" s="130"/>
      <c r="AR11" s="130"/>
      <c r="AS11" s="130"/>
      <c r="AT11" s="130"/>
      <c r="AU11" s="130"/>
      <c r="AV11" s="130"/>
      <c r="AW11" s="130"/>
      <c r="AX11" s="130"/>
      <c r="AY11" s="130"/>
    </row>
    <row r="12" spans="1:51" ht="15" x14ac:dyDescent="0.25">
      <c r="A12" s="141">
        <v>44927</v>
      </c>
      <c r="B12" s="279"/>
      <c r="C12" s="269"/>
      <c r="D12" s="284">
        <v>30.37</v>
      </c>
      <c r="E12" s="11">
        <v>28.95</v>
      </c>
      <c r="F12" s="11">
        <v>22.870999999999999</v>
      </c>
      <c r="G12" s="11">
        <v>27.445</v>
      </c>
      <c r="H12" s="11">
        <v>22.890999999999998</v>
      </c>
      <c r="I12" s="11">
        <v>32.883000000000003</v>
      </c>
      <c r="J12" s="11">
        <v>34.923999999999999</v>
      </c>
      <c r="K12" s="11">
        <v>25.385999999999999</v>
      </c>
      <c r="L12" s="11">
        <v>28.513000000000002</v>
      </c>
      <c r="M12" s="11">
        <v>24.885000000000002</v>
      </c>
      <c r="N12" s="11">
        <v>23.376000000000001</v>
      </c>
      <c r="O12" s="11">
        <v>21.802</v>
      </c>
      <c r="P12" s="11">
        <v>23.18</v>
      </c>
      <c r="Q12" s="11">
        <v>22.41</v>
      </c>
      <c r="R12" s="11">
        <v>28.513000000000002</v>
      </c>
      <c r="S12" s="11">
        <v>31.518999999999998</v>
      </c>
      <c r="T12" s="11">
        <v>25.23</v>
      </c>
      <c r="U12" s="11">
        <v>22.960999999999999</v>
      </c>
      <c r="V12" s="11">
        <v>27.742999999999999</v>
      </c>
      <c r="W12" s="11">
        <v>28.122</v>
      </c>
      <c r="X12" s="11">
        <v>27.6</v>
      </c>
      <c r="Y12" s="11">
        <v>27.821000000000002</v>
      </c>
      <c r="Z12" s="11">
        <v>23.097000000000001</v>
      </c>
      <c r="AA12" s="11">
        <v>22.856000000000002</v>
      </c>
      <c r="AB12" s="11">
        <v>32.137</v>
      </c>
      <c r="AC12" s="11">
        <v>27.042999999999999</v>
      </c>
      <c r="AD12" s="11">
        <v>32.289000000000001</v>
      </c>
      <c r="AE12" s="11">
        <v>30.722000000000001</v>
      </c>
      <c r="AF12" s="11">
        <v>24.401</v>
      </c>
      <c r="AG12" s="11">
        <v>24.972999999999999</v>
      </c>
      <c r="AH12" s="111">
        <v>25.140999999999998</v>
      </c>
      <c r="AI12" s="130"/>
      <c r="AJ12" s="130"/>
      <c r="AK12" s="130"/>
      <c r="AL12" s="130"/>
      <c r="AM12" s="130"/>
      <c r="AN12" s="130"/>
      <c r="AO12" s="130"/>
      <c r="AP12" s="130"/>
      <c r="AQ12" s="130"/>
      <c r="AR12" s="130"/>
      <c r="AS12" s="130"/>
      <c r="AT12" s="130"/>
      <c r="AU12" s="130"/>
      <c r="AV12" s="130"/>
      <c r="AW12" s="130"/>
      <c r="AX12" s="130"/>
      <c r="AY12" s="130"/>
    </row>
    <row r="13" spans="1:51" ht="15" x14ac:dyDescent="0.25">
      <c r="A13" s="141">
        <v>44958</v>
      </c>
      <c r="B13" s="279"/>
      <c r="C13" s="269"/>
      <c r="D13" s="284">
        <v>27.64</v>
      </c>
      <c r="E13" s="11">
        <v>25.065999999999999</v>
      </c>
      <c r="F13" s="11">
        <v>20.984000000000002</v>
      </c>
      <c r="G13" s="11">
        <v>23.352</v>
      </c>
      <c r="H13" s="11">
        <v>30.466000000000001</v>
      </c>
      <c r="I13" s="11">
        <v>36.466999999999999</v>
      </c>
      <c r="J13" s="11">
        <v>28.215</v>
      </c>
      <c r="K13" s="11">
        <v>21.645</v>
      </c>
      <c r="L13" s="11">
        <v>26.15</v>
      </c>
      <c r="M13" s="11">
        <v>25.462</v>
      </c>
      <c r="N13" s="11">
        <v>20.481999999999999</v>
      </c>
      <c r="O13" s="11">
        <v>18.856000000000002</v>
      </c>
      <c r="P13" s="11">
        <v>28.552</v>
      </c>
      <c r="Q13" s="11">
        <v>20.699000000000002</v>
      </c>
      <c r="R13" s="11">
        <v>25.129000000000001</v>
      </c>
      <c r="S13" s="11">
        <v>26.454000000000001</v>
      </c>
      <c r="T13" s="11">
        <v>23.786999999999999</v>
      </c>
      <c r="U13" s="11">
        <v>19.468</v>
      </c>
      <c r="V13" s="11">
        <v>26.184999999999999</v>
      </c>
      <c r="W13" s="11">
        <v>23.792999999999999</v>
      </c>
      <c r="X13" s="11">
        <v>25.623999999999999</v>
      </c>
      <c r="Y13" s="11">
        <v>26.149000000000001</v>
      </c>
      <c r="Z13" s="11">
        <v>20.431000000000001</v>
      </c>
      <c r="AA13" s="11">
        <v>26.814</v>
      </c>
      <c r="AB13" s="11">
        <v>35.575000000000003</v>
      </c>
      <c r="AC13" s="11">
        <v>31.940999999999999</v>
      </c>
      <c r="AD13" s="11">
        <v>43.588000000000001</v>
      </c>
      <c r="AE13" s="11">
        <v>28.041</v>
      </c>
      <c r="AF13" s="11">
        <v>24.17</v>
      </c>
      <c r="AG13" s="11">
        <v>22.33</v>
      </c>
      <c r="AH13" s="111">
        <v>25.625</v>
      </c>
      <c r="AI13" s="130"/>
      <c r="AJ13" s="130"/>
      <c r="AK13" s="130"/>
      <c r="AL13" s="130"/>
      <c r="AM13" s="130"/>
      <c r="AN13" s="130"/>
      <c r="AO13" s="130"/>
      <c r="AP13" s="130"/>
      <c r="AQ13" s="130"/>
      <c r="AR13" s="130"/>
      <c r="AS13" s="130"/>
      <c r="AT13" s="130"/>
      <c r="AU13" s="130"/>
      <c r="AV13" s="130"/>
      <c r="AW13" s="130"/>
      <c r="AX13" s="130"/>
      <c r="AY13" s="130"/>
    </row>
    <row r="14" spans="1:51" ht="15" x14ac:dyDescent="0.25">
      <c r="A14" s="141">
        <v>44986</v>
      </c>
      <c r="B14" s="279"/>
      <c r="C14" s="269"/>
      <c r="D14" s="284">
        <v>50.18</v>
      </c>
      <c r="E14" s="11">
        <v>46.476999999999997</v>
      </c>
      <c r="F14" s="11">
        <v>43.232999999999997</v>
      </c>
      <c r="G14" s="11">
        <v>44.685000000000002</v>
      </c>
      <c r="H14" s="11">
        <v>60.253999999999998</v>
      </c>
      <c r="I14" s="11">
        <v>52.639000000000003</v>
      </c>
      <c r="J14" s="11">
        <v>51.804000000000002</v>
      </c>
      <c r="K14" s="11">
        <v>39.737000000000002</v>
      </c>
      <c r="L14" s="11">
        <v>42.984999999999999</v>
      </c>
      <c r="M14" s="11">
        <v>35.281999999999996</v>
      </c>
      <c r="N14" s="11">
        <v>34.021000000000001</v>
      </c>
      <c r="O14" s="11">
        <v>27.664000000000001</v>
      </c>
      <c r="P14" s="11">
        <v>36.972000000000001</v>
      </c>
      <c r="Q14" s="11">
        <v>50.656999999999996</v>
      </c>
      <c r="R14" s="11">
        <v>46.389000000000003</v>
      </c>
      <c r="S14" s="11">
        <v>35.149000000000001</v>
      </c>
      <c r="T14" s="11">
        <v>56.923999999999999</v>
      </c>
      <c r="U14" s="11">
        <v>27.596</v>
      </c>
      <c r="V14" s="11">
        <v>45.637</v>
      </c>
      <c r="W14" s="11">
        <v>33.819000000000003</v>
      </c>
      <c r="X14" s="11">
        <v>33.512999999999998</v>
      </c>
      <c r="Y14" s="11">
        <v>51.713000000000001</v>
      </c>
      <c r="Z14" s="11">
        <v>34.725999999999999</v>
      </c>
      <c r="AA14" s="11">
        <v>40.201000000000001</v>
      </c>
      <c r="AB14" s="11">
        <v>63.195999999999998</v>
      </c>
      <c r="AC14" s="11">
        <v>51.451999999999998</v>
      </c>
      <c r="AD14" s="11">
        <v>125.01900000000001</v>
      </c>
      <c r="AE14" s="11">
        <v>35.273000000000003</v>
      </c>
      <c r="AF14" s="11">
        <v>38.542999999999999</v>
      </c>
      <c r="AG14" s="11">
        <v>39.825000000000003</v>
      </c>
      <c r="AH14" s="111">
        <v>33.145000000000003</v>
      </c>
      <c r="AI14" s="130"/>
      <c r="AJ14" s="130"/>
      <c r="AK14" s="130"/>
      <c r="AL14" s="130"/>
      <c r="AM14" s="130"/>
      <c r="AN14" s="130"/>
      <c r="AO14" s="130"/>
      <c r="AP14" s="130"/>
      <c r="AQ14" s="130"/>
      <c r="AR14" s="130"/>
      <c r="AS14" s="130"/>
      <c r="AT14" s="130"/>
      <c r="AU14" s="130"/>
      <c r="AV14" s="130"/>
      <c r="AW14" s="130"/>
      <c r="AX14" s="130"/>
      <c r="AY14" s="130"/>
    </row>
    <row r="15" spans="1:51" ht="15" x14ac:dyDescent="0.25">
      <c r="A15" s="141">
        <v>45017</v>
      </c>
      <c r="B15" s="279"/>
      <c r="C15" s="269"/>
      <c r="D15" s="284">
        <v>76.98</v>
      </c>
      <c r="E15" s="11">
        <v>61.779000000000003</v>
      </c>
      <c r="F15" s="11">
        <v>64.775000000000006</v>
      </c>
      <c r="G15" s="11">
        <v>80.713999999999999</v>
      </c>
      <c r="H15" s="11">
        <v>59.176000000000002</v>
      </c>
      <c r="I15" s="11">
        <v>105.333</v>
      </c>
      <c r="J15" s="11">
        <v>79.760000000000005</v>
      </c>
      <c r="K15" s="11">
        <v>69.272000000000006</v>
      </c>
      <c r="L15" s="11">
        <v>57.198999999999998</v>
      </c>
      <c r="M15" s="11">
        <v>67.143000000000001</v>
      </c>
      <c r="N15" s="11">
        <v>44.534999999999997</v>
      </c>
      <c r="O15" s="11">
        <v>57.066000000000003</v>
      </c>
      <c r="P15" s="11">
        <v>60.497</v>
      </c>
      <c r="Q15" s="11">
        <v>105.374</v>
      </c>
      <c r="R15" s="11">
        <v>70.257000000000005</v>
      </c>
      <c r="S15" s="11">
        <v>91.174999999999997</v>
      </c>
      <c r="T15" s="11">
        <v>61.401000000000003</v>
      </c>
      <c r="U15" s="11">
        <v>32.372999999999998</v>
      </c>
      <c r="V15" s="11">
        <v>74.323999999999998</v>
      </c>
      <c r="W15" s="11">
        <v>47.215000000000003</v>
      </c>
      <c r="X15" s="11">
        <v>56.792000000000002</v>
      </c>
      <c r="Y15" s="11">
        <v>107.012</v>
      </c>
      <c r="Z15" s="11">
        <v>41.95</v>
      </c>
      <c r="AA15" s="11">
        <v>69.518000000000001</v>
      </c>
      <c r="AB15" s="11">
        <v>69.606999999999999</v>
      </c>
      <c r="AC15" s="11">
        <v>79.492999999999995</v>
      </c>
      <c r="AD15" s="11">
        <v>245.655</v>
      </c>
      <c r="AE15" s="11">
        <v>64.599000000000004</v>
      </c>
      <c r="AF15" s="11">
        <v>87.793999999999997</v>
      </c>
      <c r="AG15" s="11">
        <v>56.03</v>
      </c>
      <c r="AH15" s="111">
        <v>54.244</v>
      </c>
      <c r="AI15" s="130"/>
      <c r="AJ15" s="130"/>
      <c r="AK15" s="130"/>
      <c r="AL15" s="130"/>
      <c r="AM15" s="130"/>
      <c r="AN15" s="130"/>
      <c r="AO15" s="130"/>
      <c r="AP15" s="130"/>
      <c r="AQ15" s="130"/>
      <c r="AR15" s="130"/>
      <c r="AS15" s="130"/>
      <c r="AT15" s="130"/>
      <c r="AU15" s="130"/>
      <c r="AV15" s="130"/>
      <c r="AW15" s="130"/>
      <c r="AX15" s="130"/>
      <c r="AY15" s="130"/>
    </row>
    <row r="16" spans="1:51" ht="15" x14ac:dyDescent="0.25">
      <c r="A16" s="141">
        <v>45047</v>
      </c>
      <c r="B16" s="279"/>
      <c r="C16" s="269"/>
      <c r="D16" s="284">
        <v>167.22</v>
      </c>
      <c r="E16" s="11">
        <v>140.24</v>
      </c>
      <c r="F16" s="11">
        <v>191.03399999999999</v>
      </c>
      <c r="G16" s="11">
        <v>164.74600000000001</v>
      </c>
      <c r="H16" s="11">
        <v>56.201000000000001</v>
      </c>
      <c r="I16" s="11">
        <v>136.096</v>
      </c>
      <c r="J16" s="11">
        <v>307.30599999999998</v>
      </c>
      <c r="K16" s="11">
        <v>129.31899999999999</v>
      </c>
      <c r="L16" s="11">
        <v>150.52600000000001</v>
      </c>
      <c r="M16" s="11">
        <v>137.833</v>
      </c>
      <c r="N16" s="11">
        <v>97.159000000000006</v>
      </c>
      <c r="O16" s="11">
        <v>51.021000000000001</v>
      </c>
      <c r="P16" s="11">
        <v>58.417999999999999</v>
      </c>
      <c r="Q16" s="11">
        <v>94.555999999999997</v>
      </c>
      <c r="R16" s="11">
        <v>133.892</v>
      </c>
      <c r="S16" s="11">
        <v>214.63800000000001</v>
      </c>
      <c r="T16" s="11">
        <v>150.04300000000001</v>
      </c>
      <c r="U16" s="11">
        <v>102.17100000000001</v>
      </c>
      <c r="V16" s="11">
        <v>126.92700000000001</v>
      </c>
      <c r="W16" s="11">
        <v>22.69</v>
      </c>
      <c r="X16" s="11">
        <v>140.73599999999999</v>
      </c>
      <c r="Y16" s="11">
        <v>142.54300000000001</v>
      </c>
      <c r="Z16" s="11">
        <v>64.512</v>
      </c>
      <c r="AA16" s="11">
        <v>171.11600000000001</v>
      </c>
      <c r="AB16" s="11">
        <v>155.262</v>
      </c>
      <c r="AC16" s="11">
        <v>121.251</v>
      </c>
      <c r="AD16" s="11">
        <v>363.24599999999998</v>
      </c>
      <c r="AE16" s="11">
        <v>219.85300000000001</v>
      </c>
      <c r="AF16" s="11">
        <v>74.527000000000001</v>
      </c>
      <c r="AG16" s="11">
        <v>107.56100000000001</v>
      </c>
      <c r="AH16" s="111">
        <v>70.668000000000006</v>
      </c>
      <c r="AI16" s="130"/>
      <c r="AJ16" s="130"/>
      <c r="AK16" s="130"/>
      <c r="AL16" s="130"/>
      <c r="AM16" s="130"/>
      <c r="AN16" s="130"/>
      <c r="AO16" s="130"/>
      <c r="AP16" s="130"/>
      <c r="AQ16" s="130"/>
      <c r="AR16" s="130"/>
      <c r="AS16" s="130"/>
      <c r="AT16" s="130"/>
      <c r="AU16" s="130"/>
      <c r="AV16" s="130"/>
      <c r="AW16" s="130"/>
      <c r="AX16" s="130"/>
      <c r="AY16" s="130"/>
    </row>
    <row r="17" spans="1:51" ht="15" x14ac:dyDescent="0.25">
      <c r="A17" s="141">
        <v>45078</v>
      </c>
      <c r="B17" s="279"/>
      <c r="C17" s="269"/>
      <c r="D17" s="284">
        <v>302.7</v>
      </c>
      <c r="E17" s="11">
        <v>56.94</v>
      </c>
      <c r="F17" s="11">
        <v>356.26</v>
      </c>
      <c r="G17" s="11">
        <v>147.39099999999999</v>
      </c>
      <c r="H17" s="11">
        <v>391.93</v>
      </c>
      <c r="I17" s="11">
        <v>550.36599999999999</v>
      </c>
      <c r="J17" s="11">
        <v>680.78099999999995</v>
      </c>
      <c r="K17" s="11">
        <v>277.07</v>
      </c>
      <c r="L17" s="11">
        <v>514.654</v>
      </c>
      <c r="M17" s="11">
        <v>205.387</v>
      </c>
      <c r="N17" s="11">
        <v>116.72</v>
      </c>
      <c r="O17" s="11">
        <v>188.512</v>
      </c>
      <c r="P17" s="11">
        <v>217.08600000000001</v>
      </c>
      <c r="Q17" s="11">
        <v>232.92599999999999</v>
      </c>
      <c r="R17" s="11">
        <v>356.92700000000002</v>
      </c>
      <c r="S17" s="11">
        <v>267.52300000000002</v>
      </c>
      <c r="T17" s="11">
        <v>60.182000000000002</v>
      </c>
      <c r="U17" s="11">
        <v>269.55500000000001</v>
      </c>
      <c r="V17" s="11">
        <v>432.596</v>
      </c>
      <c r="W17" s="11">
        <v>182.07499999999999</v>
      </c>
      <c r="X17" s="11">
        <v>381.17</v>
      </c>
      <c r="Y17" s="11">
        <v>185.79499999999999</v>
      </c>
      <c r="Z17" s="11">
        <v>92.135000000000005</v>
      </c>
      <c r="AA17" s="11">
        <v>445.858</v>
      </c>
      <c r="AB17" s="11">
        <v>278.834</v>
      </c>
      <c r="AC17" s="11">
        <v>275.18099999999998</v>
      </c>
      <c r="AD17" s="11">
        <v>705.63599999999997</v>
      </c>
      <c r="AE17" s="11">
        <v>413.98399999999998</v>
      </c>
      <c r="AF17" s="11">
        <v>239.53200000000001</v>
      </c>
      <c r="AG17" s="11">
        <v>322.68299999999999</v>
      </c>
      <c r="AH17" s="111">
        <v>311.82400000000001</v>
      </c>
      <c r="AI17" s="130"/>
      <c r="AJ17" s="130"/>
      <c r="AK17" s="130"/>
      <c r="AL17" s="130"/>
      <c r="AM17" s="130"/>
      <c r="AN17" s="130"/>
      <c r="AO17" s="130"/>
      <c r="AP17" s="130"/>
      <c r="AQ17" s="130"/>
      <c r="AR17" s="130"/>
      <c r="AS17" s="130"/>
      <c r="AT17" s="130"/>
      <c r="AU17" s="130"/>
      <c r="AV17" s="130"/>
      <c r="AW17" s="130"/>
      <c r="AX17" s="130"/>
      <c r="AY17" s="130"/>
    </row>
    <row r="18" spans="1:51" ht="15" x14ac:dyDescent="0.25">
      <c r="A18" s="141">
        <v>45108</v>
      </c>
      <c r="B18" s="279"/>
      <c r="C18" s="269"/>
      <c r="D18" s="284">
        <v>146.94</v>
      </c>
      <c r="E18" s="11">
        <v>33.103999999999999</v>
      </c>
      <c r="F18" s="11">
        <v>228.994</v>
      </c>
      <c r="G18" s="11">
        <v>26.321000000000002</v>
      </c>
      <c r="H18" s="11">
        <v>422.71699999999998</v>
      </c>
      <c r="I18" s="11">
        <v>292.83800000000002</v>
      </c>
      <c r="J18" s="11">
        <v>308.774</v>
      </c>
      <c r="K18" s="11">
        <v>341.07400000000001</v>
      </c>
      <c r="L18" s="11">
        <v>330.31700000000001</v>
      </c>
      <c r="M18" s="11">
        <v>63.389000000000003</v>
      </c>
      <c r="N18" s="11">
        <v>30.434999999999999</v>
      </c>
      <c r="O18" s="11">
        <v>81.048000000000002</v>
      </c>
      <c r="P18" s="11">
        <v>77.644999999999996</v>
      </c>
      <c r="Q18" s="11">
        <v>173.459</v>
      </c>
      <c r="R18" s="11">
        <v>257.51600000000002</v>
      </c>
      <c r="S18" s="11">
        <v>75.89</v>
      </c>
      <c r="T18" s="11">
        <v>8.3520000000000003</v>
      </c>
      <c r="U18" s="11">
        <v>206.47200000000001</v>
      </c>
      <c r="V18" s="11">
        <v>344.11700000000002</v>
      </c>
      <c r="W18" s="11">
        <v>172.25</v>
      </c>
      <c r="X18" s="11">
        <v>623.99800000000005</v>
      </c>
      <c r="Y18" s="11">
        <v>69.756</v>
      </c>
      <c r="Z18" s="11">
        <v>35.405000000000001</v>
      </c>
      <c r="AA18" s="11">
        <v>289.66199999999998</v>
      </c>
      <c r="AB18" s="11">
        <v>132.958</v>
      </c>
      <c r="AC18" s="11">
        <v>94.513000000000005</v>
      </c>
      <c r="AD18" s="11">
        <v>359.255</v>
      </c>
      <c r="AE18" s="11">
        <v>186.62200000000001</v>
      </c>
      <c r="AF18" s="11">
        <v>210.75200000000001</v>
      </c>
      <c r="AG18" s="11">
        <v>170.90899999999999</v>
      </c>
      <c r="AH18" s="111">
        <v>165.22800000000001</v>
      </c>
      <c r="AI18" s="130"/>
      <c r="AJ18" s="130"/>
      <c r="AK18" s="130"/>
      <c r="AL18" s="130"/>
      <c r="AM18" s="130"/>
      <c r="AN18" s="130"/>
      <c r="AO18" s="130"/>
      <c r="AP18" s="130"/>
      <c r="AQ18" s="130"/>
      <c r="AR18" s="130"/>
      <c r="AS18" s="130"/>
      <c r="AT18" s="130"/>
      <c r="AU18" s="130"/>
      <c r="AV18" s="130"/>
      <c r="AW18" s="130"/>
      <c r="AX18" s="130"/>
      <c r="AY18" s="130"/>
    </row>
    <row r="19" spans="1:51" ht="15" x14ac:dyDescent="0.25">
      <c r="A19" s="141">
        <v>45139</v>
      </c>
      <c r="B19" s="279"/>
      <c r="C19" s="269"/>
      <c r="D19" s="284">
        <v>58.48</v>
      </c>
      <c r="E19" s="11">
        <v>20.503</v>
      </c>
      <c r="F19" s="11">
        <v>179.83099999999999</v>
      </c>
      <c r="G19" s="11">
        <v>24.446999999999999</v>
      </c>
      <c r="H19" s="11">
        <v>150.94800000000001</v>
      </c>
      <c r="I19" s="11">
        <v>91.813999999999993</v>
      </c>
      <c r="J19" s="11">
        <v>149.405</v>
      </c>
      <c r="K19" s="11">
        <v>115.223</v>
      </c>
      <c r="L19" s="11">
        <v>114.98399999999999</v>
      </c>
      <c r="M19" s="11">
        <v>34.920999999999999</v>
      </c>
      <c r="N19" s="11">
        <v>20.454999999999998</v>
      </c>
      <c r="O19" s="11">
        <v>34.848999999999997</v>
      </c>
      <c r="P19" s="11">
        <v>35.08</v>
      </c>
      <c r="Q19" s="11">
        <v>67.361000000000004</v>
      </c>
      <c r="R19" s="11">
        <v>83.825000000000003</v>
      </c>
      <c r="S19" s="11">
        <v>44.070999999999998</v>
      </c>
      <c r="T19" s="11">
        <v>25.52</v>
      </c>
      <c r="U19" s="11">
        <v>64.034000000000006</v>
      </c>
      <c r="V19" s="11">
        <v>107.631</v>
      </c>
      <c r="W19" s="11">
        <v>56.939</v>
      </c>
      <c r="X19" s="11">
        <v>184.56800000000001</v>
      </c>
      <c r="Y19" s="11">
        <v>33.89</v>
      </c>
      <c r="Z19" s="11">
        <v>22.724</v>
      </c>
      <c r="AA19" s="11">
        <v>98.236999999999995</v>
      </c>
      <c r="AB19" s="11">
        <v>50.508000000000003</v>
      </c>
      <c r="AC19" s="11">
        <v>44.442</v>
      </c>
      <c r="AD19" s="11">
        <v>116.81399999999999</v>
      </c>
      <c r="AE19" s="11">
        <v>66.100999999999999</v>
      </c>
      <c r="AF19" s="11">
        <v>78.472999999999999</v>
      </c>
      <c r="AG19" s="11">
        <v>59.668999999999997</v>
      </c>
      <c r="AH19" s="111">
        <v>71.718000000000004</v>
      </c>
      <c r="AI19" s="130"/>
      <c r="AJ19" s="130"/>
      <c r="AK19" s="130"/>
      <c r="AL19" s="130"/>
      <c r="AM19" s="130"/>
      <c r="AN19" s="130"/>
      <c r="AO19" s="130"/>
      <c r="AP19" s="130"/>
      <c r="AQ19" s="130"/>
      <c r="AR19" s="130"/>
      <c r="AS19" s="130"/>
      <c r="AT19" s="130"/>
      <c r="AU19" s="130"/>
      <c r="AV19" s="130"/>
      <c r="AW19" s="130"/>
      <c r="AX19" s="130"/>
      <c r="AY19" s="130"/>
    </row>
    <row r="20" spans="1:51" ht="15" x14ac:dyDescent="0.25">
      <c r="A20" s="141">
        <v>45170</v>
      </c>
      <c r="B20" s="279"/>
      <c r="C20" s="269"/>
      <c r="D20" s="284">
        <v>38.39</v>
      </c>
      <c r="E20" s="11">
        <v>23.864999999999998</v>
      </c>
      <c r="F20" s="11">
        <v>69.632000000000005</v>
      </c>
      <c r="G20" s="11">
        <v>23.914999999999999</v>
      </c>
      <c r="H20" s="11">
        <v>63.603999999999999</v>
      </c>
      <c r="I20" s="11">
        <v>54.439</v>
      </c>
      <c r="J20" s="11">
        <v>94.17</v>
      </c>
      <c r="K20" s="11">
        <v>53.529000000000003</v>
      </c>
      <c r="L20" s="11">
        <v>77.644000000000005</v>
      </c>
      <c r="M20" s="11">
        <v>39.511000000000003</v>
      </c>
      <c r="N20" s="11">
        <v>19.613</v>
      </c>
      <c r="O20" s="11">
        <v>35.118000000000002</v>
      </c>
      <c r="P20" s="11">
        <v>34.750999999999998</v>
      </c>
      <c r="Q20" s="11">
        <v>54.534999999999997</v>
      </c>
      <c r="R20" s="11">
        <v>47.167000000000002</v>
      </c>
      <c r="S20" s="11">
        <v>35.750999999999998</v>
      </c>
      <c r="T20" s="11">
        <v>24.158000000000001</v>
      </c>
      <c r="U20" s="11">
        <v>46.286999999999999</v>
      </c>
      <c r="V20" s="11">
        <v>51.883000000000003</v>
      </c>
      <c r="W20" s="11">
        <v>37.526000000000003</v>
      </c>
      <c r="X20" s="11">
        <v>80.293999999999997</v>
      </c>
      <c r="Y20" s="11">
        <v>26.466999999999999</v>
      </c>
      <c r="Z20" s="11">
        <v>29.28</v>
      </c>
      <c r="AA20" s="11">
        <v>66.951999999999998</v>
      </c>
      <c r="AB20" s="11">
        <v>38.112000000000002</v>
      </c>
      <c r="AC20" s="11">
        <v>38.664000000000001</v>
      </c>
      <c r="AD20" s="11">
        <v>80.203999999999994</v>
      </c>
      <c r="AE20" s="11">
        <v>41.08</v>
      </c>
      <c r="AF20" s="11">
        <v>52.848999999999997</v>
      </c>
      <c r="AG20" s="11">
        <v>38.265999999999998</v>
      </c>
      <c r="AH20" s="111">
        <v>58.383000000000003</v>
      </c>
      <c r="AI20" s="130"/>
      <c r="AJ20" s="130"/>
      <c r="AK20" s="130"/>
      <c r="AL20" s="130"/>
      <c r="AM20" s="130"/>
      <c r="AN20" s="130"/>
      <c r="AO20" s="130"/>
      <c r="AP20" s="130"/>
      <c r="AQ20" s="130"/>
      <c r="AR20" s="130"/>
      <c r="AS20" s="130"/>
      <c r="AT20" s="130"/>
      <c r="AU20" s="130"/>
      <c r="AV20" s="130"/>
      <c r="AW20" s="130"/>
      <c r="AX20" s="130"/>
      <c r="AY20" s="130"/>
    </row>
    <row r="21" spans="1:51" ht="15" x14ac:dyDescent="0.25">
      <c r="A21" s="141">
        <v>45200</v>
      </c>
      <c r="B21" s="279"/>
      <c r="C21" s="269"/>
      <c r="D21" s="284">
        <v>44.26</v>
      </c>
      <c r="E21" s="11">
        <v>22.797999999999998</v>
      </c>
      <c r="F21" s="11">
        <v>53.469000000000001</v>
      </c>
      <c r="G21" s="11">
        <v>35.054000000000002</v>
      </c>
      <c r="H21" s="11">
        <v>54.615000000000002</v>
      </c>
      <c r="I21" s="11">
        <v>51.14</v>
      </c>
      <c r="J21" s="11">
        <v>81.27</v>
      </c>
      <c r="K21" s="11">
        <v>51.377000000000002</v>
      </c>
      <c r="L21" s="11">
        <v>50.99</v>
      </c>
      <c r="M21" s="11">
        <v>36.933999999999997</v>
      </c>
      <c r="N21" s="11">
        <v>22.068000000000001</v>
      </c>
      <c r="O21" s="11">
        <v>35.707000000000001</v>
      </c>
      <c r="P21" s="11">
        <v>28.231999999999999</v>
      </c>
      <c r="Q21" s="11">
        <v>48.795999999999999</v>
      </c>
      <c r="R21" s="11">
        <v>46.274000000000001</v>
      </c>
      <c r="S21" s="11">
        <v>52.133000000000003</v>
      </c>
      <c r="T21" s="11">
        <v>40.767000000000003</v>
      </c>
      <c r="U21" s="11">
        <v>40.960999999999999</v>
      </c>
      <c r="V21" s="11">
        <v>51.243000000000002</v>
      </c>
      <c r="W21" s="11">
        <v>31.364999999999998</v>
      </c>
      <c r="X21" s="11">
        <v>67.272999999999996</v>
      </c>
      <c r="Y21" s="11">
        <v>28.024999999999999</v>
      </c>
      <c r="Z21" s="11">
        <v>33.484999999999999</v>
      </c>
      <c r="AA21" s="11">
        <v>116.55500000000001</v>
      </c>
      <c r="AB21" s="11">
        <v>45.744</v>
      </c>
      <c r="AC21" s="11">
        <v>70.56</v>
      </c>
      <c r="AD21" s="11">
        <v>84.265000000000001</v>
      </c>
      <c r="AE21" s="11">
        <v>41.521000000000001</v>
      </c>
      <c r="AF21" s="11">
        <v>46.982999999999997</v>
      </c>
      <c r="AG21" s="11">
        <v>35.58</v>
      </c>
      <c r="AH21" s="111">
        <v>38.972000000000001</v>
      </c>
      <c r="AI21" s="130"/>
      <c r="AJ21" s="130"/>
      <c r="AK21" s="130"/>
      <c r="AL21" s="130"/>
      <c r="AM21" s="130"/>
      <c r="AN21" s="130"/>
      <c r="AO21" s="130"/>
      <c r="AP21" s="130"/>
      <c r="AQ21" s="130"/>
      <c r="AR21" s="130"/>
      <c r="AS21" s="130"/>
      <c r="AT21" s="130"/>
      <c r="AU21" s="130"/>
      <c r="AV21" s="130"/>
      <c r="AW21" s="130"/>
      <c r="AX21" s="130"/>
      <c r="AY21" s="130"/>
    </row>
    <row r="22" spans="1:51" ht="15" x14ac:dyDescent="0.25">
      <c r="A22" s="141">
        <v>45231</v>
      </c>
      <c r="B22" s="279"/>
      <c r="C22" s="269"/>
      <c r="D22" s="284">
        <v>42.09</v>
      </c>
      <c r="E22" s="11">
        <v>24.766999999999999</v>
      </c>
      <c r="F22" s="11">
        <v>44.558999999999997</v>
      </c>
      <c r="G22" s="11">
        <v>32.701000000000001</v>
      </c>
      <c r="H22" s="11">
        <v>48.079000000000001</v>
      </c>
      <c r="I22" s="11">
        <v>49.087000000000003</v>
      </c>
      <c r="J22" s="11">
        <v>55.926000000000002</v>
      </c>
      <c r="K22" s="11">
        <v>41.674999999999997</v>
      </c>
      <c r="L22" s="11">
        <v>44.65</v>
      </c>
      <c r="M22" s="11">
        <v>33.406999999999996</v>
      </c>
      <c r="N22" s="11">
        <v>31.228999999999999</v>
      </c>
      <c r="O22" s="11">
        <v>30.99</v>
      </c>
      <c r="P22" s="11">
        <v>29.51</v>
      </c>
      <c r="Q22" s="11">
        <v>48.881999999999998</v>
      </c>
      <c r="R22" s="11">
        <v>41.475999999999999</v>
      </c>
      <c r="S22" s="11">
        <v>39.531999999999996</v>
      </c>
      <c r="T22" s="11">
        <v>34.72</v>
      </c>
      <c r="U22" s="11">
        <v>41.92</v>
      </c>
      <c r="V22" s="11">
        <v>47.593000000000004</v>
      </c>
      <c r="W22" s="11">
        <v>32.582000000000001</v>
      </c>
      <c r="X22" s="11">
        <v>56.621000000000002</v>
      </c>
      <c r="Y22" s="11">
        <v>34.945999999999998</v>
      </c>
      <c r="Z22" s="11">
        <v>28.882999999999999</v>
      </c>
      <c r="AA22" s="11">
        <v>60.771999999999998</v>
      </c>
      <c r="AB22" s="11">
        <v>36.587000000000003</v>
      </c>
      <c r="AC22" s="11">
        <v>74.372</v>
      </c>
      <c r="AD22" s="11">
        <v>66.914000000000001</v>
      </c>
      <c r="AE22" s="11">
        <v>41.16</v>
      </c>
      <c r="AF22" s="11">
        <v>39.225999999999999</v>
      </c>
      <c r="AG22" s="11">
        <v>39.389000000000003</v>
      </c>
      <c r="AH22" s="111">
        <v>39.466000000000001</v>
      </c>
      <c r="AI22" s="130"/>
      <c r="AJ22" s="130"/>
      <c r="AK22" s="130"/>
      <c r="AL22" s="130"/>
      <c r="AM22" s="130"/>
      <c r="AN22" s="130"/>
      <c r="AO22" s="130"/>
      <c r="AP22" s="130"/>
      <c r="AQ22" s="130"/>
      <c r="AR22" s="130"/>
      <c r="AS22" s="130"/>
      <c r="AT22" s="130"/>
      <c r="AU22" s="130"/>
      <c r="AV22" s="130"/>
      <c r="AW22" s="130"/>
      <c r="AX22" s="130"/>
      <c r="AY22" s="130"/>
    </row>
    <row r="23" spans="1:51" ht="15" x14ac:dyDescent="0.25">
      <c r="A23" s="141">
        <v>45261</v>
      </c>
      <c r="B23" s="279"/>
      <c r="C23" s="269"/>
      <c r="D23" s="284">
        <v>31.62</v>
      </c>
      <c r="E23" s="11">
        <v>21.279</v>
      </c>
      <c r="F23" s="11">
        <v>37.747</v>
      </c>
      <c r="G23" s="11">
        <v>26.047999999999998</v>
      </c>
      <c r="H23" s="11">
        <v>46.76</v>
      </c>
      <c r="I23" s="11">
        <v>45.755000000000003</v>
      </c>
      <c r="J23" s="11">
        <v>45.706000000000003</v>
      </c>
      <c r="K23" s="11">
        <v>36.728999999999999</v>
      </c>
      <c r="L23" s="11">
        <v>38.884</v>
      </c>
      <c r="M23" s="11">
        <v>27.370999999999999</v>
      </c>
      <c r="N23" s="11">
        <v>23.855</v>
      </c>
      <c r="O23" s="11">
        <v>25.58</v>
      </c>
      <c r="P23" s="11">
        <v>25.21</v>
      </c>
      <c r="Q23" s="11">
        <v>34.889000000000003</v>
      </c>
      <c r="R23" s="11">
        <v>36.314</v>
      </c>
      <c r="S23" s="11">
        <v>34.457000000000001</v>
      </c>
      <c r="T23" s="11">
        <v>25.140999999999998</v>
      </c>
      <c r="U23" s="11">
        <v>33.411000000000001</v>
      </c>
      <c r="V23" s="11">
        <v>38.426000000000002</v>
      </c>
      <c r="W23" s="11">
        <v>27.372</v>
      </c>
      <c r="X23" s="11">
        <v>46.384999999999998</v>
      </c>
      <c r="Y23" s="11">
        <v>29.373999999999999</v>
      </c>
      <c r="Z23" s="11">
        <v>22.85</v>
      </c>
      <c r="AA23" s="11">
        <v>46.173999999999999</v>
      </c>
      <c r="AB23" s="11">
        <v>30.245000000000001</v>
      </c>
      <c r="AC23" s="11">
        <v>41.302999999999997</v>
      </c>
      <c r="AD23" s="11">
        <v>59.74</v>
      </c>
      <c r="AE23" s="11">
        <v>34.195999999999998</v>
      </c>
      <c r="AF23" s="11">
        <v>32.823999999999998</v>
      </c>
      <c r="AG23" s="11">
        <v>33.229999999999997</v>
      </c>
      <c r="AH23" s="111">
        <v>34.085000000000001</v>
      </c>
      <c r="AI23" s="130"/>
      <c r="AJ23" s="130"/>
      <c r="AK23" s="130"/>
      <c r="AL23" s="130"/>
      <c r="AM23" s="130"/>
      <c r="AN23" s="130"/>
      <c r="AO23" s="130"/>
      <c r="AP23" s="130"/>
      <c r="AQ23" s="130"/>
      <c r="AR23" s="130"/>
      <c r="AS23" s="130"/>
      <c r="AT23" s="130"/>
      <c r="AU23" s="130"/>
      <c r="AV23" s="130"/>
      <c r="AW23" s="130"/>
      <c r="AX23" s="130"/>
      <c r="AY23" s="130"/>
    </row>
    <row r="24" spans="1:51" ht="15" x14ac:dyDescent="0.25">
      <c r="A24" s="141">
        <v>45292</v>
      </c>
      <c r="B24" s="279"/>
      <c r="C24" s="269"/>
      <c r="D24" s="284">
        <v>30.37</v>
      </c>
      <c r="E24" s="11">
        <v>19.161999999999999</v>
      </c>
      <c r="F24" s="11">
        <v>32.902000000000001</v>
      </c>
      <c r="G24" s="11">
        <v>22.652999999999999</v>
      </c>
      <c r="H24" s="11">
        <v>36.933</v>
      </c>
      <c r="I24" s="11">
        <v>44.860999999999997</v>
      </c>
      <c r="J24" s="11">
        <v>39.414000000000001</v>
      </c>
      <c r="K24" s="11">
        <v>31.23</v>
      </c>
      <c r="L24" s="11">
        <v>34.122</v>
      </c>
      <c r="M24" s="11">
        <v>23.786999999999999</v>
      </c>
      <c r="N24" s="11">
        <v>19.734000000000002</v>
      </c>
      <c r="O24" s="11">
        <v>22.271999999999998</v>
      </c>
      <c r="P24" s="11">
        <v>22.427</v>
      </c>
      <c r="Q24" s="11">
        <v>29.288</v>
      </c>
      <c r="R24" s="11">
        <v>35.603000000000002</v>
      </c>
      <c r="S24" s="11">
        <v>31.626000000000001</v>
      </c>
      <c r="T24" s="11">
        <v>20.742999999999999</v>
      </c>
      <c r="U24" s="11">
        <v>30.341999999999999</v>
      </c>
      <c r="V24" s="11">
        <v>32.997999999999998</v>
      </c>
      <c r="W24" s="11">
        <v>24.751000000000001</v>
      </c>
      <c r="X24" s="11">
        <v>41.427999999999997</v>
      </c>
      <c r="Y24" s="11">
        <v>24.71</v>
      </c>
      <c r="Z24" s="11">
        <v>20.184000000000001</v>
      </c>
      <c r="AA24" s="11">
        <v>41.734999999999999</v>
      </c>
      <c r="AB24" s="11">
        <v>26.742000000000001</v>
      </c>
      <c r="AC24" s="11">
        <v>33.055</v>
      </c>
      <c r="AD24" s="11">
        <v>50.823999999999998</v>
      </c>
      <c r="AE24" s="11">
        <v>29.869</v>
      </c>
      <c r="AF24" s="11">
        <v>28.388999999999999</v>
      </c>
      <c r="AG24" s="11">
        <v>28.263999999999999</v>
      </c>
      <c r="AH24" s="111">
        <v>29.257999999999999</v>
      </c>
      <c r="AI24" s="130"/>
      <c r="AJ24" s="130"/>
      <c r="AK24" s="130"/>
      <c r="AL24" s="130"/>
      <c r="AM24" s="130"/>
      <c r="AN24" s="130"/>
      <c r="AO24" s="130"/>
      <c r="AP24" s="130"/>
      <c r="AQ24" s="130"/>
      <c r="AR24" s="130"/>
      <c r="AS24" s="130"/>
      <c r="AT24" s="130"/>
      <c r="AU24" s="130"/>
      <c r="AV24" s="130"/>
      <c r="AW24" s="130"/>
      <c r="AX24" s="130"/>
      <c r="AY24" s="130"/>
    </row>
    <row r="25" spans="1:51" ht="15" x14ac:dyDescent="0.25">
      <c r="A25" s="141">
        <v>45323</v>
      </c>
      <c r="B25" s="279"/>
      <c r="C25" s="269"/>
      <c r="D25" s="284">
        <v>27.64</v>
      </c>
      <c r="E25" s="11">
        <v>18.728000000000002</v>
      </c>
      <c r="F25" s="11">
        <v>28.847999999999999</v>
      </c>
      <c r="G25" s="11">
        <v>32.057000000000002</v>
      </c>
      <c r="H25" s="11">
        <v>41.436</v>
      </c>
      <c r="I25" s="11">
        <v>37.494999999999997</v>
      </c>
      <c r="J25" s="11">
        <v>34.136000000000003</v>
      </c>
      <c r="K25" s="11">
        <v>29.530999999999999</v>
      </c>
      <c r="L25" s="11">
        <v>34.323999999999998</v>
      </c>
      <c r="M25" s="11">
        <v>21.626999999999999</v>
      </c>
      <c r="N25" s="11">
        <v>17.986999999999998</v>
      </c>
      <c r="O25" s="11">
        <v>28.734000000000002</v>
      </c>
      <c r="P25" s="11">
        <v>21.533999999999999</v>
      </c>
      <c r="Q25" s="11">
        <v>26.757000000000001</v>
      </c>
      <c r="R25" s="11">
        <v>30.893000000000001</v>
      </c>
      <c r="S25" s="11">
        <v>30.099</v>
      </c>
      <c r="T25" s="11">
        <v>18.390999999999998</v>
      </c>
      <c r="U25" s="11">
        <v>29.327000000000002</v>
      </c>
      <c r="V25" s="11">
        <v>28.760999999999999</v>
      </c>
      <c r="W25" s="11">
        <v>24.222999999999999</v>
      </c>
      <c r="X25" s="11">
        <v>38.414000000000001</v>
      </c>
      <c r="Y25" s="11">
        <v>22.584</v>
      </c>
      <c r="Z25" s="11">
        <v>25.759</v>
      </c>
      <c r="AA25" s="11">
        <v>45.344000000000001</v>
      </c>
      <c r="AB25" s="11">
        <v>33.061999999999998</v>
      </c>
      <c r="AC25" s="11">
        <v>45.408999999999999</v>
      </c>
      <c r="AD25" s="11">
        <v>45.823999999999998</v>
      </c>
      <c r="AE25" s="11">
        <v>29.806999999999999</v>
      </c>
      <c r="AF25" s="11">
        <v>26.045999999999999</v>
      </c>
      <c r="AG25" s="11">
        <v>29.183</v>
      </c>
      <c r="AH25" s="111">
        <v>26.32</v>
      </c>
      <c r="AI25" s="130"/>
      <c r="AJ25" s="130"/>
      <c r="AK25" s="130"/>
      <c r="AL25" s="130"/>
      <c r="AM25" s="130"/>
      <c r="AN25" s="130"/>
      <c r="AO25" s="130"/>
      <c r="AP25" s="130"/>
      <c r="AQ25" s="130"/>
      <c r="AR25" s="130"/>
      <c r="AS25" s="130"/>
      <c r="AT25" s="130"/>
      <c r="AU25" s="130"/>
      <c r="AV25" s="130"/>
      <c r="AW25" s="130"/>
      <c r="AX25" s="130"/>
      <c r="AY25" s="130"/>
    </row>
    <row r="26" spans="1:51" ht="15" x14ac:dyDescent="0.25">
      <c r="A26" s="141">
        <v>45352</v>
      </c>
      <c r="B26" s="279"/>
      <c r="C26" s="269"/>
      <c r="D26" s="284">
        <v>50.18</v>
      </c>
      <c r="E26" s="11">
        <v>40.113</v>
      </c>
      <c r="F26" s="11">
        <v>49.972999999999999</v>
      </c>
      <c r="G26" s="11">
        <v>60.015999999999998</v>
      </c>
      <c r="H26" s="11">
        <v>56.366999999999997</v>
      </c>
      <c r="I26" s="11">
        <v>60.374000000000002</v>
      </c>
      <c r="J26" s="11">
        <v>53.536000000000001</v>
      </c>
      <c r="K26" s="11">
        <v>45.936</v>
      </c>
      <c r="L26" s="11">
        <v>43.262</v>
      </c>
      <c r="M26" s="11">
        <v>34.411000000000001</v>
      </c>
      <c r="N26" s="11">
        <v>26.334</v>
      </c>
      <c r="O26" s="11">
        <v>36.451000000000001</v>
      </c>
      <c r="P26" s="11">
        <v>52.432000000000002</v>
      </c>
      <c r="Q26" s="11">
        <v>47.048000000000002</v>
      </c>
      <c r="R26" s="11">
        <v>38.832000000000001</v>
      </c>
      <c r="S26" s="11">
        <v>65.427999999999997</v>
      </c>
      <c r="T26" s="11">
        <v>26.111999999999998</v>
      </c>
      <c r="U26" s="11">
        <v>47.759</v>
      </c>
      <c r="V26" s="11">
        <v>38.177</v>
      </c>
      <c r="W26" s="11">
        <v>31.321000000000002</v>
      </c>
      <c r="X26" s="11">
        <v>67.239999999999995</v>
      </c>
      <c r="Y26" s="11">
        <v>36.021999999999998</v>
      </c>
      <c r="Z26" s="11">
        <v>37.985999999999997</v>
      </c>
      <c r="AA26" s="11">
        <v>75.400000000000006</v>
      </c>
      <c r="AB26" s="11">
        <v>51.076000000000001</v>
      </c>
      <c r="AC26" s="11">
        <v>125.95699999999999</v>
      </c>
      <c r="AD26" s="11">
        <v>51.805999999999997</v>
      </c>
      <c r="AE26" s="11">
        <v>43.505000000000003</v>
      </c>
      <c r="AF26" s="11">
        <v>43.277999999999999</v>
      </c>
      <c r="AG26" s="11">
        <v>35.558</v>
      </c>
      <c r="AH26" s="111">
        <v>47.555</v>
      </c>
      <c r="AI26" s="130"/>
      <c r="AJ26" s="130"/>
      <c r="AK26" s="130"/>
      <c r="AL26" s="130"/>
      <c r="AM26" s="130"/>
      <c r="AN26" s="130"/>
      <c r="AO26" s="130"/>
      <c r="AP26" s="130"/>
      <c r="AQ26" s="130"/>
      <c r="AR26" s="130"/>
      <c r="AS26" s="130"/>
      <c r="AT26" s="130"/>
      <c r="AU26" s="130"/>
      <c r="AV26" s="130"/>
      <c r="AW26" s="130"/>
      <c r="AX26" s="130"/>
      <c r="AY26" s="130"/>
    </row>
    <row r="27" spans="1:51" ht="15" x14ac:dyDescent="0.25">
      <c r="A27" s="141">
        <v>45383</v>
      </c>
      <c r="B27" s="279"/>
      <c r="C27" s="269"/>
      <c r="D27" s="284">
        <v>76.98</v>
      </c>
      <c r="E27" s="11">
        <v>61.122</v>
      </c>
      <c r="F27" s="11">
        <v>89.46</v>
      </c>
      <c r="G27" s="11">
        <v>59.219000000000001</v>
      </c>
      <c r="H27" s="11">
        <v>111.15300000000001</v>
      </c>
      <c r="I27" s="11">
        <v>88.373000000000005</v>
      </c>
      <c r="J27" s="11">
        <v>83.677000000000007</v>
      </c>
      <c r="K27" s="11">
        <v>62.783999999999999</v>
      </c>
      <c r="L27" s="11">
        <v>78.56</v>
      </c>
      <c r="M27" s="11">
        <v>44.262</v>
      </c>
      <c r="N27" s="11">
        <v>55.512</v>
      </c>
      <c r="O27" s="11">
        <v>60.040999999999997</v>
      </c>
      <c r="P27" s="11">
        <v>105.036</v>
      </c>
      <c r="Q27" s="11">
        <v>70.462999999999994</v>
      </c>
      <c r="R27" s="11">
        <v>98.602000000000004</v>
      </c>
      <c r="S27" s="11">
        <v>67.790999999999997</v>
      </c>
      <c r="T27" s="11">
        <v>30.609000000000002</v>
      </c>
      <c r="U27" s="11">
        <v>76.432000000000002</v>
      </c>
      <c r="V27" s="11">
        <v>52.462000000000003</v>
      </c>
      <c r="W27" s="11">
        <v>55.06</v>
      </c>
      <c r="X27" s="11">
        <v>130.02500000000001</v>
      </c>
      <c r="Y27" s="11">
        <v>42.386000000000003</v>
      </c>
      <c r="Z27" s="11">
        <v>68.584000000000003</v>
      </c>
      <c r="AA27" s="11">
        <v>81.191999999999993</v>
      </c>
      <c r="AB27" s="11">
        <v>79.835999999999999</v>
      </c>
      <c r="AC27" s="11">
        <v>246.149</v>
      </c>
      <c r="AD27" s="11">
        <v>86.677000000000007</v>
      </c>
      <c r="AE27" s="11">
        <v>95.975999999999999</v>
      </c>
      <c r="AF27" s="11">
        <v>60.423999999999999</v>
      </c>
      <c r="AG27" s="11">
        <v>56.354999999999997</v>
      </c>
      <c r="AH27" s="111">
        <v>63.64</v>
      </c>
      <c r="AI27" s="130"/>
      <c r="AJ27" s="130"/>
      <c r="AK27" s="130"/>
      <c r="AL27" s="130"/>
      <c r="AM27" s="130"/>
      <c r="AN27" s="130"/>
      <c r="AO27" s="130"/>
      <c r="AP27" s="130"/>
      <c r="AQ27" s="130"/>
      <c r="AR27" s="130"/>
      <c r="AS27" s="130"/>
      <c r="AT27" s="130"/>
      <c r="AU27" s="130"/>
      <c r="AV27" s="130"/>
      <c r="AW27" s="130"/>
      <c r="AX27" s="130"/>
      <c r="AY27" s="130"/>
    </row>
    <row r="28" spans="1:51" ht="15" x14ac:dyDescent="0.25">
      <c r="A28" s="141">
        <v>45413</v>
      </c>
      <c r="B28" s="279"/>
      <c r="C28" s="269"/>
      <c r="D28" s="284">
        <v>167.22</v>
      </c>
      <c r="E28" s="11">
        <v>182.08600000000001</v>
      </c>
      <c r="F28" s="11">
        <v>191.22200000000001</v>
      </c>
      <c r="G28" s="11">
        <v>59.195</v>
      </c>
      <c r="H28" s="11">
        <v>152.899</v>
      </c>
      <c r="I28" s="11">
        <v>336.86200000000002</v>
      </c>
      <c r="J28" s="11">
        <v>166.251</v>
      </c>
      <c r="K28" s="11">
        <v>172.05699999999999</v>
      </c>
      <c r="L28" s="11">
        <v>169.892</v>
      </c>
      <c r="M28" s="11">
        <v>98.926000000000002</v>
      </c>
      <c r="N28" s="11">
        <v>52.755000000000003</v>
      </c>
      <c r="O28" s="11">
        <v>68.662999999999997</v>
      </c>
      <c r="P28" s="11">
        <v>99.570999999999998</v>
      </c>
      <c r="Q28" s="11">
        <v>134.749</v>
      </c>
      <c r="R28" s="11">
        <v>241.42099999999999</v>
      </c>
      <c r="S28" s="11">
        <v>170.66</v>
      </c>
      <c r="T28" s="11">
        <v>103.244</v>
      </c>
      <c r="U28" s="11">
        <v>134.85499999999999</v>
      </c>
      <c r="V28" s="11">
        <v>28.766999999999999</v>
      </c>
      <c r="W28" s="11">
        <v>141.04499999999999</v>
      </c>
      <c r="X28" s="11">
        <v>178.69399999999999</v>
      </c>
      <c r="Y28" s="11">
        <v>66.094999999999999</v>
      </c>
      <c r="Z28" s="11">
        <v>185.03399999999999</v>
      </c>
      <c r="AA28" s="11">
        <v>187.87899999999999</v>
      </c>
      <c r="AB28" s="11">
        <v>123.42700000000001</v>
      </c>
      <c r="AC28" s="11">
        <v>365.89499999999998</v>
      </c>
      <c r="AD28" s="11">
        <v>284.51900000000001</v>
      </c>
      <c r="AE28" s="11">
        <v>82.563000000000002</v>
      </c>
      <c r="AF28" s="11">
        <v>121.651</v>
      </c>
      <c r="AG28" s="11">
        <v>74.673000000000002</v>
      </c>
      <c r="AH28" s="111">
        <v>149.37700000000001</v>
      </c>
      <c r="AI28" s="130"/>
      <c r="AJ28" s="130"/>
      <c r="AK28" s="130"/>
      <c r="AL28" s="130"/>
      <c r="AM28" s="130"/>
      <c r="AN28" s="130"/>
      <c r="AO28" s="130"/>
      <c r="AP28" s="130"/>
      <c r="AQ28" s="130"/>
      <c r="AR28" s="130"/>
      <c r="AS28" s="130"/>
      <c r="AT28" s="130"/>
      <c r="AU28" s="130"/>
      <c r="AV28" s="130"/>
      <c r="AW28" s="130"/>
      <c r="AX28" s="130"/>
      <c r="AY28" s="130"/>
    </row>
    <row r="29" spans="1:51" ht="15" x14ac:dyDescent="0.25">
      <c r="A29" s="141">
        <v>45444</v>
      </c>
      <c r="B29" s="279"/>
      <c r="C29" s="269"/>
      <c r="D29" s="284">
        <v>302.7</v>
      </c>
      <c r="E29" s="11">
        <v>348.14499999999998</v>
      </c>
      <c r="F29" s="11">
        <v>153.93799999999999</v>
      </c>
      <c r="G29" s="11">
        <v>412.084</v>
      </c>
      <c r="H29" s="11">
        <v>582.15700000000004</v>
      </c>
      <c r="I29" s="11">
        <v>711.25400000000002</v>
      </c>
      <c r="J29" s="11">
        <v>312.00299999999999</v>
      </c>
      <c r="K29" s="11">
        <v>532.92899999999997</v>
      </c>
      <c r="L29" s="11">
        <v>220.078</v>
      </c>
      <c r="M29" s="11">
        <v>120.07899999999999</v>
      </c>
      <c r="N29" s="11">
        <v>189.68199999999999</v>
      </c>
      <c r="O29" s="11">
        <v>212.77699999999999</v>
      </c>
      <c r="P29" s="11">
        <v>244.45599999999999</v>
      </c>
      <c r="Q29" s="11">
        <v>360.81900000000002</v>
      </c>
      <c r="R29" s="11">
        <v>274.30200000000002</v>
      </c>
      <c r="S29" s="11">
        <v>65.784999999999997</v>
      </c>
      <c r="T29" s="11">
        <v>269.26100000000002</v>
      </c>
      <c r="U29" s="11">
        <v>447.76799999999997</v>
      </c>
      <c r="V29" s="11">
        <v>208.042</v>
      </c>
      <c r="W29" s="11">
        <v>393.77300000000002</v>
      </c>
      <c r="X29" s="11">
        <v>209.60400000000001</v>
      </c>
      <c r="Y29" s="11">
        <v>95.090999999999994</v>
      </c>
      <c r="Z29" s="11">
        <v>438.56</v>
      </c>
      <c r="AA29" s="11">
        <v>298.96699999999998</v>
      </c>
      <c r="AB29" s="11">
        <v>276.27600000000001</v>
      </c>
      <c r="AC29" s="11">
        <v>711.30200000000002</v>
      </c>
      <c r="AD29" s="11">
        <v>452.56299999999999</v>
      </c>
      <c r="AE29" s="11">
        <v>264.54700000000003</v>
      </c>
      <c r="AF29" s="11">
        <v>341.40699999999998</v>
      </c>
      <c r="AG29" s="11">
        <v>322.85300000000001</v>
      </c>
      <c r="AH29" s="111">
        <v>58.268999999999998</v>
      </c>
      <c r="AI29" s="130"/>
      <c r="AJ29" s="130"/>
      <c r="AK29" s="130"/>
      <c r="AL29" s="130"/>
      <c r="AM29" s="130"/>
      <c r="AN29" s="130"/>
      <c r="AO29" s="130"/>
      <c r="AP29" s="130"/>
      <c r="AQ29" s="130"/>
      <c r="AR29" s="130"/>
      <c r="AS29" s="130"/>
      <c r="AT29" s="130"/>
      <c r="AU29" s="130"/>
      <c r="AV29" s="130"/>
      <c r="AW29" s="130"/>
      <c r="AX29" s="130"/>
      <c r="AY29" s="130"/>
    </row>
    <row r="30" spans="1:51" ht="15" x14ac:dyDescent="0.25">
      <c r="A30" s="141">
        <v>45474</v>
      </c>
      <c r="B30" s="279"/>
      <c r="C30" s="269"/>
      <c r="D30" s="284">
        <v>146.94</v>
      </c>
      <c r="E30" s="11">
        <v>227.05199999999999</v>
      </c>
      <c r="F30" s="11">
        <v>30.940999999999999</v>
      </c>
      <c r="G30" s="11">
        <v>413.71699999999998</v>
      </c>
      <c r="H30" s="11">
        <v>287.47500000000002</v>
      </c>
      <c r="I30" s="11">
        <v>316.09199999999998</v>
      </c>
      <c r="J30" s="11">
        <v>353.899</v>
      </c>
      <c r="K30" s="11">
        <v>325.03800000000001</v>
      </c>
      <c r="L30" s="11">
        <v>67.418000000000006</v>
      </c>
      <c r="M30" s="11">
        <v>32.723999999999997</v>
      </c>
      <c r="N30" s="11">
        <v>76.227000000000004</v>
      </c>
      <c r="O30" s="11">
        <v>75.415000000000006</v>
      </c>
      <c r="P30" s="11">
        <v>169.834</v>
      </c>
      <c r="Q30" s="11">
        <v>260.11900000000003</v>
      </c>
      <c r="R30" s="11">
        <v>76.438999999999993</v>
      </c>
      <c r="S30" s="11">
        <v>13.196999999999999</v>
      </c>
      <c r="T30" s="11">
        <v>194.42</v>
      </c>
      <c r="U30" s="11">
        <v>350.10700000000003</v>
      </c>
      <c r="V30" s="11">
        <v>172.57499999999999</v>
      </c>
      <c r="W30" s="11">
        <v>605.55399999999997</v>
      </c>
      <c r="X30" s="11">
        <v>75.233999999999995</v>
      </c>
      <c r="Y30" s="11">
        <v>37.901000000000003</v>
      </c>
      <c r="Z30" s="11">
        <v>281.738</v>
      </c>
      <c r="AA30" s="11">
        <v>135.578</v>
      </c>
      <c r="AB30" s="11">
        <v>91.694999999999993</v>
      </c>
      <c r="AC30" s="11">
        <v>362.17500000000001</v>
      </c>
      <c r="AD30" s="11">
        <v>191.685</v>
      </c>
      <c r="AE30" s="11">
        <v>213.77600000000001</v>
      </c>
      <c r="AF30" s="11">
        <v>170.256</v>
      </c>
      <c r="AG30" s="11">
        <v>170.018</v>
      </c>
      <c r="AH30" s="111">
        <v>32.945</v>
      </c>
      <c r="AI30" s="130"/>
      <c r="AJ30" s="130"/>
      <c r="AK30" s="130"/>
      <c r="AL30" s="130"/>
      <c r="AM30" s="130"/>
      <c r="AN30" s="130"/>
      <c r="AO30" s="130"/>
      <c r="AP30" s="130"/>
      <c r="AQ30" s="130"/>
      <c r="AR30" s="130"/>
      <c r="AS30" s="130"/>
      <c r="AT30" s="130"/>
      <c r="AU30" s="130"/>
      <c r="AV30" s="130"/>
      <c r="AW30" s="130"/>
      <c r="AX30" s="130"/>
      <c r="AY30" s="130"/>
    </row>
    <row r="31" spans="1:51" ht="15" x14ac:dyDescent="0.25">
      <c r="A31" s="141">
        <v>45505</v>
      </c>
      <c r="B31" s="279"/>
      <c r="C31" s="269"/>
      <c r="D31" s="284">
        <v>58.48</v>
      </c>
      <c r="E31" s="11">
        <v>178.614</v>
      </c>
      <c r="F31" s="11">
        <v>27.605</v>
      </c>
      <c r="G31" s="11">
        <v>145.32400000000001</v>
      </c>
      <c r="H31" s="11">
        <v>91.608999999999995</v>
      </c>
      <c r="I31" s="11">
        <v>152.15799999999999</v>
      </c>
      <c r="J31" s="11">
        <v>116.03</v>
      </c>
      <c r="K31" s="11">
        <v>113.20099999999999</v>
      </c>
      <c r="L31" s="11">
        <v>38.621000000000002</v>
      </c>
      <c r="M31" s="11">
        <v>21.309000000000001</v>
      </c>
      <c r="N31" s="11">
        <v>33.725000000000001</v>
      </c>
      <c r="O31" s="11">
        <v>34.835000000000001</v>
      </c>
      <c r="P31" s="11">
        <v>67.322999999999993</v>
      </c>
      <c r="Q31" s="11">
        <v>84.537000000000006</v>
      </c>
      <c r="R31" s="11">
        <v>45.738999999999997</v>
      </c>
      <c r="S31" s="11">
        <v>28.352</v>
      </c>
      <c r="T31" s="11">
        <v>61.795000000000002</v>
      </c>
      <c r="U31" s="11">
        <v>109.27500000000001</v>
      </c>
      <c r="V31" s="11">
        <v>59.066000000000003</v>
      </c>
      <c r="W31" s="11">
        <v>177.60300000000001</v>
      </c>
      <c r="X31" s="11">
        <v>39.317999999999998</v>
      </c>
      <c r="Y31" s="11">
        <v>23.843</v>
      </c>
      <c r="Z31" s="11">
        <v>97.406999999999996</v>
      </c>
      <c r="AA31" s="11">
        <v>53.223999999999997</v>
      </c>
      <c r="AB31" s="11">
        <v>43.924999999999997</v>
      </c>
      <c r="AC31" s="11">
        <v>117.629</v>
      </c>
      <c r="AD31" s="11">
        <v>71.146000000000001</v>
      </c>
      <c r="AE31" s="11">
        <v>79.204999999999998</v>
      </c>
      <c r="AF31" s="11">
        <v>60.287999999999997</v>
      </c>
      <c r="AG31" s="11">
        <v>73.647000000000006</v>
      </c>
      <c r="AH31" s="111">
        <v>21.013999999999999</v>
      </c>
      <c r="AI31" s="130"/>
      <c r="AJ31" s="130"/>
      <c r="AK31" s="130"/>
      <c r="AL31" s="130"/>
      <c r="AM31" s="130"/>
      <c r="AN31" s="130"/>
      <c r="AO31" s="130"/>
      <c r="AP31" s="130"/>
      <c r="AQ31" s="130"/>
      <c r="AR31" s="130"/>
      <c r="AS31" s="130"/>
      <c r="AT31" s="130"/>
      <c r="AU31" s="130"/>
      <c r="AV31" s="130"/>
      <c r="AW31" s="130"/>
      <c r="AX31" s="130"/>
      <c r="AY31" s="130"/>
    </row>
    <row r="32" spans="1:51" ht="15" x14ac:dyDescent="0.25">
      <c r="A32" s="141">
        <v>45536</v>
      </c>
      <c r="B32" s="279"/>
      <c r="C32" s="269"/>
      <c r="D32" s="284">
        <v>38.39</v>
      </c>
      <c r="E32" s="11">
        <v>68.736999999999995</v>
      </c>
      <c r="F32" s="11">
        <v>26.105</v>
      </c>
      <c r="G32" s="11">
        <v>62.332999999999998</v>
      </c>
      <c r="H32" s="11">
        <v>55.073999999999998</v>
      </c>
      <c r="I32" s="11">
        <v>95.701999999999998</v>
      </c>
      <c r="J32" s="11">
        <v>56.58</v>
      </c>
      <c r="K32" s="11">
        <v>78.11</v>
      </c>
      <c r="L32" s="11">
        <v>42.831000000000003</v>
      </c>
      <c r="M32" s="11">
        <v>19.879000000000001</v>
      </c>
      <c r="N32" s="11">
        <v>34.58</v>
      </c>
      <c r="O32" s="11">
        <v>34.616999999999997</v>
      </c>
      <c r="P32" s="11">
        <v>54.048999999999999</v>
      </c>
      <c r="Q32" s="11">
        <v>47.354999999999997</v>
      </c>
      <c r="R32" s="11">
        <v>37.540999999999997</v>
      </c>
      <c r="S32" s="11">
        <v>26.709</v>
      </c>
      <c r="T32" s="11">
        <v>45.901000000000003</v>
      </c>
      <c r="U32" s="11">
        <v>52.582999999999998</v>
      </c>
      <c r="V32" s="11">
        <v>38.630000000000003</v>
      </c>
      <c r="W32" s="11">
        <v>78.238</v>
      </c>
      <c r="X32" s="11">
        <v>30.837</v>
      </c>
      <c r="Y32" s="11">
        <v>29.853999999999999</v>
      </c>
      <c r="Z32" s="11">
        <v>67.44</v>
      </c>
      <c r="AA32" s="11">
        <v>40.901000000000003</v>
      </c>
      <c r="AB32" s="11">
        <v>38.762999999999998</v>
      </c>
      <c r="AC32" s="11">
        <v>80.388000000000005</v>
      </c>
      <c r="AD32" s="11">
        <v>45.415999999999997</v>
      </c>
      <c r="AE32" s="11">
        <v>54.558</v>
      </c>
      <c r="AF32" s="11">
        <v>39.369999999999997</v>
      </c>
      <c r="AG32" s="11">
        <v>59.453000000000003</v>
      </c>
      <c r="AH32" s="111">
        <v>24.324999999999999</v>
      </c>
      <c r="AI32" s="130"/>
      <c r="AJ32" s="130"/>
      <c r="AK32" s="130"/>
      <c r="AL32" s="130"/>
      <c r="AM32" s="130"/>
      <c r="AN32" s="130"/>
      <c r="AO32" s="130"/>
      <c r="AP32" s="130"/>
      <c r="AQ32" s="130"/>
      <c r="AR32" s="130"/>
      <c r="AS32" s="130"/>
      <c r="AT32" s="130"/>
      <c r="AU32" s="130"/>
      <c r="AV32" s="130"/>
      <c r="AW32" s="130"/>
      <c r="AX32" s="130"/>
      <c r="AY32" s="130"/>
    </row>
    <row r="33" spans="1:51" ht="15" x14ac:dyDescent="0.25">
      <c r="A33" s="141">
        <v>45566</v>
      </c>
      <c r="B33" s="280"/>
      <c r="C33" s="270"/>
      <c r="D33" s="284">
        <v>44.26</v>
      </c>
      <c r="E33" s="11">
        <v>52.814</v>
      </c>
      <c r="F33" s="11">
        <v>37.369</v>
      </c>
      <c r="G33" s="11">
        <v>54.061999999999998</v>
      </c>
      <c r="H33" s="11">
        <v>52.098999999999997</v>
      </c>
      <c r="I33" s="11">
        <v>82.625</v>
      </c>
      <c r="J33" s="11">
        <v>54.524000000000001</v>
      </c>
      <c r="K33" s="11">
        <v>51.345999999999997</v>
      </c>
      <c r="L33" s="11">
        <v>39.954000000000001</v>
      </c>
      <c r="M33" s="11">
        <v>22.408000000000001</v>
      </c>
      <c r="N33" s="11">
        <v>35.241999999999997</v>
      </c>
      <c r="O33" s="11">
        <v>28.17</v>
      </c>
      <c r="P33" s="11">
        <v>48.94</v>
      </c>
      <c r="Q33" s="11">
        <v>46.566000000000003</v>
      </c>
      <c r="R33" s="11">
        <v>53.47</v>
      </c>
      <c r="S33" s="11">
        <v>43.53</v>
      </c>
      <c r="T33" s="11">
        <v>39.710999999999999</v>
      </c>
      <c r="U33" s="11">
        <v>51.939</v>
      </c>
      <c r="V33" s="11">
        <v>33.027000000000001</v>
      </c>
      <c r="W33" s="11">
        <v>66.864999999999995</v>
      </c>
      <c r="X33" s="11">
        <v>32.177</v>
      </c>
      <c r="Y33" s="11">
        <v>34.159999999999997</v>
      </c>
      <c r="Z33" s="11">
        <v>113.795</v>
      </c>
      <c r="AA33" s="11">
        <v>48.167999999999999</v>
      </c>
      <c r="AB33" s="11">
        <v>71.59</v>
      </c>
      <c r="AC33" s="11">
        <v>84.513000000000005</v>
      </c>
      <c r="AD33" s="11">
        <v>46.115000000000002</v>
      </c>
      <c r="AE33" s="11">
        <v>48.241</v>
      </c>
      <c r="AF33" s="11">
        <v>36.951000000000001</v>
      </c>
      <c r="AG33" s="11">
        <v>39.895000000000003</v>
      </c>
      <c r="AH33" s="111">
        <v>23.21</v>
      </c>
      <c r="AI33" s="130"/>
      <c r="AJ33" s="130"/>
      <c r="AK33" s="130"/>
      <c r="AL33" s="130"/>
      <c r="AM33" s="130"/>
      <c r="AN33" s="130"/>
      <c r="AO33" s="130"/>
      <c r="AP33" s="130"/>
      <c r="AQ33" s="130"/>
      <c r="AR33" s="130"/>
      <c r="AS33" s="130"/>
      <c r="AT33" s="130"/>
      <c r="AU33" s="130"/>
      <c r="AV33" s="130"/>
      <c r="AW33" s="130"/>
      <c r="AX33" s="130"/>
      <c r="AY33" s="130"/>
    </row>
    <row r="34" spans="1:51" ht="15" x14ac:dyDescent="0.25">
      <c r="A34" s="141">
        <v>45597</v>
      </c>
      <c r="B34" s="279"/>
      <c r="C34" s="269"/>
      <c r="D34" s="284">
        <v>42.09</v>
      </c>
      <c r="E34" s="11">
        <v>44.012999999999998</v>
      </c>
      <c r="F34" s="11">
        <v>34.127000000000002</v>
      </c>
      <c r="G34" s="11">
        <v>48.017000000000003</v>
      </c>
      <c r="H34" s="11">
        <v>50.195</v>
      </c>
      <c r="I34" s="11">
        <v>56.969000000000001</v>
      </c>
      <c r="J34" s="11">
        <v>44.215000000000003</v>
      </c>
      <c r="K34" s="11">
        <v>45.23</v>
      </c>
      <c r="L34" s="11">
        <v>35.616999999999997</v>
      </c>
      <c r="M34" s="11">
        <v>31.547999999999998</v>
      </c>
      <c r="N34" s="11">
        <v>30.442</v>
      </c>
      <c r="O34" s="11">
        <v>29.416</v>
      </c>
      <c r="P34" s="11">
        <v>48.363</v>
      </c>
      <c r="Q34" s="11">
        <v>41.698999999999998</v>
      </c>
      <c r="R34" s="11">
        <v>40.506</v>
      </c>
      <c r="S34" s="11">
        <v>36.136000000000003</v>
      </c>
      <c r="T34" s="11">
        <v>41.225999999999999</v>
      </c>
      <c r="U34" s="11">
        <v>48.161999999999999</v>
      </c>
      <c r="V34" s="11">
        <v>34.000999999999998</v>
      </c>
      <c r="W34" s="11">
        <v>55.924999999999997</v>
      </c>
      <c r="X34" s="11">
        <v>38.529000000000003</v>
      </c>
      <c r="Y34" s="11">
        <v>29.417999999999999</v>
      </c>
      <c r="Z34" s="11">
        <v>59.518000000000001</v>
      </c>
      <c r="AA34" s="11">
        <v>38.473999999999997</v>
      </c>
      <c r="AB34" s="11">
        <v>72.545000000000002</v>
      </c>
      <c r="AC34" s="11">
        <v>67.091999999999999</v>
      </c>
      <c r="AD34" s="11">
        <v>44.531999999999996</v>
      </c>
      <c r="AE34" s="11">
        <v>40.265000000000001</v>
      </c>
      <c r="AF34" s="11">
        <v>40.424999999999997</v>
      </c>
      <c r="AG34" s="11">
        <v>40.210999999999999</v>
      </c>
      <c r="AH34" s="111">
        <v>25.151</v>
      </c>
      <c r="AI34" s="130"/>
      <c r="AJ34" s="130"/>
      <c r="AK34" s="130"/>
      <c r="AL34" s="130"/>
      <c r="AM34" s="130"/>
      <c r="AN34" s="130"/>
      <c r="AO34" s="130"/>
      <c r="AP34" s="130"/>
      <c r="AQ34" s="130"/>
      <c r="AR34" s="130"/>
      <c r="AS34" s="130"/>
      <c r="AT34" s="130"/>
      <c r="AU34" s="130"/>
      <c r="AV34" s="130"/>
      <c r="AW34" s="130"/>
      <c r="AX34" s="130"/>
      <c r="AY34" s="130"/>
    </row>
    <row r="35" spans="1:51" ht="15" x14ac:dyDescent="0.25">
      <c r="A35" s="141">
        <v>45627</v>
      </c>
      <c r="B35" s="279"/>
      <c r="C35" s="269"/>
      <c r="D35" s="284">
        <v>31.62</v>
      </c>
      <c r="E35" s="11">
        <v>37.188000000000002</v>
      </c>
      <c r="F35" s="11">
        <v>27.469000000000001</v>
      </c>
      <c r="G35" s="11">
        <v>46.298999999999999</v>
      </c>
      <c r="H35" s="11">
        <v>46.101999999999997</v>
      </c>
      <c r="I35" s="11">
        <v>46.555999999999997</v>
      </c>
      <c r="J35" s="11">
        <v>39.192999999999998</v>
      </c>
      <c r="K35" s="11">
        <v>39.383000000000003</v>
      </c>
      <c r="L35" s="11">
        <v>29.399000000000001</v>
      </c>
      <c r="M35" s="11">
        <v>24.042000000000002</v>
      </c>
      <c r="N35" s="11">
        <v>25.137</v>
      </c>
      <c r="O35" s="11">
        <v>25.106000000000002</v>
      </c>
      <c r="P35" s="11">
        <v>34.677999999999997</v>
      </c>
      <c r="Q35" s="11">
        <v>36.438000000000002</v>
      </c>
      <c r="R35" s="11">
        <v>35.424999999999997</v>
      </c>
      <c r="S35" s="11">
        <v>26.571999999999999</v>
      </c>
      <c r="T35" s="11">
        <v>32.673999999999999</v>
      </c>
      <c r="U35" s="11">
        <v>38.844000000000001</v>
      </c>
      <c r="V35" s="11">
        <v>28.559000000000001</v>
      </c>
      <c r="W35" s="11">
        <v>45.924999999999997</v>
      </c>
      <c r="X35" s="11">
        <v>32.383000000000003</v>
      </c>
      <c r="Y35" s="11">
        <v>23.244</v>
      </c>
      <c r="Z35" s="11">
        <v>45.628</v>
      </c>
      <c r="AA35" s="11">
        <v>32.012</v>
      </c>
      <c r="AB35" s="11">
        <v>40.591999999999999</v>
      </c>
      <c r="AC35" s="11">
        <v>59.814</v>
      </c>
      <c r="AD35" s="11">
        <v>37.369</v>
      </c>
      <c r="AE35" s="11">
        <v>33.790999999999997</v>
      </c>
      <c r="AF35" s="11">
        <v>33.984999999999999</v>
      </c>
      <c r="AG35" s="11">
        <v>34.700000000000003</v>
      </c>
      <c r="AH35" s="111">
        <v>21.556999999999999</v>
      </c>
      <c r="AI35" s="130"/>
      <c r="AJ35" s="130"/>
      <c r="AK35" s="130"/>
      <c r="AL35" s="130"/>
      <c r="AM35" s="130"/>
      <c r="AN35" s="130"/>
      <c r="AO35" s="130"/>
      <c r="AP35" s="130"/>
      <c r="AQ35" s="130"/>
      <c r="AR35" s="130"/>
      <c r="AS35" s="130"/>
      <c r="AT35" s="130"/>
      <c r="AU35" s="130"/>
      <c r="AV35" s="130"/>
      <c r="AW35" s="130"/>
      <c r="AX35" s="130"/>
      <c r="AY35" s="130"/>
    </row>
    <row r="36" spans="1:51" ht="15" x14ac:dyDescent="0.25">
      <c r="A36" s="141">
        <v>45658</v>
      </c>
      <c r="B36" s="279"/>
      <c r="C36" s="269"/>
      <c r="D36" s="285">
        <v>30.37</v>
      </c>
      <c r="E36" s="11">
        <v>32.414000000000001</v>
      </c>
      <c r="F36" s="11">
        <v>23.911999999999999</v>
      </c>
      <c r="G36" s="11">
        <v>36.607999999999997</v>
      </c>
      <c r="H36" s="11">
        <v>45.429000000000002</v>
      </c>
      <c r="I36" s="11">
        <v>40.161999999999999</v>
      </c>
      <c r="J36" s="11">
        <v>33.378</v>
      </c>
      <c r="K36" s="11">
        <v>34.582999999999998</v>
      </c>
      <c r="L36" s="11">
        <v>25.62</v>
      </c>
      <c r="M36" s="11">
        <v>19.905999999999999</v>
      </c>
      <c r="N36" s="11">
        <v>21.931000000000001</v>
      </c>
      <c r="O36" s="11">
        <v>22.366</v>
      </c>
      <c r="P36" s="11">
        <v>29.22</v>
      </c>
      <c r="Q36" s="11">
        <v>35.718000000000004</v>
      </c>
      <c r="R36" s="11">
        <v>32.307000000000002</v>
      </c>
      <c r="S36" s="11">
        <v>22.11</v>
      </c>
      <c r="T36" s="11">
        <v>29.87</v>
      </c>
      <c r="U36" s="11">
        <v>33.369</v>
      </c>
      <c r="V36" s="11">
        <v>25.879000000000001</v>
      </c>
      <c r="W36" s="11">
        <v>41.201999999999998</v>
      </c>
      <c r="X36" s="11">
        <v>27.43</v>
      </c>
      <c r="Y36" s="11">
        <v>20.542000000000002</v>
      </c>
      <c r="Z36" s="11">
        <v>41.395000000000003</v>
      </c>
      <c r="AA36" s="11">
        <v>28.364000000000001</v>
      </c>
      <c r="AB36" s="11">
        <v>32.704999999999998</v>
      </c>
      <c r="AC36" s="11">
        <v>50.887999999999998</v>
      </c>
      <c r="AD36" s="11">
        <v>32.716999999999999</v>
      </c>
      <c r="AE36" s="11">
        <v>29.285</v>
      </c>
      <c r="AF36" s="11">
        <v>29.039000000000001</v>
      </c>
      <c r="AG36" s="10">
        <v>29.806000000000001</v>
      </c>
      <c r="AH36" s="10">
        <v>19.399000000000001</v>
      </c>
      <c r="AI36" s="130"/>
      <c r="AJ36" s="130"/>
      <c r="AK36" s="130"/>
      <c r="AL36" s="130"/>
      <c r="AM36" s="130"/>
      <c r="AN36" s="130"/>
      <c r="AO36" s="130"/>
      <c r="AP36" s="130"/>
      <c r="AQ36" s="130"/>
      <c r="AR36" s="130"/>
      <c r="AS36" s="130"/>
      <c r="AT36" s="130"/>
      <c r="AU36" s="130"/>
      <c r="AV36" s="130"/>
      <c r="AW36" s="130"/>
      <c r="AX36" s="130"/>
      <c r="AY36" s="130"/>
    </row>
    <row r="37" spans="1:51" ht="15" x14ac:dyDescent="0.25">
      <c r="A37" s="141">
        <v>45689</v>
      </c>
      <c r="B37" s="281"/>
      <c r="C37" s="271"/>
      <c r="D37" s="285">
        <v>27.64</v>
      </c>
      <c r="E37" s="11">
        <v>27.367000000000001</v>
      </c>
      <c r="F37" s="11">
        <v>32.26</v>
      </c>
      <c r="G37" s="11">
        <v>39.976999999999997</v>
      </c>
      <c r="H37" s="11">
        <v>36.622999999999998</v>
      </c>
      <c r="I37" s="11">
        <v>33.527000000000001</v>
      </c>
      <c r="J37" s="11">
        <v>30.271999999999998</v>
      </c>
      <c r="K37" s="11">
        <v>33.649000000000001</v>
      </c>
      <c r="L37" s="11">
        <v>22.341999999999999</v>
      </c>
      <c r="M37" s="11">
        <v>17.382000000000001</v>
      </c>
      <c r="N37" s="11">
        <v>27.617999999999999</v>
      </c>
      <c r="O37" s="11">
        <v>20.689</v>
      </c>
      <c r="P37" s="11">
        <v>25.725999999999999</v>
      </c>
      <c r="Q37" s="11">
        <v>29.88</v>
      </c>
      <c r="R37" s="11">
        <v>29.812999999999999</v>
      </c>
      <c r="S37" s="11">
        <v>18.832000000000001</v>
      </c>
      <c r="T37" s="11">
        <v>27.896999999999998</v>
      </c>
      <c r="U37" s="11">
        <v>28.036000000000001</v>
      </c>
      <c r="V37" s="11">
        <v>24.193000000000001</v>
      </c>
      <c r="W37" s="11">
        <v>36.747</v>
      </c>
      <c r="X37" s="11">
        <v>23.960999999999999</v>
      </c>
      <c r="Y37" s="11">
        <v>24.888999999999999</v>
      </c>
      <c r="Z37" s="11">
        <v>43.537999999999997</v>
      </c>
      <c r="AA37" s="11">
        <v>33.415999999999997</v>
      </c>
      <c r="AB37" s="11">
        <v>43.875</v>
      </c>
      <c r="AC37" s="11">
        <v>44.375999999999998</v>
      </c>
      <c r="AD37" s="11">
        <v>31.053000000000001</v>
      </c>
      <c r="AE37" s="11">
        <v>25.841000000000001</v>
      </c>
      <c r="AF37" s="11">
        <v>28.818000000000001</v>
      </c>
      <c r="AG37" s="10">
        <v>25.806000000000001</v>
      </c>
      <c r="AH37" s="10">
        <v>18.219000000000001</v>
      </c>
      <c r="AI37" s="130"/>
      <c r="AJ37" s="130"/>
      <c r="AK37" s="130"/>
      <c r="AL37" s="130"/>
      <c r="AM37" s="130"/>
      <c r="AN37" s="130"/>
      <c r="AO37" s="130"/>
      <c r="AP37" s="130"/>
      <c r="AQ37" s="130"/>
      <c r="AR37" s="130"/>
      <c r="AS37" s="130"/>
      <c r="AT37" s="130"/>
      <c r="AU37" s="130"/>
      <c r="AV37" s="130"/>
      <c r="AW37" s="130"/>
      <c r="AX37" s="130"/>
      <c r="AY37" s="130"/>
    </row>
    <row r="38" spans="1:51" ht="15" x14ac:dyDescent="0.25">
      <c r="A38" s="141">
        <v>45717</v>
      </c>
      <c r="B38" s="281"/>
      <c r="C38" s="271"/>
      <c r="D38" s="285">
        <v>50.18</v>
      </c>
      <c r="E38" s="11">
        <v>49.249000000000002</v>
      </c>
      <c r="F38" s="11">
        <v>61.302999999999997</v>
      </c>
      <c r="G38" s="11">
        <v>56.335000000000001</v>
      </c>
      <c r="H38" s="11">
        <v>61.070999999999998</v>
      </c>
      <c r="I38" s="11">
        <v>52.631999999999998</v>
      </c>
      <c r="J38" s="11">
        <v>48.030999999999999</v>
      </c>
      <c r="K38" s="11">
        <v>43.805999999999997</v>
      </c>
      <c r="L38" s="11">
        <v>36.033999999999999</v>
      </c>
      <c r="M38" s="11">
        <v>26.236000000000001</v>
      </c>
      <c r="N38" s="11">
        <v>36.222999999999999</v>
      </c>
      <c r="O38" s="11">
        <v>52.404000000000003</v>
      </c>
      <c r="P38" s="11">
        <v>47.103999999999999</v>
      </c>
      <c r="Q38" s="11">
        <v>38.651000000000003</v>
      </c>
      <c r="R38" s="11">
        <v>66.433000000000007</v>
      </c>
      <c r="S38" s="11">
        <v>27.279</v>
      </c>
      <c r="T38" s="11">
        <v>47.444000000000003</v>
      </c>
      <c r="U38" s="11">
        <v>38.228000000000002</v>
      </c>
      <c r="V38" s="11">
        <v>32.277999999999999</v>
      </c>
      <c r="W38" s="11">
        <v>67.058000000000007</v>
      </c>
      <c r="X38" s="11">
        <v>38.478999999999999</v>
      </c>
      <c r="Y38" s="11">
        <v>38.305</v>
      </c>
      <c r="Z38" s="11">
        <v>75.037999999999997</v>
      </c>
      <c r="AA38" s="11">
        <v>52.600999999999999</v>
      </c>
      <c r="AB38" s="11">
        <v>125.077</v>
      </c>
      <c r="AC38" s="11">
        <v>51.698</v>
      </c>
      <c r="AD38" s="11">
        <v>45.93</v>
      </c>
      <c r="AE38" s="11">
        <v>44.054000000000002</v>
      </c>
      <c r="AF38" s="11">
        <v>36.304000000000002</v>
      </c>
      <c r="AG38" s="10">
        <v>47.415999999999997</v>
      </c>
      <c r="AH38" s="10">
        <v>40.409999999999997</v>
      </c>
      <c r="AI38" s="130"/>
      <c r="AJ38" s="130"/>
      <c r="AK38" s="130"/>
      <c r="AL38" s="130"/>
      <c r="AM38" s="130"/>
      <c r="AN38" s="130"/>
      <c r="AO38" s="130"/>
      <c r="AP38" s="130"/>
      <c r="AQ38" s="130"/>
      <c r="AR38" s="130"/>
      <c r="AS38" s="130"/>
      <c r="AT38" s="130"/>
      <c r="AU38" s="130"/>
      <c r="AV38" s="130"/>
      <c r="AW38" s="130"/>
      <c r="AX38" s="130"/>
      <c r="AY38" s="130"/>
    </row>
    <row r="39" spans="1:51" ht="15" x14ac:dyDescent="0.25">
      <c r="A39" s="141">
        <v>45748</v>
      </c>
      <c r="B39" s="281"/>
      <c r="C39" s="271"/>
      <c r="D39" s="285">
        <v>76.98</v>
      </c>
      <c r="E39" s="11">
        <v>87.835999999999999</v>
      </c>
      <c r="F39" s="11">
        <v>61.325000000000003</v>
      </c>
      <c r="G39" s="11">
        <v>111.581</v>
      </c>
      <c r="H39" s="11">
        <v>89.91</v>
      </c>
      <c r="I39" s="11">
        <v>84.04</v>
      </c>
      <c r="J39" s="11">
        <v>65.831000000000003</v>
      </c>
      <c r="K39" s="11">
        <v>80.14</v>
      </c>
      <c r="L39" s="11">
        <v>46.77</v>
      </c>
      <c r="M39" s="11">
        <v>55.478000000000002</v>
      </c>
      <c r="N39" s="11">
        <v>60.506999999999998</v>
      </c>
      <c r="O39" s="11">
        <v>105.785</v>
      </c>
      <c r="P39" s="11">
        <v>71.150000000000006</v>
      </c>
      <c r="Q39" s="11">
        <v>96.67</v>
      </c>
      <c r="R39" s="11">
        <v>69.617999999999995</v>
      </c>
      <c r="S39" s="11">
        <v>32.393000000000001</v>
      </c>
      <c r="T39" s="11">
        <v>76.694000000000003</v>
      </c>
      <c r="U39" s="11">
        <v>52.101999999999997</v>
      </c>
      <c r="V39" s="11">
        <v>56.716000000000001</v>
      </c>
      <c r="W39" s="11">
        <v>130.352</v>
      </c>
      <c r="X39" s="11">
        <v>45.625</v>
      </c>
      <c r="Y39" s="11">
        <v>67.769000000000005</v>
      </c>
      <c r="Z39" s="11">
        <v>81.37</v>
      </c>
      <c r="AA39" s="11">
        <v>82.644000000000005</v>
      </c>
      <c r="AB39" s="11">
        <v>245.584</v>
      </c>
      <c r="AC39" s="11">
        <v>83.872</v>
      </c>
      <c r="AD39" s="11">
        <v>100.43</v>
      </c>
      <c r="AE39" s="11">
        <v>62.131</v>
      </c>
      <c r="AF39" s="11">
        <v>57.822000000000003</v>
      </c>
      <c r="AG39" s="10">
        <v>63.32</v>
      </c>
      <c r="AH39" s="10">
        <v>62.142000000000003</v>
      </c>
      <c r="AI39" s="130"/>
      <c r="AJ39" s="130"/>
      <c r="AK39" s="130"/>
      <c r="AL39" s="130"/>
      <c r="AM39" s="130"/>
      <c r="AN39" s="130"/>
      <c r="AO39" s="130"/>
      <c r="AP39" s="130"/>
      <c r="AQ39" s="130"/>
      <c r="AR39" s="130"/>
      <c r="AS39" s="130"/>
      <c r="AT39" s="130"/>
      <c r="AU39" s="130"/>
      <c r="AV39" s="130"/>
      <c r="AW39" s="130"/>
      <c r="AX39" s="130"/>
      <c r="AY39" s="130"/>
    </row>
    <row r="40" spans="1:51" ht="15" x14ac:dyDescent="0.25">
      <c r="A40" s="141">
        <v>45778</v>
      </c>
      <c r="B40" s="281"/>
      <c r="C40" s="271"/>
      <c r="D40" s="285">
        <v>167.22</v>
      </c>
      <c r="E40" s="11">
        <v>182.71</v>
      </c>
      <c r="F40" s="10">
        <v>61.914000000000001</v>
      </c>
      <c r="G40" s="10">
        <v>153.411</v>
      </c>
      <c r="H40" s="10">
        <v>338.649</v>
      </c>
      <c r="I40" s="10">
        <v>160.54599999999999</v>
      </c>
      <c r="J40" s="10">
        <v>176.12100000000001</v>
      </c>
      <c r="K40" s="10">
        <v>170.87799999999999</v>
      </c>
      <c r="L40" s="10">
        <v>102.553</v>
      </c>
      <c r="M40" s="10">
        <v>49.329000000000001</v>
      </c>
      <c r="N40" s="10">
        <v>69.001999999999995</v>
      </c>
      <c r="O40" s="10">
        <v>100.461</v>
      </c>
      <c r="P40" s="10">
        <v>135.483</v>
      </c>
      <c r="Q40" s="10">
        <v>232.15</v>
      </c>
      <c r="R40" s="10">
        <v>172.88</v>
      </c>
      <c r="S40" s="10">
        <v>106.181</v>
      </c>
      <c r="T40" s="10">
        <v>134.71899999999999</v>
      </c>
      <c r="U40" s="10">
        <v>26.981000000000002</v>
      </c>
      <c r="V40" s="10">
        <v>143.88200000000001</v>
      </c>
      <c r="W40" s="10">
        <v>178.47499999999999</v>
      </c>
      <c r="X40" s="10">
        <v>70.691000000000003</v>
      </c>
      <c r="Y40" s="10">
        <v>168.83</v>
      </c>
      <c r="Z40" s="10">
        <v>187.631</v>
      </c>
      <c r="AA40" s="10">
        <v>126.53700000000001</v>
      </c>
      <c r="AB40" s="10">
        <v>365.75099999999998</v>
      </c>
      <c r="AC40" s="10">
        <v>272.29199999999997</v>
      </c>
      <c r="AD40" s="10">
        <v>87.244</v>
      </c>
      <c r="AE40" s="10">
        <v>123.928</v>
      </c>
      <c r="AF40" s="10">
        <v>76.75</v>
      </c>
      <c r="AG40" s="10">
        <v>146.85400000000001</v>
      </c>
      <c r="AH40" s="10">
        <v>183.75399999999999</v>
      </c>
      <c r="AI40" s="130"/>
      <c r="AJ40" s="130"/>
      <c r="AK40" s="130"/>
      <c r="AL40" s="130"/>
      <c r="AM40" s="130"/>
      <c r="AN40" s="130"/>
      <c r="AO40" s="130"/>
      <c r="AP40" s="130"/>
      <c r="AQ40" s="130"/>
      <c r="AR40" s="130"/>
      <c r="AS40" s="130"/>
      <c r="AT40" s="130"/>
      <c r="AU40" s="130"/>
      <c r="AV40" s="130"/>
      <c r="AW40" s="130"/>
      <c r="AX40" s="130"/>
      <c r="AY40" s="130"/>
    </row>
    <row r="41" spans="1:51" ht="15" x14ac:dyDescent="0.25">
      <c r="A41" s="141">
        <v>45809</v>
      </c>
      <c r="B41" s="281"/>
      <c r="C41" s="271"/>
      <c r="D41" s="285">
        <v>302.7</v>
      </c>
      <c r="E41" s="11">
        <v>159.29499999999999</v>
      </c>
      <c r="F41" s="10">
        <v>413.31900000000002</v>
      </c>
      <c r="G41" s="10">
        <v>580.09299999999996</v>
      </c>
      <c r="H41" s="10">
        <v>711.29100000000005</v>
      </c>
      <c r="I41" s="10">
        <v>309.63299999999998</v>
      </c>
      <c r="J41" s="10">
        <v>534.23099999999999</v>
      </c>
      <c r="K41" s="10">
        <v>219.18</v>
      </c>
      <c r="L41" s="10">
        <v>120.47799999999999</v>
      </c>
      <c r="M41" s="10">
        <v>187.17699999999999</v>
      </c>
      <c r="N41" s="10">
        <v>211.24799999999999</v>
      </c>
      <c r="O41" s="10">
        <v>243.38300000000001</v>
      </c>
      <c r="P41" s="10">
        <v>359.548</v>
      </c>
      <c r="Q41" s="10">
        <v>279.93599999999998</v>
      </c>
      <c r="R41" s="10">
        <v>65.262</v>
      </c>
      <c r="S41" s="10">
        <v>270.06900000000002</v>
      </c>
      <c r="T41" s="10">
        <v>445.279</v>
      </c>
      <c r="U41" s="10">
        <v>200.15899999999999</v>
      </c>
      <c r="V41" s="10">
        <v>394.56900000000002</v>
      </c>
      <c r="W41" s="10">
        <v>207.935</v>
      </c>
      <c r="X41" s="10">
        <v>95.882999999999996</v>
      </c>
      <c r="Y41" s="10">
        <v>443.77199999999999</v>
      </c>
      <c r="Z41" s="10">
        <v>297.322</v>
      </c>
      <c r="AA41" s="10">
        <v>276.81099999999998</v>
      </c>
      <c r="AB41" s="10">
        <v>709.20699999999999</v>
      </c>
      <c r="AC41" s="10">
        <v>455.72800000000001</v>
      </c>
      <c r="AD41" s="10">
        <v>266.505</v>
      </c>
      <c r="AE41" s="10">
        <v>341.27100000000002</v>
      </c>
      <c r="AF41" s="10">
        <v>322.94900000000001</v>
      </c>
      <c r="AG41" s="10">
        <v>59.347000000000001</v>
      </c>
      <c r="AH41" s="10">
        <v>347.82</v>
      </c>
      <c r="AI41" s="130"/>
      <c r="AJ41" s="130"/>
      <c r="AK41" s="130"/>
      <c r="AL41" s="130"/>
      <c r="AM41" s="130"/>
      <c r="AN41" s="130"/>
      <c r="AO41" s="130"/>
      <c r="AP41" s="130"/>
      <c r="AQ41" s="130"/>
      <c r="AR41" s="130"/>
      <c r="AS41" s="130"/>
      <c r="AT41" s="130"/>
      <c r="AU41" s="130"/>
      <c r="AV41" s="130"/>
      <c r="AW41" s="130"/>
      <c r="AX41" s="130"/>
      <c r="AY41" s="130"/>
    </row>
    <row r="42" spans="1:51" ht="15" x14ac:dyDescent="0.25">
      <c r="A42" s="141">
        <v>45839</v>
      </c>
      <c r="B42" s="281"/>
      <c r="C42" s="271"/>
      <c r="D42" s="285">
        <v>146.94</v>
      </c>
      <c r="E42" s="11">
        <v>31.341999999999999</v>
      </c>
      <c r="F42" s="10">
        <v>412.97800000000001</v>
      </c>
      <c r="G42" s="10">
        <v>285.45600000000002</v>
      </c>
      <c r="H42" s="10">
        <v>314.96199999999999</v>
      </c>
      <c r="I42" s="10">
        <v>355.74400000000003</v>
      </c>
      <c r="J42" s="10">
        <v>324.26900000000001</v>
      </c>
      <c r="K42" s="10">
        <v>65.933999999999997</v>
      </c>
      <c r="L42" s="10">
        <v>31.75</v>
      </c>
      <c r="M42" s="10">
        <v>79.847999999999999</v>
      </c>
      <c r="N42" s="10">
        <v>73.402000000000001</v>
      </c>
      <c r="O42" s="10">
        <v>168.232</v>
      </c>
      <c r="P42" s="10">
        <v>258.42700000000002</v>
      </c>
      <c r="Q42" s="10">
        <v>79.004999999999995</v>
      </c>
      <c r="R42" s="10">
        <v>11.699</v>
      </c>
      <c r="S42" s="10">
        <v>193.267</v>
      </c>
      <c r="T42" s="10">
        <v>347.858</v>
      </c>
      <c r="U42" s="10">
        <v>179.82599999999999</v>
      </c>
      <c r="V42" s="10">
        <v>604.64200000000005</v>
      </c>
      <c r="W42" s="10">
        <v>73.245999999999995</v>
      </c>
      <c r="X42" s="10">
        <v>37.384999999999998</v>
      </c>
      <c r="Y42" s="10">
        <v>288.56900000000002</v>
      </c>
      <c r="Z42" s="10">
        <v>133.67699999999999</v>
      </c>
      <c r="AA42" s="10">
        <v>90.819000000000003</v>
      </c>
      <c r="AB42" s="10">
        <v>359.83600000000001</v>
      </c>
      <c r="AC42" s="10">
        <v>198.32400000000001</v>
      </c>
      <c r="AD42" s="10">
        <v>213.476</v>
      </c>
      <c r="AE42" s="10">
        <v>168.995</v>
      </c>
      <c r="AF42" s="10">
        <v>168.708</v>
      </c>
      <c r="AG42" s="10">
        <v>34.156999999999996</v>
      </c>
      <c r="AH42" s="10">
        <v>225.79599999999999</v>
      </c>
      <c r="AI42" s="130"/>
      <c r="AJ42" s="130"/>
      <c r="AK42" s="130"/>
      <c r="AL42" s="130"/>
      <c r="AM42" s="130"/>
      <c r="AN42" s="130"/>
      <c r="AO42" s="130"/>
      <c r="AP42" s="130"/>
      <c r="AQ42" s="130"/>
      <c r="AR42" s="130"/>
      <c r="AS42" s="130"/>
      <c r="AT42" s="130"/>
      <c r="AU42" s="130"/>
      <c r="AV42" s="130"/>
      <c r="AW42" s="130"/>
      <c r="AX42" s="130"/>
      <c r="AY42" s="130"/>
    </row>
    <row r="43" spans="1:51" ht="15" x14ac:dyDescent="0.25">
      <c r="A43" s="141">
        <v>45870</v>
      </c>
      <c r="B43" s="281"/>
      <c r="C43" s="271"/>
      <c r="D43" s="285">
        <v>58.48</v>
      </c>
      <c r="E43" s="11">
        <v>27.152000000000001</v>
      </c>
      <c r="F43" s="10">
        <v>145.11600000000001</v>
      </c>
      <c r="G43" s="10">
        <v>90.950999999999993</v>
      </c>
      <c r="H43" s="10">
        <v>151.815</v>
      </c>
      <c r="I43" s="10">
        <v>120.86</v>
      </c>
      <c r="J43" s="10">
        <v>113.19199999999999</v>
      </c>
      <c r="K43" s="10">
        <v>38.191000000000003</v>
      </c>
      <c r="L43" s="10">
        <v>21.373000000000001</v>
      </c>
      <c r="M43" s="10">
        <v>34.066000000000003</v>
      </c>
      <c r="N43" s="10">
        <v>34.078000000000003</v>
      </c>
      <c r="O43" s="10">
        <v>66.753</v>
      </c>
      <c r="P43" s="10">
        <v>83.932000000000002</v>
      </c>
      <c r="Q43" s="10">
        <v>45.9</v>
      </c>
      <c r="R43" s="10">
        <v>28.094999999999999</v>
      </c>
      <c r="S43" s="10">
        <v>61.581000000000003</v>
      </c>
      <c r="T43" s="10">
        <v>108.539</v>
      </c>
      <c r="U43" s="10">
        <v>59.637</v>
      </c>
      <c r="V43" s="10">
        <v>177.273</v>
      </c>
      <c r="W43" s="10">
        <v>38.598999999999997</v>
      </c>
      <c r="X43" s="10">
        <v>24.334</v>
      </c>
      <c r="Y43" s="10">
        <v>97.808999999999997</v>
      </c>
      <c r="Z43" s="10">
        <v>52.530999999999999</v>
      </c>
      <c r="AA43" s="10">
        <v>43.899000000000001</v>
      </c>
      <c r="AB43" s="10">
        <v>116.90300000000001</v>
      </c>
      <c r="AC43" s="10">
        <v>72.19</v>
      </c>
      <c r="AD43" s="10">
        <v>79.533000000000001</v>
      </c>
      <c r="AE43" s="10">
        <v>59.927999999999997</v>
      </c>
      <c r="AF43" s="10">
        <v>73.290999999999997</v>
      </c>
      <c r="AG43" s="10">
        <v>21.097999999999999</v>
      </c>
      <c r="AH43" s="10">
        <v>178.16300000000001</v>
      </c>
      <c r="AI43" s="130"/>
      <c r="AJ43" s="130"/>
      <c r="AK43" s="130"/>
      <c r="AL43" s="130"/>
      <c r="AM43" s="130"/>
      <c r="AN43" s="130"/>
      <c r="AO43" s="130"/>
      <c r="AP43" s="130"/>
      <c r="AQ43" s="130"/>
      <c r="AR43" s="130"/>
      <c r="AS43" s="130"/>
      <c r="AT43" s="130"/>
      <c r="AU43" s="130"/>
      <c r="AV43" s="130"/>
      <c r="AW43" s="130"/>
      <c r="AX43" s="130"/>
      <c r="AY43" s="130"/>
    </row>
    <row r="44" spans="1:51" ht="15" x14ac:dyDescent="0.25">
      <c r="A44" s="141">
        <v>45901</v>
      </c>
      <c r="B44" s="281"/>
      <c r="C44" s="271"/>
      <c r="D44" s="285">
        <v>38.39</v>
      </c>
      <c r="E44" s="11">
        <v>25.949000000000002</v>
      </c>
      <c r="F44" s="10">
        <v>62.563000000000002</v>
      </c>
      <c r="G44" s="10">
        <v>54.966999999999999</v>
      </c>
      <c r="H44" s="10">
        <v>95.774000000000001</v>
      </c>
      <c r="I44" s="10">
        <v>57.453000000000003</v>
      </c>
      <c r="J44" s="10">
        <v>78.506</v>
      </c>
      <c r="K44" s="10">
        <v>42.924999999999997</v>
      </c>
      <c r="L44" s="10">
        <v>20.395</v>
      </c>
      <c r="M44" s="10">
        <v>34.508000000000003</v>
      </c>
      <c r="N44" s="10">
        <v>34.433999999999997</v>
      </c>
      <c r="O44" s="10">
        <v>53.973999999999997</v>
      </c>
      <c r="P44" s="10">
        <v>47.256999999999998</v>
      </c>
      <c r="Q44" s="10">
        <v>37.229999999999997</v>
      </c>
      <c r="R44" s="10">
        <v>26.946999999999999</v>
      </c>
      <c r="S44" s="10">
        <v>46.155000000000001</v>
      </c>
      <c r="T44" s="10">
        <v>52.408000000000001</v>
      </c>
      <c r="U44" s="10">
        <v>39.500999999999998</v>
      </c>
      <c r="V44" s="10">
        <v>78.325999999999993</v>
      </c>
      <c r="W44" s="10">
        <v>30.678999999999998</v>
      </c>
      <c r="X44" s="10">
        <v>30.742000000000001</v>
      </c>
      <c r="Y44" s="10">
        <v>66.608000000000004</v>
      </c>
      <c r="Z44" s="10">
        <v>40.747</v>
      </c>
      <c r="AA44" s="10">
        <v>39.183</v>
      </c>
      <c r="AB44" s="10">
        <v>80.23</v>
      </c>
      <c r="AC44" s="10">
        <v>45.762</v>
      </c>
      <c r="AD44" s="10">
        <v>55.301000000000002</v>
      </c>
      <c r="AE44" s="10">
        <v>39.500999999999998</v>
      </c>
      <c r="AF44" s="10">
        <v>59.597999999999999</v>
      </c>
      <c r="AG44" s="10">
        <v>24.419</v>
      </c>
      <c r="AH44" s="10">
        <v>68.721000000000004</v>
      </c>
      <c r="AI44" s="130"/>
      <c r="AJ44" s="130"/>
      <c r="AK44" s="130"/>
      <c r="AL44" s="130"/>
      <c r="AM44" s="130"/>
      <c r="AN44" s="130"/>
      <c r="AO44" s="130"/>
      <c r="AP44" s="130"/>
      <c r="AQ44" s="130"/>
      <c r="AR44" s="130"/>
      <c r="AS44" s="130"/>
      <c r="AT44" s="130"/>
      <c r="AU44" s="130"/>
      <c r="AV44" s="130"/>
      <c r="AW44" s="130"/>
      <c r="AX44" s="130"/>
      <c r="AY44" s="130"/>
    </row>
    <row r="45" spans="1:51" ht="15" x14ac:dyDescent="0.25">
      <c r="A45" s="141">
        <v>45931</v>
      </c>
      <c r="B45" s="281"/>
      <c r="C45" s="271"/>
      <c r="D45" s="285">
        <v>44.26</v>
      </c>
      <c r="E45" s="11">
        <v>36.927</v>
      </c>
      <c r="F45" s="10">
        <v>54.195999999999998</v>
      </c>
      <c r="G45" s="10">
        <v>51.941000000000003</v>
      </c>
      <c r="H45" s="10">
        <v>82.584000000000003</v>
      </c>
      <c r="I45" s="10">
        <v>54.884</v>
      </c>
      <c r="J45" s="10">
        <v>51.606000000000002</v>
      </c>
      <c r="K45" s="10">
        <v>39.951000000000001</v>
      </c>
      <c r="L45" s="10">
        <v>22.803999999999998</v>
      </c>
      <c r="M45" s="10">
        <v>35.194000000000003</v>
      </c>
      <c r="N45" s="10">
        <v>27.905999999999999</v>
      </c>
      <c r="O45" s="10">
        <v>48.780999999999999</v>
      </c>
      <c r="P45" s="10">
        <v>46.377000000000002</v>
      </c>
      <c r="Q45" s="10">
        <v>53.801000000000002</v>
      </c>
      <c r="R45" s="10">
        <v>43.712000000000003</v>
      </c>
      <c r="S45" s="10">
        <v>39.851999999999997</v>
      </c>
      <c r="T45" s="10">
        <v>51.703000000000003</v>
      </c>
      <c r="U45" s="10">
        <v>33.057000000000002</v>
      </c>
      <c r="V45" s="10">
        <v>66.863</v>
      </c>
      <c r="W45" s="10">
        <v>31.946999999999999</v>
      </c>
      <c r="X45" s="10">
        <v>34.926000000000002</v>
      </c>
      <c r="Y45" s="10">
        <v>116.197</v>
      </c>
      <c r="Z45" s="10">
        <v>47.917999999999999</v>
      </c>
      <c r="AA45" s="10">
        <v>71.948999999999998</v>
      </c>
      <c r="AB45" s="10">
        <v>84.287000000000006</v>
      </c>
      <c r="AC45" s="10">
        <v>45.792000000000002</v>
      </c>
      <c r="AD45" s="10">
        <v>48.872999999999998</v>
      </c>
      <c r="AE45" s="10">
        <v>36.994</v>
      </c>
      <c r="AF45" s="10">
        <v>39.93</v>
      </c>
      <c r="AG45" s="10">
        <v>23.277999999999999</v>
      </c>
      <c r="AH45" s="10">
        <v>52.713000000000001</v>
      </c>
      <c r="AI45" s="130"/>
      <c r="AJ45" s="130"/>
      <c r="AK45" s="130"/>
      <c r="AL45" s="130"/>
      <c r="AM45" s="130"/>
      <c r="AN45" s="130"/>
      <c r="AO45" s="130"/>
      <c r="AP45" s="130"/>
      <c r="AQ45" s="130"/>
      <c r="AR45" s="130"/>
      <c r="AS45" s="130"/>
      <c r="AT45" s="130"/>
      <c r="AU45" s="130"/>
      <c r="AV45" s="130"/>
      <c r="AW45" s="130"/>
      <c r="AX45" s="130"/>
      <c r="AY45" s="130"/>
    </row>
    <row r="46" spans="1:51" ht="15" x14ac:dyDescent="0.25">
      <c r="A46" s="141">
        <v>45962</v>
      </c>
      <c r="B46" s="281"/>
      <c r="C46" s="271"/>
      <c r="D46" s="285">
        <v>42.09</v>
      </c>
      <c r="E46" s="11">
        <v>34.271999999999998</v>
      </c>
      <c r="F46" s="10">
        <v>48.158000000000001</v>
      </c>
      <c r="G46" s="10">
        <v>50.058</v>
      </c>
      <c r="H46" s="10">
        <v>56.944000000000003</v>
      </c>
      <c r="I46" s="10">
        <v>44.564</v>
      </c>
      <c r="J46" s="10">
        <v>45.460999999999999</v>
      </c>
      <c r="K46" s="10">
        <v>35.67</v>
      </c>
      <c r="L46" s="10">
        <v>31.934000000000001</v>
      </c>
      <c r="M46" s="10">
        <v>30.57</v>
      </c>
      <c r="N46" s="10">
        <v>29.263999999999999</v>
      </c>
      <c r="O46" s="10">
        <v>48.241999999999997</v>
      </c>
      <c r="P46" s="10">
        <v>41.564999999999998</v>
      </c>
      <c r="Q46" s="10">
        <v>40.72</v>
      </c>
      <c r="R46" s="10">
        <v>36.277999999999999</v>
      </c>
      <c r="S46" s="10">
        <v>41.363</v>
      </c>
      <c r="T46" s="10">
        <v>47.973999999999997</v>
      </c>
      <c r="U46" s="10">
        <v>34.03</v>
      </c>
      <c r="V46" s="10">
        <v>55.957999999999998</v>
      </c>
      <c r="W46" s="10">
        <v>38.344000000000001</v>
      </c>
      <c r="X46" s="10">
        <v>30.077000000000002</v>
      </c>
      <c r="Y46" s="10">
        <v>60.526000000000003</v>
      </c>
      <c r="Z46" s="10">
        <v>38.296999999999997</v>
      </c>
      <c r="AA46" s="10">
        <v>72.858999999999995</v>
      </c>
      <c r="AB46" s="10">
        <v>66.930000000000007</v>
      </c>
      <c r="AC46" s="10">
        <v>44.783999999999999</v>
      </c>
      <c r="AD46" s="10">
        <v>40.795000000000002</v>
      </c>
      <c r="AE46" s="10">
        <v>40.494</v>
      </c>
      <c r="AF46" s="10">
        <v>40.271000000000001</v>
      </c>
      <c r="AG46" s="10">
        <v>25.195</v>
      </c>
      <c r="AH46" s="10">
        <v>43.953000000000003</v>
      </c>
      <c r="AI46" s="130"/>
      <c r="AJ46" s="130"/>
      <c r="AK46" s="130"/>
      <c r="AL46" s="130"/>
      <c r="AM46" s="130"/>
      <c r="AN46" s="130"/>
      <c r="AO46" s="130"/>
      <c r="AP46" s="130"/>
      <c r="AQ46" s="130"/>
      <c r="AR46" s="130"/>
      <c r="AS46" s="130"/>
      <c r="AT46" s="130"/>
      <c r="AU46" s="130"/>
      <c r="AV46" s="130"/>
      <c r="AW46" s="130"/>
      <c r="AX46" s="130"/>
      <c r="AY46" s="130"/>
    </row>
    <row r="47" spans="1:51" ht="15" x14ac:dyDescent="0.25">
      <c r="A47" s="141">
        <v>45992</v>
      </c>
      <c r="B47" s="281"/>
      <c r="C47" s="271"/>
      <c r="D47" s="285">
        <v>31.62</v>
      </c>
      <c r="E47" s="11">
        <v>27.466999999999999</v>
      </c>
      <c r="F47" s="10">
        <v>46.524000000000001</v>
      </c>
      <c r="G47" s="10">
        <v>46.064</v>
      </c>
      <c r="H47" s="10">
        <v>46.616999999999997</v>
      </c>
      <c r="I47" s="10">
        <v>39.414999999999999</v>
      </c>
      <c r="J47" s="10">
        <v>39.698</v>
      </c>
      <c r="K47" s="10">
        <v>29.498999999999999</v>
      </c>
      <c r="L47" s="10">
        <v>24.475999999999999</v>
      </c>
      <c r="M47" s="10">
        <v>25.207000000000001</v>
      </c>
      <c r="N47" s="10">
        <v>25.013000000000002</v>
      </c>
      <c r="O47" s="10">
        <v>34.655000000000001</v>
      </c>
      <c r="P47" s="10">
        <v>36.4</v>
      </c>
      <c r="Q47" s="10">
        <v>35.540999999999997</v>
      </c>
      <c r="R47" s="10">
        <v>26.798999999999999</v>
      </c>
      <c r="S47" s="10">
        <v>32.896000000000001</v>
      </c>
      <c r="T47" s="10">
        <v>38.762</v>
      </c>
      <c r="U47" s="10">
        <v>28.690999999999999</v>
      </c>
      <c r="V47" s="10">
        <v>46.018999999999998</v>
      </c>
      <c r="W47" s="10">
        <v>32.305</v>
      </c>
      <c r="X47" s="10">
        <v>23.937999999999999</v>
      </c>
      <c r="Y47" s="10">
        <v>45.957000000000001</v>
      </c>
      <c r="Z47" s="10">
        <v>31.937999999999999</v>
      </c>
      <c r="AA47" s="10">
        <v>40.918999999999997</v>
      </c>
      <c r="AB47" s="10">
        <v>59.753</v>
      </c>
      <c r="AC47" s="10">
        <v>37.465000000000003</v>
      </c>
      <c r="AD47" s="10">
        <v>34.360999999999997</v>
      </c>
      <c r="AE47" s="10">
        <v>34.121000000000002</v>
      </c>
      <c r="AF47" s="10">
        <v>34.823</v>
      </c>
      <c r="AG47" s="10">
        <v>21.687999999999999</v>
      </c>
      <c r="AH47" s="10">
        <v>37.206000000000003</v>
      </c>
      <c r="AI47" s="130"/>
      <c r="AJ47" s="130"/>
      <c r="AK47" s="130"/>
      <c r="AL47" s="130"/>
      <c r="AM47" s="130"/>
      <c r="AN47" s="130"/>
      <c r="AO47" s="130"/>
      <c r="AP47" s="130"/>
      <c r="AQ47" s="130"/>
      <c r="AR47" s="130"/>
      <c r="AS47" s="130"/>
      <c r="AT47" s="130"/>
      <c r="AU47" s="130"/>
      <c r="AV47" s="130"/>
      <c r="AW47" s="130"/>
      <c r="AX47" s="130"/>
      <c r="AY47" s="130"/>
    </row>
    <row r="48" spans="1:51" ht="15" x14ac:dyDescent="0.25">
      <c r="A48" s="141">
        <v>46023</v>
      </c>
      <c r="B48" s="281"/>
      <c r="C48" s="271"/>
      <c r="D48" s="285">
        <v>30.37</v>
      </c>
      <c r="E48" s="11">
        <v>23.922000000000001</v>
      </c>
      <c r="F48" s="10">
        <v>36.795999999999999</v>
      </c>
      <c r="G48" s="10">
        <v>45.395000000000003</v>
      </c>
      <c r="H48" s="10">
        <v>40.216000000000001</v>
      </c>
      <c r="I48" s="10">
        <v>33.564999999999998</v>
      </c>
      <c r="J48" s="10">
        <v>34.868000000000002</v>
      </c>
      <c r="K48" s="10">
        <v>25.71</v>
      </c>
      <c r="L48" s="10">
        <v>20.295000000000002</v>
      </c>
      <c r="M48" s="10">
        <v>21.95</v>
      </c>
      <c r="N48" s="10">
        <v>22.283000000000001</v>
      </c>
      <c r="O48" s="10">
        <v>29.199000000000002</v>
      </c>
      <c r="P48" s="10">
        <v>35.683999999999997</v>
      </c>
      <c r="Q48" s="10">
        <v>32.603000000000002</v>
      </c>
      <c r="R48" s="10">
        <v>22.317</v>
      </c>
      <c r="S48" s="10">
        <v>30.07</v>
      </c>
      <c r="T48" s="10">
        <v>33.296999999999997</v>
      </c>
      <c r="U48" s="10">
        <v>25.933</v>
      </c>
      <c r="V48" s="10">
        <v>41.286999999999999</v>
      </c>
      <c r="W48" s="10">
        <v>27.361000000000001</v>
      </c>
      <c r="X48" s="10">
        <v>21.170999999999999</v>
      </c>
      <c r="Y48" s="10">
        <v>41.54</v>
      </c>
      <c r="Z48" s="10">
        <v>28.297999999999998</v>
      </c>
      <c r="AA48" s="10">
        <v>32.991999999999997</v>
      </c>
      <c r="AB48" s="10">
        <v>50.835000000000001</v>
      </c>
      <c r="AC48" s="10">
        <v>32.770000000000003</v>
      </c>
      <c r="AD48" s="10">
        <v>29.795999999999999</v>
      </c>
      <c r="AE48" s="10">
        <v>29.158999999999999</v>
      </c>
      <c r="AF48" s="10">
        <v>29.914999999999999</v>
      </c>
      <c r="AG48" s="10">
        <v>19.539000000000001</v>
      </c>
      <c r="AH48" s="10">
        <v>32.43</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41">
        <v>46054</v>
      </c>
      <c r="B49" s="281"/>
      <c r="C49" s="271"/>
      <c r="D49" s="285">
        <v>27.64</v>
      </c>
      <c r="E49" s="11">
        <v>31.385000000000002</v>
      </c>
      <c r="F49" s="10">
        <v>40.143000000000001</v>
      </c>
      <c r="G49" s="10">
        <v>36.595999999999997</v>
      </c>
      <c r="H49" s="10">
        <v>33.57</v>
      </c>
      <c r="I49" s="10">
        <v>30.244</v>
      </c>
      <c r="J49" s="10">
        <v>33.887</v>
      </c>
      <c r="K49" s="10">
        <v>22.416</v>
      </c>
      <c r="L49" s="10">
        <v>17.702000000000002</v>
      </c>
      <c r="M49" s="10">
        <v>27.553999999999998</v>
      </c>
      <c r="N49" s="10">
        <v>20.622</v>
      </c>
      <c r="O49" s="10">
        <v>25.71</v>
      </c>
      <c r="P49" s="10">
        <v>29.853000000000002</v>
      </c>
      <c r="Q49" s="10">
        <v>29.832999999999998</v>
      </c>
      <c r="R49" s="10">
        <v>19.004999999999999</v>
      </c>
      <c r="S49" s="10">
        <v>28.062999999999999</v>
      </c>
      <c r="T49" s="10">
        <v>27.977</v>
      </c>
      <c r="U49" s="10">
        <v>24.305</v>
      </c>
      <c r="V49" s="10">
        <v>36.816000000000003</v>
      </c>
      <c r="W49" s="10">
        <v>23.907</v>
      </c>
      <c r="X49" s="10">
        <v>25.405000000000001</v>
      </c>
      <c r="Y49" s="10">
        <v>43.656999999999996</v>
      </c>
      <c r="Z49" s="10">
        <v>33.362000000000002</v>
      </c>
      <c r="AA49" s="10">
        <v>44.116999999999997</v>
      </c>
      <c r="AB49" s="10">
        <v>44.334000000000003</v>
      </c>
      <c r="AC49" s="10">
        <v>30.940999999999999</v>
      </c>
      <c r="AD49" s="10">
        <v>26.26</v>
      </c>
      <c r="AE49" s="10">
        <v>28.920999999999999</v>
      </c>
      <c r="AF49" s="10">
        <v>25.895</v>
      </c>
      <c r="AG49" s="10">
        <v>18.332999999999998</v>
      </c>
      <c r="AH49" s="10">
        <v>27.382000000000001</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41">
        <v>46082</v>
      </c>
      <c r="B50" s="281"/>
      <c r="C50" s="271"/>
      <c r="D50" s="285">
        <v>50.18</v>
      </c>
      <c r="E50" s="11">
        <v>61.408999999999999</v>
      </c>
      <c r="F50" s="10">
        <v>56.518000000000001</v>
      </c>
      <c r="G50" s="10">
        <v>61.037999999999997</v>
      </c>
      <c r="H50" s="10">
        <v>52.677999999999997</v>
      </c>
      <c r="I50" s="10">
        <v>47.576000000000001</v>
      </c>
      <c r="J50" s="10">
        <v>44.06</v>
      </c>
      <c r="K50" s="10">
        <v>36.118000000000002</v>
      </c>
      <c r="L50" s="10">
        <v>26.562000000000001</v>
      </c>
      <c r="M50" s="10">
        <v>36.031999999999996</v>
      </c>
      <c r="N50" s="10">
        <v>52.322000000000003</v>
      </c>
      <c r="O50" s="10">
        <v>47.087000000000003</v>
      </c>
      <c r="P50" s="10">
        <v>38.622999999999998</v>
      </c>
      <c r="Q50" s="10">
        <v>64.912000000000006</v>
      </c>
      <c r="R50" s="10">
        <v>27.454999999999998</v>
      </c>
      <c r="S50" s="10">
        <v>47.628</v>
      </c>
      <c r="T50" s="10">
        <v>38.165999999999997</v>
      </c>
      <c r="U50" s="10">
        <v>32.232999999999997</v>
      </c>
      <c r="V50" s="10">
        <v>67.152000000000001</v>
      </c>
      <c r="W50" s="10">
        <v>38.423000000000002</v>
      </c>
      <c r="X50" s="10">
        <v>38.871000000000002</v>
      </c>
      <c r="Y50" s="10">
        <v>73.221999999999994</v>
      </c>
      <c r="Z50" s="10">
        <v>52.542000000000002</v>
      </c>
      <c r="AA50" s="10">
        <v>125.51300000000001</v>
      </c>
      <c r="AB50" s="10">
        <v>51.655999999999999</v>
      </c>
      <c r="AC50" s="10">
        <v>45.348999999999997</v>
      </c>
      <c r="AD50" s="10">
        <v>44.515000000000001</v>
      </c>
      <c r="AE50" s="10">
        <v>36.406999999999996</v>
      </c>
      <c r="AF50" s="10">
        <v>47.521999999999998</v>
      </c>
      <c r="AG50" s="10">
        <v>38.445</v>
      </c>
      <c r="AH50" s="10">
        <v>49.265999999999998</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41">
        <v>46113</v>
      </c>
      <c r="B51" s="281"/>
      <c r="C51" s="271"/>
      <c r="D51" s="285">
        <v>76.98</v>
      </c>
      <c r="E51" s="11">
        <v>60.351999999999997</v>
      </c>
      <c r="F51" s="10">
        <v>111.876</v>
      </c>
      <c r="G51" s="10">
        <v>89.876999999999995</v>
      </c>
      <c r="H51" s="10">
        <v>84.100999999999999</v>
      </c>
      <c r="I51" s="10">
        <v>62.427999999999997</v>
      </c>
      <c r="J51" s="10">
        <v>80.537999999999997</v>
      </c>
      <c r="K51" s="10">
        <v>46.87</v>
      </c>
      <c r="L51" s="10">
        <v>55.9</v>
      </c>
      <c r="M51" s="10">
        <v>59.529000000000003</v>
      </c>
      <c r="N51" s="10">
        <v>105.682</v>
      </c>
      <c r="O51" s="10">
        <v>71.131</v>
      </c>
      <c r="P51" s="10">
        <v>96.626000000000005</v>
      </c>
      <c r="Q51" s="10">
        <v>68.789000000000001</v>
      </c>
      <c r="R51" s="10">
        <v>32.578000000000003</v>
      </c>
      <c r="S51" s="10">
        <v>76.94</v>
      </c>
      <c r="T51" s="10">
        <v>52.033000000000001</v>
      </c>
      <c r="U51" s="10">
        <v>55.523000000000003</v>
      </c>
      <c r="V51" s="10">
        <v>130.48500000000001</v>
      </c>
      <c r="W51" s="10">
        <v>45.572000000000003</v>
      </c>
      <c r="X51" s="10">
        <v>68.509</v>
      </c>
      <c r="Y51" s="10">
        <v>81.768000000000001</v>
      </c>
      <c r="Z51" s="10">
        <v>82.573999999999998</v>
      </c>
      <c r="AA51" s="10">
        <v>246.21799999999999</v>
      </c>
      <c r="AB51" s="10">
        <v>83.822999999999993</v>
      </c>
      <c r="AC51" s="10">
        <v>96.972999999999999</v>
      </c>
      <c r="AD51" s="10">
        <v>62.744999999999997</v>
      </c>
      <c r="AE51" s="10">
        <v>57.960999999999999</v>
      </c>
      <c r="AF51" s="10">
        <v>63.427999999999997</v>
      </c>
      <c r="AG51" s="10">
        <v>62.331000000000003</v>
      </c>
      <c r="AH51" s="10">
        <v>87.867000000000004</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41">
        <v>46143</v>
      </c>
      <c r="B52" s="281"/>
      <c r="C52" s="271"/>
      <c r="D52" s="285">
        <v>167.22</v>
      </c>
      <c r="E52" s="11">
        <v>57.765999999999998</v>
      </c>
      <c r="F52" s="10">
        <v>153.643</v>
      </c>
      <c r="G52" s="10">
        <v>338.55200000000002</v>
      </c>
      <c r="H52" s="10">
        <v>160.61799999999999</v>
      </c>
      <c r="I52" s="10">
        <v>162.91900000000001</v>
      </c>
      <c r="J52" s="10">
        <v>171.21199999999999</v>
      </c>
      <c r="K52" s="10">
        <v>102.64</v>
      </c>
      <c r="L52" s="10">
        <v>49.790999999999997</v>
      </c>
      <c r="M52" s="10">
        <v>57.962000000000003</v>
      </c>
      <c r="N52" s="10">
        <v>100.357</v>
      </c>
      <c r="O52" s="10">
        <v>135.441</v>
      </c>
      <c r="P52" s="10">
        <v>232.102</v>
      </c>
      <c r="Q52" s="10">
        <v>170.22399999999999</v>
      </c>
      <c r="R52" s="10">
        <v>106.49299999999999</v>
      </c>
      <c r="S52" s="10">
        <v>135.03800000000001</v>
      </c>
      <c r="T52" s="10">
        <v>26.920999999999999</v>
      </c>
      <c r="U52" s="10">
        <v>138.41300000000001</v>
      </c>
      <c r="V52" s="10">
        <v>178.57900000000001</v>
      </c>
      <c r="W52" s="10">
        <v>70.59</v>
      </c>
      <c r="X52" s="10">
        <v>170.03299999999999</v>
      </c>
      <c r="Y52" s="10">
        <v>182.93799999999999</v>
      </c>
      <c r="Z52" s="10">
        <v>126.441</v>
      </c>
      <c r="AA52" s="10">
        <v>366.37599999999998</v>
      </c>
      <c r="AB52" s="10">
        <v>272.18900000000002</v>
      </c>
      <c r="AC52" s="10">
        <v>85.852999999999994</v>
      </c>
      <c r="AD52" s="10">
        <v>124.625</v>
      </c>
      <c r="AE52" s="10">
        <v>76.929000000000002</v>
      </c>
      <c r="AF52" s="10">
        <v>146.95400000000001</v>
      </c>
      <c r="AG52" s="10">
        <v>171.20400000000001</v>
      </c>
      <c r="AH52" s="10">
        <v>182.76</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41">
        <v>46174</v>
      </c>
      <c r="B53" s="281"/>
      <c r="C53" s="271"/>
      <c r="D53" s="285">
        <v>302.7</v>
      </c>
      <c r="E53" s="11">
        <v>396.66500000000002</v>
      </c>
      <c r="F53" s="10">
        <v>580.29499999999996</v>
      </c>
      <c r="G53" s="10">
        <v>711.22299999999996</v>
      </c>
      <c r="H53" s="10">
        <v>309.69400000000002</v>
      </c>
      <c r="I53" s="10">
        <v>533.93100000000004</v>
      </c>
      <c r="J53" s="10">
        <v>219.36600000000001</v>
      </c>
      <c r="K53" s="10">
        <v>120.536</v>
      </c>
      <c r="L53" s="10">
        <v>187.61199999999999</v>
      </c>
      <c r="M53" s="10">
        <v>218.05699999999999</v>
      </c>
      <c r="N53" s="10">
        <v>243.309</v>
      </c>
      <c r="O53" s="10">
        <v>359.524</v>
      </c>
      <c r="P53" s="10">
        <v>279.90699999999998</v>
      </c>
      <c r="Q53" s="10">
        <v>68.466999999999999</v>
      </c>
      <c r="R53" s="10">
        <v>270.33999999999997</v>
      </c>
      <c r="S53" s="10">
        <v>445.64499999999998</v>
      </c>
      <c r="T53" s="10">
        <v>200.048</v>
      </c>
      <c r="U53" s="10">
        <v>374.38499999999999</v>
      </c>
      <c r="V53" s="10">
        <v>208.00200000000001</v>
      </c>
      <c r="W53" s="10">
        <v>95.802000000000007</v>
      </c>
      <c r="X53" s="10">
        <v>444.67099999999999</v>
      </c>
      <c r="Y53" s="10">
        <v>296.46100000000001</v>
      </c>
      <c r="Z53" s="10">
        <v>276.72500000000002</v>
      </c>
      <c r="AA53" s="10">
        <v>709.54200000000003</v>
      </c>
      <c r="AB53" s="10">
        <v>455.65699999999998</v>
      </c>
      <c r="AC53" s="10">
        <v>259.786</v>
      </c>
      <c r="AD53" s="10">
        <v>341.738</v>
      </c>
      <c r="AE53" s="10">
        <v>323.08999999999997</v>
      </c>
      <c r="AF53" s="10">
        <v>59.41</v>
      </c>
      <c r="AG53" s="10">
        <v>349.99</v>
      </c>
      <c r="AH53" s="10">
        <v>159.31800000000001</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41">
        <v>46204</v>
      </c>
      <c r="B54" s="281"/>
      <c r="C54" s="271"/>
      <c r="D54" s="285">
        <v>146.94</v>
      </c>
      <c r="E54" s="11">
        <v>423.887</v>
      </c>
      <c r="F54" s="10">
        <v>285.548</v>
      </c>
      <c r="G54" s="10">
        <v>314.95100000000002</v>
      </c>
      <c r="H54" s="10">
        <v>355.77800000000002</v>
      </c>
      <c r="I54" s="10">
        <v>334.86599999999999</v>
      </c>
      <c r="J54" s="10">
        <v>66.072000000000003</v>
      </c>
      <c r="K54" s="10">
        <v>31.797000000000001</v>
      </c>
      <c r="L54" s="10">
        <v>80.061000000000007</v>
      </c>
      <c r="M54" s="10">
        <v>77.418000000000006</v>
      </c>
      <c r="N54" s="10">
        <v>168.19200000000001</v>
      </c>
      <c r="O54" s="10">
        <v>258.41699999999997</v>
      </c>
      <c r="P54" s="10">
        <v>78.991</v>
      </c>
      <c r="Q54" s="10">
        <v>12.456</v>
      </c>
      <c r="R54" s="10">
        <v>193.4</v>
      </c>
      <c r="S54" s="10">
        <v>347.97800000000001</v>
      </c>
      <c r="T54" s="10">
        <v>179.773</v>
      </c>
      <c r="U54" s="10">
        <v>619.71400000000006</v>
      </c>
      <c r="V54" s="10">
        <v>73.286000000000001</v>
      </c>
      <c r="W54" s="10">
        <v>37.347000000000001</v>
      </c>
      <c r="X54" s="10">
        <v>288.899</v>
      </c>
      <c r="Y54" s="10">
        <v>138.83600000000001</v>
      </c>
      <c r="Z54" s="10">
        <v>90.79</v>
      </c>
      <c r="AA54" s="10">
        <v>359.92</v>
      </c>
      <c r="AB54" s="10">
        <v>198.3</v>
      </c>
      <c r="AC54" s="10">
        <v>219.70500000000001</v>
      </c>
      <c r="AD54" s="10">
        <v>169.25700000000001</v>
      </c>
      <c r="AE54" s="10">
        <v>168.767</v>
      </c>
      <c r="AF54" s="10">
        <v>34.21</v>
      </c>
      <c r="AG54" s="10">
        <v>226.98500000000001</v>
      </c>
      <c r="AH54" s="10">
        <v>31.35</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41">
        <v>46235</v>
      </c>
      <c r="B55" s="281"/>
      <c r="C55" s="271"/>
      <c r="D55" s="285">
        <v>58.48</v>
      </c>
      <c r="E55" s="11">
        <v>150.887</v>
      </c>
      <c r="F55" s="10">
        <v>91.019000000000005</v>
      </c>
      <c r="G55" s="10">
        <v>151.809</v>
      </c>
      <c r="H55" s="10">
        <v>120.88</v>
      </c>
      <c r="I55" s="10">
        <v>116.71299999999999</v>
      </c>
      <c r="J55" s="10">
        <v>38.311999999999998</v>
      </c>
      <c r="K55" s="10">
        <v>21.414999999999999</v>
      </c>
      <c r="L55" s="10">
        <v>34.228999999999999</v>
      </c>
      <c r="M55" s="10">
        <v>34.773000000000003</v>
      </c>
      <c r="N55" s="10">
        <v>66.718999999999994</v>
      </c>
      <c r="O55" s="10">
        <v>83.924999999999997</v>
      </c>
      <c r="P55" s="10">
        <v>45.887</v>
      </c>
      <c r="Q55" s="10">
        <v>28.725999999999999</v>
      </c>
      <c r="R55" s="10">
        <v>61.671999999999997</v>
      </c>
      <c r="S55" s="10">
        <v>108.59699999999999</v>
      </c>
      <c r="T55" s="10">
        <v>59.606999999999999</v>
      </c>
      <c r="U55" s="10">
        <v>183.679</v>
      </c>
      <c r="V55" s="10">
        <v>38.630000000000003</v>
      </c>
      <c r="W55" s="10">
        <v>24.306999999999999</v>
      </c>
      <c r="X55" s="10">
        <v>98.013000000000005</v>
      </c>
      <c r="Y55" s="10">
        <v>53.777999999999999</v>
      </c>
      <c r="Z55" s="10">
        <v>43.877000000000002</v>
      </c>
      <c r="AA55" s="10">
        <v>116.943</v>
      </c>
      <c r="AB55" s="10">
        <v>72.174000000000007</v>
      </c>
      <c r="AC55" s="10">
        <v>81.811999999999998</v>
      </c>
      <c r="AD55" s="10">
        <v>60.131</v>
      </c>
      <c r="AE55" s="10">
        <v>73.334000000000003</v>
      </c>
      <c r="AF55" s="10">
        <v>21.14</v>
      </c>
      <c r="AG55" s="10">
        <v>183.88399999999999</v>
      </c>
      <c r="AH55" s="10">
        <v>27.157</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41">
        <v>46266</v>
      </c>
      <c r="B56" s="281"/>
      <c r="C56" s="271"/>
      <c r="D56" s="285">
        <v>38.39</v>
      </c>
      <c r="E56" s="11">
        <v>63.500999999999998</v>
      </c>
      <c r="F56" s="10">
        <v>55.024999999999999</v>
      </c>
      <c r="G56" s="10">
        <v>95.766000000000005</v>
      </c>
      <c r="H56" s="10">
        <v>57.468000000000004</v>
      </c>
      <c r="I56" s="10">
        <v>79.006</v>
      </c>
      <c r="J56" s="10">
        <v>43.033000000000001</v>
      </c>
      <c r="K56" s="10">
        <v>20.431999999999999</v>
      </c>
      <c r="L56" s="10">
        <v>34.656999999999996</v>
      </c>
      <c r="M56" s="10">
        <v>34.506</v>
      </c>
      <c r="N56" s="10">
        <v>53.942</v>
      </c>
      <c r="O56" s="10">
        <v>47.252000000000002</v>
      </c>
      <c r="P56" s="10">
        <v>37.219000000000001</v>
      </c>
      <c r="Q56" s="10">
        <v>26.734000000000002</v>
      </c>
      <c r="R56" s="10">
        <v>46.235999999999997</v>
      </c>
      <c r="S56" s="10">
        <v>52.454999999999998</v>
      </c>
      <c r="T56" s="10">
        <v>39.475999999999999</v>
      </c>
      <c r="U56" s="10">
        <v>79.83</v>
      </c>
      <c r="V56" s="10">
        <v>30.706</v>
      </c>
      <c r="W56" s="10">
        <v>30.718</v>
      </c>
      <c r="X56" s="10">
        <v>66.787999999999997</v>
      </c>
      <c r="Y56" s="10">
        <v>40.777000000000001</v>
      </c>
      <c r="Z56" s="10">
        <v>39.162999999999997</v>
      </c>
      <c r="AA56" s="10">
        <v>80.262</v>
      </c>
      <c r="AB56" s="10">
        <v>45.75</v>
      </c>
      <c r="AC56" s="10">
        <v>55.392000000000003</v>
      </c>
      <c r="AD56" s="10">
        <v>39.676000000000002</v>
      </c>
      <c r="AE56" s="10">
        <v>59.633000000000003</v>
      </c>
      <c r="AF56" s="10">
        <v>24.457000000000001</v>
      </c>
      <c r="AG56" s="10">
        <v>70.141000000000005</v>
      </c>
      <c r="AH56" s="10">
        <v>25.954000000000001</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41">
        <v>46296</v>
      </c>
      <c r="B57" s="281"/>
      <c r="C57" s="271"/>
      <c r="D57" s="285">
        <v>44.26</v>
      </c>
      <c r="E57" s="11">
        <v>54.573</v>
      </c>
      <c r="F57" s="10">
        <v>51.996000000000002</v>
      </c>
      <c r="G57" s="10">
        <v>82.581000000000003</v>
      </c>
      <c r="H57" s="10">
        <v>54.899000000000001</v>
      </c>
      <c r="I57" s="10">
        <v>52.094000000000001</v>
      </c>
      <c r="J57" s="10">
        <v>40.052</v>
      </c>
      <c r="K57" s="10">
        <v>22.838999999999999</v>
      </c>
      <c r="L57" s="10">
        <v>35.329000000000001</v>
      </c>
      <c r="M57" s="10">
        <v>28.012</v>
      </c>
      <c r="N57" s="10">
        <v>48.753999999999998</v>
      </c>
      <c r="O57" s="10">
        <v>46.372999999999998</v>
      </c>
      <c r="P57" s="10">
        <v>53.79</v>
      </c>
      <c r="Q57" s="10">
        <v>43.545999999999999</v>
      </c>
      <c r="R57" s="10">
        <v>39.927</v>
      </c>
      <c r="S57" s="10">
        <v>51.75</v>
      </c>
      <c r="T57" s="10">
        <v>33.034999999999997</v>
      </c>
      <c r="U57" s="10">
        <v>66.906000000000006</v>
      </c>
      <c r="V57" s="10">
        <v>31.972999999999999</v>
      </c>
      <c r="W57" s="10">
        <v>34.902000000000001</v>
      </c>
      <c r="X57" s="10">
        <v>116.40600000000001</v>
      </c>
      <c r="Y57" s="10">
        <v>48.232999999999997</v>
      </c>
      <c r="Z57" s="10">
        <v>71.930000000000007</v>
      </c>
      <c r="AA57" s="10">
        <v>84.316000000000003</v>
      </c>
      <c r="AB57" s="10">
        <v>45.780999999999999</v>
      </c>
      <c r="AC57" s="10">
        <v>49.180999999999997</v>
      </c>
      <c r="AD57" s="10">
        <v>37.158999999999999</v>
      </c>
      <c r="AE57" s="10">
        <v>39.962000000000003</v>
      </c>
      <c r="AF57" s="10">
        <v>23.312999999999999</v>
      </c>
      <c r="AG57" s="10">
        <v>53.402999999999999</v>
      </c>
      <c r="AH57" s="10">
        <v>36.932000000000002</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41">
        <v>46327</v>
      </c>
      <c r="B58" s="281"/>
      <c r="C58" s="271"/>
      <c r="D58" s="285">
        <v>42.09</v>
      </c>
      <c r="E58" s="11">
        <v>48.051000000000002</v>
      </c>
      <c r="F58" s="10">
        <v>50.109000000000002</v>
      </c>
      <c r="G58" s="10">
        <v>56.94</v>
      </c>
      <c r="H58" s="10">
        <v>44.576999999999998</v>
      </c>
      <c r="I58" s="10">
        <v>45.59</v>
      </c>
      <c r="J58" s="10">
        <v>35.759</v>
      </c>
      <c r="K58" s="10">
        <v>31.968</v>
      </c>
      <c r="L58" s="10">
        <v>30.687000000000001</v>
      </c>
      <c r="M58" s="10">
        <v>29.327999999999999</v>
      </c>
      <c r="N58" s="10">
        <v>48.216999999999999</v>
      </c>
      <c r="O58" s="10">
        <v>41.561</v>
      </c>
      <c r="P58" s="10">
        <v>40.712000000000003</v>
      </c>
      <c r="Q58" s="10">
        <v>36.884999999999998</v>
      </c>
      <c r="R58" s="10">
        <v>41.430999999999997</v>
      </c>
      <c r="S58" s="10">
        <v>48.015000000000001</v>
      </c>
      <c r="T58" s="10">
        <v>34.018000000000001</v>
      </c>
      <c r="U58" s="10">
        <v>56.341000000000001</v>
      </c>
      <c r="V58" s="10">
        <v>38.368000000000002</v>
      </c>
      <c r="W58" s="10">
        <v>30.059000000000001</v>
      </c>
      <c r="X58" s="10">
        <v>60.667000000000002</v>
      </c>
      <c r="Y58" s="10">
        <v>38.57</v>
      </c>
      <c r="Z58" s="10">
        <v>72.840999999999994</v>
      </c>
      <c r="AA58" s="10">
        <v>66.953000000000003</v>
      </c>
      <c r="AB58" s="10">
        <v>44.774000000000001</v>
      </c>
      <c r="AC58" s="10">
        <v>41.006</v>
      </c>
      <c r="AD58" s="10">
        <v>40.643000000000001</v>
      </c>
      <c r="AE58" s="10">
        <v>40.298000000000002</v>
      </c>
      <c r="AF58" s="10">
        <v>25.225999999999999</v>
      </c>
      <c r="AG58" s="10">
        <v>44.213999999999999</v>
      </c>
      <c r="AH58" s="10">
        <v>34.276000000000003</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41">
        <v>46357</v>
      </c>
      <c r="B59" s="281"/>
      <c r="C59" s="271"/>
      <c r="D59" s="285">
        <v>31.62</v>
      </c>
      <c r="E59" s="11">
        <v>46.755000000000003</v>
      </c>
      <c r="F59" s="10">
        <v>46.112000000000002</v>
      </c>
      <c r="G59" s="10">
        <v>46.613999999999997</v>
      </c>
      <c r="H59" s="10">
        <v>39.427</v>
      </c>
      <c r="I59" s="10">
        <v>39.756</v>
      </c>
      <c r="J59" s="10">
        <v>29.582999999999998</v>
      </c>
      <c r="K59" s="10">
        <v>24.504999999999999</v>
      </c>
      <c r="L59" s="10">
        <v>25.317</v>
      </c>
      <c r="M59" s="10">
        <v>25.047999999999998</v>
      </c>
      <c r="N59" s="10">
        <v>34.633000000000003</v>
      </c>
      <c r="O59" s="10">
        <v>36.396000000000001</v>
      </c>
      <c r="P59" s="10">
        <v>35.533000000000001</v>
      </c>
      <c r="Q59" s="10">
        <v>27.01</v>
      </c>
      <c r="R59" s="10">
        <v>32.959000000000003</v>
      </c>
      <c r="S59" s="10">
        <v>38.798000000000002</v>
      </c>
      <c r="T59" s="10">
        <v>28.672999999999998</v>
      </c>
      <c r="U59" s="10">
        <v>46.140999999999998</v>
      </c>
      <c r="V59" s="10">
        <v>32.326999999999998</v>
      </c>
      <c r="W59" s="10">
        <v>23.922000000000001</v>
      </c>
      <c r="X59" s="10">
        <v>46.088000000000001</v>
      </c>
      <c r="Y59" s="10">
        <v>32.051000000000002</v>
      </c>
      <c r="Z59" s="10">
        <v>40.905999999999999</v>
      </c>
      <c r="AA59" s="10">
        <v>59.774999999999999</v>
      </c>
      <c r="AB59" s="10">
        <v>37.457000000000001</v>
      </c>
      <c r="AC59" s="10">
        <v>34.435000000000002</v>
      </c>
      <c r="AD59" s="10">
        <v>34.262</v>
      </c>
      <c r="AE59" s="10">
        <v>34.848999999999997</v>
      </c>
      <c r="AF59" s="10">
        <v>21.716999999999999</v>
      </c>
      <c r="AG59" s="10">
        <v>37.308</v>
      </c>
      <c r="AH59" s="10">
        <v>27.471</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41">
        <v>46388</v>
      </c>
      <c r="B60" s="281"/>
      <c r="C60" s="271"/>
      <c r="D60" s="285">
        <v>30.37</v>
      </c>
      <c r="E60" s="11">
        <v>36.932000000000002</v>
      </c>
      <c r="F60" s="10">
        <v>45.438000000000002</v>
      </c>
      <c r="G60" s="10">
        <v>40.212000000000003</v>
      </c>
      <c r="H60" s="10">
        <v>33.575000000000003</v>
      </c>
      <c r="I60" s="10">
        <v>34.908000000000001</v>
      </c>
      <c r="J60" s="10">
        <v>25.786999999999999</v>
      </c>
      <c r="K60" s="10">
        <v>20.321000000000002</v>
      </c>
      <c r="L60" s="10">
        <v>22.050999999999998</v>
      </c>
      <c r="M60" s="10">
        <v>22.286999999999999</v>
      </c>
      <c r="N60" s="10">
        <v>29.178999999999998</v>
      </c>
      <c r="O60" s="10">
        <v>35.68</v>
      </c>
      <c r="P60" s="10">
        <v>32.595999999999997</v>
      </c>
      <c r="Q60" s="10">
        <v>22.402999999999999</v>
      </c>
      <c r="R60" s="10">
        <v>30.129000000000001</v>
      </c>
      <c r="S60" s="10">
        <v>33.33</v>
      </c>
      <c r="T60" s="10">
        <v>25.917000000000002</v>
      </c>
      <c r="U60" s="10">
        <v>41.218000000000004</v>
      </c>
      <c r="V60" s="10">
        <v>27.381</v>
      </c>
      <c r="W60" s="10">
        <v>21.155999999999999</v>
      </c>
      <c r="X60" s="10">
        <v>41.658999999999999</v>
      </c>
      <c r="Y60" s="10">
        <v>28.353999999999999</v>
      </c>
      <c r="Z60" s="10">
        <v>32.979999999999997</v>
      </c>
      <c r="AA60" s="10">
        <v>50.853000000000002</v>
      </c>
      <c r="AB60" s="10">
        <v>32.762</v>
      </c>
      <c r="AC60" s="10">
        <v>29.823</v>
      </c>
      <c r="AD60" s="10">
        <v>29.286000000000001</v>
      </c>
      <c r="AE60" s="10">
        <v>29.937999999999999</v>
      </c>
      <c r="AF60" s="10">
        <v>19.565000000000001</v>
      </c>
      <c r="AG60" s="10">
        <v>32.491999999999997</v>
      </c>
      <c r="AH60" s="10">
        <v>23.925000000000001</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41">
        <v>46419</v>
      </c>
      <c r="B61" s="281"/>
      <c r="C61" s="271"/>
      <c r="D61" s="285">
        <v>27.64</v>
      </c>
      <c r="E61" s="11">
        <v>39.820999999999998</v>
      </c>
      <c r="F61" s="10">
        <v>36.631999999999998</v>
      </c>
      <c r="G61" s="10">
        <v>33.567999999999998</v>
      </c>
      <c r="H61" s="10">
        <v>30.253</v>
      </c>
      <c r="I61" s="10">
        <v>33.637999999999998</v>
      </c>
      <c r="J61" s="10">
        <v>22.48</v>
      </c>
      <c r="K61" s="10">
        <v>17.724</v>
      </c>
      <c r="L61" s="10">
        <v>27.643999999999998</v>
      </c>
      <c r="M61" s="10">
        <v>20.606000000000002</v>
      </c>
      <c r="N61" s="10">
        <v>25.693000000000001</v>
      </c>
      <c r="O61" s="10">
        <v>29.85</v>
      </c>
      <c r="P61" s="10">
        <v>29.827000000000002</v>
      </c>
      <c r="Q61" s="10">
        <v>19.058</v>
      </c>
      <c r="R61" s="10">
        <v>28.113</v>
      </c>
      <c r="S61" s="10">
        <v>28.004999999999999</v>
      </c>
      <c r="T61" s="10">
        <v>24.292000000000002</v>
      </c>
      <c r="U61" s="10">
        <v>36.877000000000002</v>
      </c>
      <c r="V61" s="10">
        <v>23.922999999999998</v>
      </c>
      <c r="W61" s="10">
        <v>25.393000000000001</v>
      </c>
      <c r="X61" s="10">
        <v>43.776000000000003</v>
      </c>
      <c r="Y61" s="10">
        <v>33.023000000000003</v>
      </c>
      <c r="Z61" s="10">
        <v>44.106000000000002</v>
      </c>
      <c r="AA61" s="10">
        <v>44.35</v>
      </c>
      <c r="AB61" s="10">
        <v>30.934999999999999</v>
      </c>
      <c r="AC61" s="10">
        <v>26.256</v>
      </c>
      <c r="AD61" s="10">
        <v>29.032</v>
      </c>
      <c r="AE61" s="10">
        <v>25.914999999999999</v>
      </c>
      <c r="AF61" s="10">
        <v>18.355</v>
      </c>
      <c r="AG61" s="10">
        <v>27.411000000000001</v>
      </c>
      <c r="AH61" s="10">
        <v>31.387</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41">
        <v>46447</v>
      </c>
      <c r="B62" s="281"/>
      <c r="C62" s="271"/>
      <c r="D62" s="285">
        <v>50.18</v>
      </c>
      <c r="E62" s="11">
        <v>56.128</v>
      </c>
      <c r="F62" s="10">
        <v>61.088999999999999</v>
      </c>
      <c r="G62" s="10">
        <v>52.676000000000002</v>
      </c>
      <c r="H62" s="10">
        <v>47.587000000000003</v>
      </c>
      <c r="I62" s="10">
        <v>43.564</v>
      </c>
      <c r="J62" s="10">
        <v>36.195</v>
      </c>
      <c r="K62" s="10">
        <v>26.584</v>
      </c>
      <c r="L62" s="10">
        <v>36.128</v>
      </c>
      <c r="M62" s="10">
        <v>50.473999999999997</v>
      </c>
      <c r="N62" s="10">
        <v>47.069000000000003</v>
      </c>
      <c r="O62" s="10">
        <v>38.621000000000002</v>
      </c>
      <c r="P62" s="10">
        <v>64.905000000000001</v>
      </c>
      <c r="Q62" s="10">
        <v>27.21</v>
      </c>
      <c r="R62" s="10">
        <v>47.694000000000003</v>
      </c>
      <c r="S62" s="10">
        <v>38.197000000000003</v>
      </c>
      <c r="T62" s="10">
        <v>32.22</v>
      </c>
      <c r="U62" s="10">
        <v>64.605000000000004</v>
      </c>
      <c r="V62" s="10">
        <v>38.442</v>
      </c>
      <c r="W62" s="10">
        <v>38.86</v>
      </c>
      <c r="X62" s="10">
        <v>73.381</v>
      </c>
      <c r="Y62" s="10">
        <v>52.594000000000001</v>
      </c>
      <c r="Z62" s="10">
        <v>125.499</v>
      </c>
      <c r="AA62" s="10">
        <v>51.673999999999999</v>
      </c>
      <c r="AB62" s="10">
        <v>45.344000000000001</v>
      </c>
      <c r="AC62" s="10">
        <v>43.935000000000002</v>
      </c>
      <c r="AD62" s="10">
        <v>36.523000000000003</v>
      </c>
      <c r="AE62" s="10">
        <v>47.548000000000002</v>
      </c>
      <c r="AF62" s="10">
        <v>38.470999999999997</v>
      </c>
      <c r="AG62" s="10">
        <v>48.893000000000001</v>
      </c>
      <c r="AH62" s="10">
        <v>61.414000000000001</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41">
        <v>46478</v>
      </c>
      <c r="B63" s="281"/>
      <c r="C63" s="271"/>
      <c r="D63" s="285">
        <v>76.98</v>
      </c>
      <c r="E63" s="11">
        <v>110.17700000000001</v>
      </c>
      <c r="F63" s="10">
        <v>89.942999999999998</v>
      </c>
      <c r="G63" s="10">
        <v>84.093999999999994</v>
      </c>
      <c r="H63" s="10">
        <v>62.438000000000002</v>
      </c>
      <c r="I63" s="10">
        <v>78.156000000000006</v>
      </c>
      <c r="J63" s="10">
        <v>46.96</v>
      </c>
      <c r="K63" s="10">
        <v>55.932000000000002</v>
      </c>
      <c r="L63" s="10">
        <v>59.655000000000001</v>
      </c>
      <c r="M63" s="10">
        <v>105.413</v>
      </c>
      <c r="N63" s="10">
        <v>71.103999999999999</v>
      </c>
      <c r="O63" s="10">
        <v>96.616</v>
      </c>
      <c r="P63" s="10">
        <v>68.778999999999996</v>
      </c>
      <c r="Q63" s="10">
        <v>32.075000000000003</v>
      </c>
      <c r="R63" s="10">
        <v>77.033000000000001</v>
      </c>
      <c r="S63" s="10">
        <v>52.069000000000003</v>
      </c>
      <c r="T63" s="10">
        <v>55.506999999999998</v>
      </c>
      <c r="U63" s="10">
        <v>126.67400000000001</v>
      </c>
      <c r="V63" s="10">
        <v>45.59</v>
      </c>
      <c r="W63" s="10">
        <v>68.494</v>
      </c>
      <c r="X63" s="10">
        <v>81.899000000000001</v>
      </c>
      <c r="Y63" s="10">
        <v>80.709999999999994</v>
      </c>
      <c r="Z63" s="10">
        <v>246.19</v>
      </c>
      <c r="AA63" s="10">
        <v>83.846999999999994</v>
      </c>
      <c r="AB63" s="10">
        <v>96.962000000000003</v>
      </c>
      <c r="AC63" s="10">
        <v>60.377000000000002</v>
      </c>
      <c r="AD63" s="10">
        <v>58.11</v>
      </c>
      <c r="AE63" s="10">
        <v>63.454000000000001</v>
      </c>
      <c r="AF63" s="10">
        <v>62.359000000000002</v>
      </c>
      <c r="AG63" s="10">
        <v>85.527000000000001</v>
      </c>
      <c r="AH63" s="10">
        <v>60.354999999999997</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41">
        <v>46508</v>
      </c>
      <c r="B64" s="281"/>
      <c r="C64" s="271"/>
      <c r="D64" s="276">
        <v>167.22</v>
      </c>
      <c r="E64" s="11">
        <v>153.643</v>
      </c>
      <c r="F64" s="10">
        <v>338.55200000000002</v>
      </c>
      <c r="G64" s="10">
        <v>160.61799999999999</v>
      </c>
      <c r="H64" s="10">
        <v>162.91900000000001</v>
      </c>
      <c r="I64" s="10">
        <v>171.21199999999999</v>
      </c>
      <c r="J64" s="10">
        <v>102.64</v>
      </c>
      <c r="K64" s="10">
        <v>49.790999999999997</v>
      </c>
      <c r="L64" s="10">
        <v>57.962000000000003</v>
      </c>
      <c r="M64" s="10">
        <v>100.357</v>
      </c>
      <c r="N64" s="10">
        <v>135.441</v>
      </c>
      <c r="O64" s="10">
        <v>232.102</v>
      </c>
      <c r="P64" s="10">
        <v>170.22399999999999</v>
      </c>
      <c r="Q64" s="10">
        <v>106.49299999999999</v>
      </c>
      <c r="R64" s="10">
        <v>135.03800000000001</v>
      </c>
      <c r="S64" s="10">
        <v>26.920999999999999</v>
      </c>
      <c r="T64" s="10">
        <v>138.41300000000001</v>
      </c>
      <c r="U64" s="10">
        <v>178.57900000000001</v>
      </c>
      <c r="V64" s="10">
        <v>70.59</v>
      </c>
      <c r="W64" s="10">
        <v>170.03299999999999</v>
      </c>
      <c r="X64" s="10">
        <v>182.93799999999999</v>
      </c>
      <c r="Y64" s="10">
        <v>126.441</v>
      </c>
      <c r="Z64" s="10">
        <v>366.37599999999998</v>
      </c>
      <c r="AA64" s="10">
        <v>272.18900000000002</v>
      </c>
      <c r="AB64" s="10">
        <v>85.852999999999994</v>
      </c>
      <c r="AC64" s="10">
        <v>124.625</v>
      </c>
      <c r="AD64" s="10">
        <v>76.929000000000002</v>
      </c>
      <c r="AE64" s="10">
        <v>146.95400000000001</v>
      </c>
      <c r="AF64" s="10">
        <v>171.20400000000001</v>
      </c>
      <c r="AG64" s="10">
        <v>182.76</v>
      </c>
      <c r="AH64" s="10">
        <v>182.76</v>
      </c>
      <c r="AI64" s="130"/>
      <c r="AJ64" s="130"/>
      <c r="AK64" s="130"/>
      <c r="AL64" s="130"/>
      <c r="AM64" s="130"/>
      <c r="AN64" s="130"/>
      <c r="AO64" s="130"/>
      <c r="AP64" s="130"/>
      <c r="AQ64" s="130"/>
      <c r="AR64" s="130"/>
      <c r="AS64" s="130"/>
      <c r="AT64" s="130"/>
      <c r="AU64" s="130"/>
      <c r="AV64" s="130"/>
      <c r="AW64" s="130"/>
      <c r="AX64" s="130"/>
      <c r="AY64" s="130"/>
      <c r="ALQ64" s="2" t="e">
        <v>#N/A</v>
      </c>
    </row>
    <row r="65" spans="1:1005" ht="15" x14ac:dyDescent="0.25">
      <c r="A65" s="141">
        <v>46539</v>
      </c>
      <c r="B65" s="281"/>
      <c r="C65" s="271"/>
      <c r="D65" s="276">
        <v>302.7</v>
      </c>
      <c r="E65" s="11">
        <v>580.29499999999996</v>
      </c>
      <c r="F65" s="10">
        <v>711.22299999999996</v>
      </c>
      <c r="G65" s="10">
        <v>309.69400000000002</v>
      </c>
      <c r="H65" s="10">
        <v>533.93100000000004</v>
      </c>
      <c r="I65" s="10">
        <v>219.36600000000001</v>
      </c>
      <c r="J65" s="10">
        <v>120.536</v>
      </c>
      <c r="K65" s="10">
        <v>187.61199999999999</v>
      </c>
      <c r="L65" s="10">
        <v>218.05699999999999</v>
      </c>
      <c r="M65" s="10">
        <v>243.309</v>
      </c>
      <c r="N65" s="10">
        <v>359.524</v>
      </c>
      <c r="O65" s="10">
        <v>279.90699999999998</v>
      </c>
      <c r="P65" s="10">
        <v>68.466999999999999</v>
      </c>
      <c r="Q65" s="10">
        <v>270.33999999999997</v>
      </c>
      <c r="R65" s="10">
        <v>445.64499999999998</v>
      </c>
      <c r="S65" s="10">
        <v>200.048</v>
      </c>
      <c r="T65" s="10">
        <v>374.38499999999999</v>
      </c>
      <c r="U65" s="10">
        <v>208.00200000000001</v>
      </c>
      <c r="V65" s="10">
        <v>95.802000000000007</v>
      </c>
      <c r="W65" s="10">
        <v>444.67099999999999</v>
      </c>
      <c r="X65" s="10">
        <v>296.46100000000001</v>
      </c>
      <c r="Y65" s="10">
        <v>276.72500000000002</v>
      </c>
      <c r="Z65" s="10">
        <v>709.54200000000003</v>
      </c>
      <c r="AA65" s="10">
        <v>455.65699999999998</v>
      </c>
      <c r="AB65" s="10">
        <v>259.786</v>
      </c>
      <c r="AC65" s="10">
        <v>341.738</v>
      </c>
      <c r="AD65" s="10">
        <v>323.08999999999997</v>
      </c>
      <c r="AE65" s="10">
        <v>59.41</v>
      </c>
      <c r="AF65" s="10">
        <v>349.99</v>
      </c>
      <c r="AG65" s="10">
        <v>159.31800000000001</v>
      </c>
      <c r="AH65" s="10">
        <v>159.31800000000001</v>
      </c>
      <c r="AI65" s="130"/>
      <c r="AJ65" s="130"/>
      <c r="AK65" s="130"/>
      <c r="AL65" s="130"/>
      <c r="AM65" s="130"/>
      <c r="AN65" s="130"/>
      <c r="AO65" s="130"/>
      <c r="AP65" s="130"/>
      <c r="AQ65" s="130"/>
      <c r="AR65" s="130"/>
      <c r="AS65" s="130"/>
      <c r="AT65" s="130"/>
      <c r="AU65" s="130"/>
      <c r="AV65" s="130"/>
      <c r="AW65" s="130"/>
      <c r="AX65" s="130"/>
      <c r="AY65" s="130"/>
      <c r="ALQ65" s="2" t="e">
        <v>#N/A</v>
      </c>
    </row>
    <row r="66" spans="1:1005" ht="15" x14ac:dyDescent="0.25">
      <c r="A66" s="141">
        <v>46569</v>
      </c>
      <c r="B66" s="281"/>
      <c r="C66" s="271"/>
      <c r="D66" s="276">
        <v>146.94</v>
      </c>
      <c r="E66" s="11">
        <v>285.548</v>
      </c>
      <c r="F66" s="10">
        <v>314.95100000000002</v>
      </c>
      <c r="G66" s="10">
        <v>355.77800000000002</v>
      </c>
      <c r="H66" s="10">
        <v>334.86599999999999</v>
      </c>
      <c r="I66" s="10">
        <v>66.072000000000003</v>
      </c>
      <c r="J66" s="10">
        <v>31.797000000000001</v>
      </c>
      <c r="K66" s="10">
        <v>80.061000000000007</v>
      </c>
      <c r="L66" s="10">
        <v>77.418000000000006</v>
      </c>
      <c r="M66" s="10">
        <v>168.19200000000001</v>
      </c>
      <c r="N66" s="10">
        <v>258.41699999999997</v>
      </c>
      <c r="O66" s="10">
        <v>78.991</v>
      </c>
      <c r="P66" s="10">
        <v>12.456</v>
      </c>
      <c r="Q66" s="10">
        <v>193.4</v>
      </c>
      <c r="R66" s="10">
        <v>347.97800000000001</v>
      </c>
      <c r="S66" s="10">
        <v>179.773</v>
      </c>
      <c r="T66" s="10">
        <v>619.71400000000006</v>
      </c>
      <c r="U66" s="10">
        <v>73.286000000000001</v>
      </c>
      <c r="V66" s="10">
        <v>37.347000000000001</v>
      </c>
      <c r="W66" s="10">
        <v>288.899</v>
      </c>
      <c r="X66" s="10">
        <v>138.83600000000001</v>
      </c>
      <c r="Y66" s="10">
        <v>90.79</v>
      </c>
      <c r="Z66" s="10">
        <v>359.92</v>
      </c>
      <c r="AA66" s="10">
        <v>198.3</v>
      </c>
      <c r="AB66" s="10">
        <v>219.70500000000001</v>
      </c>
      <c r="AC66" s="10">
        <v>169.25700000000001</v>
      </c>
      <c r="AD66" s="10">
        <v>168.767</v>
      </c>
      <c r="AE66" s="10">
        <v>34.21</v>
      </c>
      <c r="AF66" s="10">
        <v>226.98500000000001</v>
      </c>
      <c r="AG66" s="10">
        <v>31.35</v>
      </c>
      <c r="AH66" s="10">
        <v>31.35</v>
      </c>
      <c r="AI66" s="130"/>
      <c r="AJ66" s="130"/>
      <c r="AK66" s="130"/>
      <c r="AL66" s="130"/>
      <c r="AM66" s="130"/>
      <c r="AN66" s="130"/>
      <c r="AO66" s="130"/>
      <c r="AP66" s="130"/>
      <c r="AQ66" s="130"/>
      <c r="AR66" s="130"/>
      <c r="AS66" s="130"/>
      <c r="AT66" s="130"/>
      <c r="AU66" s="130"/>
      <c r="AV66" s="130"/>
      <c r="AW66" s="130"/>
      <c r="AX66" s="130"/>
      <c r="AY66" s="130"/>
      <c r="ALQ66" s="2" t="e">
        <v>#N/A</v>
      </c>
    </row>
    <row r="67" spans="1:1005" ht="15" x14ac:dyDescent="0.25">
      <c r="A67" s="141">
        <v>46600</v>
      </c>
      <c r="B67" s="281"/>
      <c r="C67" s="271"/>
      <c r="D67" s="276">
        <v>58.48</v>
      </c>
      <c r="E67" s="11">
        <v>91.019000000000005</v>
      </c>
      <c r="F67" s="10">
        <v>151.809</v>
      </c>
      <c r="G67" s="10">
        <v>120.88</v>
      </c>
      <c r="H67" s="10">
        <v>116.71299999999999</v>
      </c>
      <c r="I67" s="10">
        <v>38.311999999999998</v>
      </c>
      <c r="J67" s="10">
        <v>21.414999999999999</v>
      </c>
      <c r="K67" s="10">
        <v>34.228999999999999</v>
      </c>
      <c r="L67" s="10">
        <v>34.773000000000003</v>
      </c>
      <c r="M67" s="10">
        <v>66.718999999999994</v>
      </c>
      <c r="N67" s="10">
        <v>83.924999999999997</v>
      </c>
      <c r="O67" s="10">
        <v>45.887</v>
      </c>
      <c r="P67" s="10">
        <v>28.725999999999999</v>
      </c>
      <c r="Q67" s="10">
        <v>61.671999999999997</v>
      </c>
      <c r="R67" s="10">
        <v>108.59699999999999</v>
      </c>
      <c r="S67" s="10">
        <v>59.606999999999999</v>
      </c>
      <c r="T67" s="10">
        <v>183.679</v>
      </c>
      <c r="U67" s="10">
        <v>38.630000000000003</v>
      </c>
      <c r="V67" s="10">
        <v>24.306999999999999</v>
      </c>
      <c r="W67" s="10">
        <v>98.013000000000005</v>
      </c>
      <c r="X67" s="10">
        <v>53.777999999999999</v>
      </c>
      <c r="Y67" s="10">
        <v>43.877000000000002</v>
      </c>
      <c r="Z67" s="10">
        <v>116.943</v>
      </c>
      <c r="AA67" s="10">
        <v>72.174000000000007</v>
      </c>
      <c r="AB67" s="10">
        <v>81.811999999999998</v>
      </c>
      <c r="AC67" s="10">
        <v>60.131</v>
      </c>
      <c r="AD67" s="10">
        <v>73.334000000000003</v>
      </c>
      <c r="AE67" s="10">
        <v>21.14</v>
      </c>
      <c r="AF67" s="10">
        <v>183.88399999999999</v>
      </c>
      <c r="AG67" s="10">
        <v>27.157</v>
      </c>
      <c r="AH67" s="10">
        <v>27.157</v>
      </c>
      <c r="AI67" s="130"/>
      <c r="AJ67" s="130"/>
      <c r="AK67" s="130"/>
      <c r="AL67" s="130"/>
      <c r="AM67" s="130"/>
      <c r="AN67" s="130"/>
      <c r="AO67" s="130"/>
      <c r="AP67" s="130"/>
      <c r="AQ67" s="130"/>
      <c r="AR67" s="130"/>
      <c r="AS67" s="130"/>
      <c r="AT67" s="130"/>
      <c r="AU67" s="130"/>
      <c r="AV67" s="130"/>
      <c r="AW67" s="130"/>
      <c r="AX67" s="130"/>
      <c r="AY67" s="130"/>
      <c r="ALQ67" s="2" t="e">
        <v>#N/A</v>
      </c>
    </row>
    <row r="68" spans="1:1005" ht="15" x14ac:dyDescent="0.25">
      <c r="A68" s="141">
        <v>46631</v>
      </c>
      <c r="B68" s="281"/>
      <c r="C68" s="271"/>
      <c r="D68" s="276">
        <v>38.39</v>
      </c>
      <c r="E68" s="11">
        <v>55.024999999999999</v>
      </c>
      <c r="F68" s="10">
        <v>95.766000000000005</v>
      </c>
      <c r="G68" s="10">
        <v>57.468000000000004</v>
      </c>
      <c r="H68" s="10">
        <v>79.006</v>
      </c>
      <c r="I68" s="10">
        <v>43.033000000000001</v>
      </c>
      <c r="J68" s="10">
        <v>20.431999999999999</v>
      </c>
      <c r="K68" s="10">
        <v>34.656999999999996</v>
      </c>
      <c r="L68" s="10">
        <v>34.506</v>
      </c>
      <c r="M68" s="10">
        <v>53.942</v>
      </c>
      <c r="N68" s="10">
        <v>47.252000000000002</v>
      </c>
      <c r="O68" s="10">
        <v>37.219000000000001</v>
      </c>
      <c r="P68" s="10">
        <v>26.734000000000002</v>
      </c>
      <c r="Q68" s="10">
        <v>46.235999999999997</v>
      </c>
      <c r="R68" s="10">
        <v>52.454999999999998</v>
      </c>
      <c r="S68" s="10">
        <v>39.475999999999999</v>
      </c>
      <c r="T68" s="10">
        <v>79.83</v>
      </c>
      <c r="U68" s="10">
        <v>30.706</v>
      </c>
      <c r="V68" s="10">
        <v>30.718</v>
      </c>
      <c r="W68" s="10">
        <v>66.787999999999997</v>
      </c>
      <c r="X68" s="10">
        <v>40.777000000000001</v>
      </c>
      <c r="Y68" s="10">
        <v>39.162999999999997</v>
      </c>
      <c r="Z68" s="10">
        <v>80.262</v>
      </c>
      <c r="AA68" s="10">
        <v>45.75</v>
      </c>
      <c r="AB68" s="10">
        <v>55.392000000000003</v>
      </c>
      <c r="AC68" s="10">
        <v>39.676000000000002</v>
      </c>
      <c r="AD68" s="10">
        <v>59.633000000000003</v>
      </c>
      <c r="AE68" s="10">
        <v>24.457000000000001</v>
      </c>
      <c r="AF68" s="10">
        <v>70.141000000000005</v>
      </c>
      <c r="AG68" s="10">
        <v>25.954000000000001</v>
      </c>
      <c r="AH68" s="10">
        <v>25.954000000000001</v>
      </c>
      <c r="AI68" s="130"/>
      <c r="AJ68" s="130"/>
      <c r="AK68" s="130"/>
      <c r="AL68" s="130"/>
      <c r="AM68" s="130"/>
      <c r="AN68" s="130"/>
      <c r="AO68" s="130"/>
      <c r="AP68" s="130"/>
      <c r="AQ68" s="130"/>
      <c r="AR68" s="130"/>
      <c r="AS68" s="130"/>
      <c r="AT68" s="130"/>
      <c r="AU68" s="130"/>
      <c r="AV68" s="130"/>
      <c r="AW68" s="130"/>
      <c r="AX68" s="130"/>
      <c r="AY68" s="130"/>
      <c r="ALQ68" s="2" t="e">
        <v>#N/A</v>
      </c>
    </row>
    <row r="69" spans="1:1005" ht="15" x14ac:dyDescent="0.25">
      <c r="A69" s="141"/>
      <c r="B69" s="281"/>
      <c r="C69" s="271"/>
      <c r="D69" s="276"/>
      <c r="E69" s="11"/>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30"/>
      <c r="AJ69" s="130"/>
      <c r="AK69" s="130"/>
      <c r="AL69" s="130"/>
      <c r="AM69" s="130"/>
      <c r="AN69" s="130"/>
      <c r="AO69" s="130"/>
      <c r="AP69" s="130"/>
      <c r="AQ69" s="130"/>
      <c r="AR69" s="130"/>
      <c r="AS69" s="130"/>
      <c r="AT69" s="130"/>
      <c r="AU69" s="130"/>
      <c r="AV69" s="130"/>
      <c r="AW69" s="130"/>
      <c r="AX69" s="130"/>
      <c r="AY69" s="130"/>
      <c r="ALQ69" s="2" t="e">
        <v>#N/A</v>
      </c>
    </row>
    <row r="70" spans="1:1005" ht="15" x14ac:dyDescent="0.25">
      <c r="A70" s="141"/>
      <c r="B70" s="281"/>
      <c r="C70" s="271"/>
      <c r="D70" s="276"/>
      <c r="E70" s="11"/>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30"/>
      <c r="AJ70" s="130"/>
      <c r="AK70" s="130"/>
      <c r="AL70" s="130"/>
      <c r="AM70" s="130"/>
      <c r="AN70" s="130"/>
      <c r="AO70" s="130"/>
      <c r="AP70" s="130"/>
      <c r="AQ70" s="130"/>
      <c r="AR70" s="130"/>
      <c r="AS70" s="130"/>
      <c r="AT70" s="130"/>
      <c r="AU70" s="130"/>
      <c r="AV70" s="130"/>
      <c r="AW70" s="130"/>
      <c r="AX70" s="130"/>
      <c r="AY70" s="130"/>
      <c r="ALQ70" s="2" t="e">
        <v>#N/A</v>
      </c>
    </row>
    <row r="71" spans="1:1005" ht="15" x14ac:dyDescent="0.25">
      <c r="A71" s="141"/>
      <c r="B71" s="281"/>
      <c r="C71" s="271"/>
      <c r="D71" s="276"/>
      <c r="E71" s="11"/>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30"/>
      <c r="AJ71" s="130"/>
      <c r="AK71" s="130"/>
      <c r="AL71" s="130"/>
      <c r="AM71" s="130"/>
      <c r="AN71" s="130"/>
      <c r="AO71" s="130"/>
      <c r="AP71" s="130"/>
      <c r="AQ71" s="130"/>
      <c r="AR71" s="130"/>
      <c r="AS71" s="130"/>
      <c r="AT71" s="130"/>
      <c r="AU71" s="130"/>
      <c r="AV71" s="130"/>
      <c r="AW71" s="130"/>
      <c r="AX71" s="130"/>
      <c r="AY71" s="130"/>
      <c r="ALQ71" s="2" t="e">
        <v>#N/A</v>
      </c>
    </row>
    <row r="72" spans="1:1005" ht="15" x14ac:dyDescent="0.25">
      <c r="A72" s="141"/>
      <c r="B72" s="281"/>
      <c r="C72" s="271"/>
      <c r="D72" s="276"/>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I72" s="130"/>
      <c r="AJ72" s="130"/>
      <c r="AK72" s="130"/>
      <c r="AL72" s="130"/>
      <c r="AM72" s="130"/>
      <c r="AN72" s="130"/>
      <c r="AO72" s="130"/>
      <c r="AP72" s="130"/>
      <c r="AQ72" s="130"/>
      <c r="AR72" s="130"/>
      <c r="AS72" s="130"/>
      <c r="AT72" s="130"/>
      <c r="AU72" s="130"/>
      <c r="AV72" s="130"/>
      <c r="AW72" s="130"/>
      <c r="AX72" s="130"/>
      <c r="AY72" s="130"/>
      <c r="ALQ72" s="2" t="e">
        <v>#N/A</v>
      </c>
    </row>
    <row r="73" spans="1:1005" ht="15" x14ac:dyDescent="0.25">
      <c r="A73" s="141"/>
      <c r="B73" s="281"/>
      <c r="C73" s="271"/>
      <c r="D73" s="276"/>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I73" s="126"/>
      <c r="AJ73" s="126"/>
      <c r="AK73" s="126"/>
      <c r="AL73" s="126"/>
      <c r="AM73" s="126"/>
      <c r="AN73" s="126"/>
      <c r="AO73" s="126"/>
      <c r="AP73" s="126"/>
      <c r="AQ73" s="126"/>
      <c r="AR73" s="126"/>
      <c r="AS73" s="126"/>
      <c r="AT73" s="126"/>
      <c r="AU73" s="126"/>
      <c r="AV73" s="126"/>
      <c r="AW73" s="126"/>
      <c r="AX73" s="126"/>
      <c r="AY73" s="126"/>
    </row>
    <row r="74" spans="1:1005" ht="15" x14ac:dyDescent="0.25">
      <c r="A74" s="141"/>
      <c r="B74" s="281"/>
      <c r="C74" s="271"/>
      <c r="D74" s="276"/>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I74" s="126"/>
      <c r="AJ74" s="126"/>
      <c r="AK74" s="126"/>
      <c r="AL74" s="126"/>
      <c r="AM74" s="126"/>
      <c r="AN74" s="126"/>
      <c r="AO74" s="126"/>
      <c r="AP74" s="126"/>
      <c r="AQ74" s="126"/>
      <c r="AR74" s="126"/>
      <c r="AS74" s="126"/>
      <c r="AT74" s="126"/>
      <c r="AU74" s="126"/>
      <c r="AV74" s="126"/>
      <c r="AW74" s="126"/>
      <c r="AX74" s="126"/>
      <c r="AY74" s="126"/>
    </row>
    <row r="75" spans="1:1005" ht="15" x14ac:dyDescent="0.25">
      <c r="A75" s="141"/>
      <c r="B75" s="281"/>
      <c r="C75" s="271"/>
      <c r="D75" s="276"/>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I75" s="126"/>
      <c r="AJ75" s="126"/>
      <c r="AK75" s="126"/>
      <c r="AL75" s="126"/>
      <c r="AM75" s="126"/>
      <c r="AN75" s="126"/>
      <c r="AO75" s="126"/>
      <c r="AP75" s="126"/>
      <c r="AQ75" s="126"/>
      <c r="AR75" s="126"/>
      <c r="AS75" s="126"/>
      <c r="AT75" s="126"/>
      <c r="AU75" s="126"/>
      <c r="AV75" s="126"/>
      <c r="AW75" s="126"/>
      <c r="AX75" s="126"/>
      <c r="AY75" s="126"/>
    </row>
    <row r="76" spans="1:1005" ht="15" x14ac:dyDescent="0.25">
      <c r="A76" s="141"/>
      <c r="B76" s="281"/>
      <c r="C76" s="271"/>
      <c r="D76" s="276"/>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I76" s="126"/>
      <c r="AJ76" s="126"/>
      <c r="AK76" s="126"/>
      <c r="AL76" s="126"/>
      <c r="AM76" s="126"/>
      <c r="AN76" s="126"/>
      <c r="AO76" s="126"/>
      <c r="AP76" s="126"/>
      <c r="AQ76" s="126"/>
      <c r="AR76" s="126"/>
      <c r="AS76" s="126"/>
      <c r="AT76" s="126"/>
      <c r="AU76" s="126"/>
      <c r="AV76" s="126"/>
      <c r="AW76" s="126"/>
      <c r="AX76" s="126"/>
      <c r="AY76" s="126"/>
    </row>
    <row r="77" spans="1:1005" ht="15" x14ac:dyDescent="0.25">
      <c r="A77" s="141"/>
      <c r="B77" s="281"/>
      <c r="C77" s="271"/>
      <c r="D77" s="276"/>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I77" s="126"/>
      <c r="AJ77" s="126"/>
      <c r="AK77" s="126"/>
      <c r="AL77" s="126"/>
      <c r="AM77" s="126"/>
      <c r="AN77" s="126"/>
      <c r="AO77" s="126"/>
      <c r="AP77" s="126"/>
      <c r="AQ77" s="126"/>
      <c r="AR77" s="126"/>
      <c r="AS77" s="126"/>
      <c r="AT77" s="126"/>
      <c r="AU77" s="126"/>
      <c r="AV77" s="126"/>
      <c r="AW77" s="126"/>
      <c r="AX77" s="126"/>
      <c r="AY77" s="126"/>
    </row>
    <row r="78" spans="1:1005" ht="15" x14ac:dyDescent="0.25">
      <c r="A78" s="141"/>
      <c r="B78" s="281"/>
      <c r="C78" s="271"/>
      <c r="D78" s="276"/>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I78" s="126"/>
      <c r="AJ78" s="126"/>
      <c r="AK78" s="126"/>
      <c r="AL78" s="126"/>
      <c r="AM78" s="126"/>
      <c r="AN78" s="126"/>
      <c r="AO78" s="126"/>
      <c r="AP78" s="126"/>
      <c r="AQ78" s="126"/>
      <c r="AR78" s="126"/>
      <c r="AS78" s="126"/>
      <c r="AT78" s="126"/>
      <c r="AU78" s="126"/>
      <c r="AV78" s="126"/>
      <c r="AW78" s="126"/>
      <c r="AX78" s="126"/>
      <c r="AY78" s="126"/>
    </row>
    <row r="79" spans="1:1005" ht="15" x14ac:dyDescent="0.25">
      <c r="A79" s="141"/>
      <c r="B79" s="281"/>
      <c r="C79" s="271"/>
      <c r="D79" s="276"/>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I79" s="126"/>
      <c r="AJ79" s="126"/>
      <c r="AK79" s="126"/>
      <c r="AL79" s="126"/>
      <c r="AM79" s="126"/>
      <c r="AN79" s="126"/>
      <c r="AO79" s="126"/>
      <c r="AP79" s="126"/>
      <c r="AQ79" s="126"/>
      <c r="AR79" s="126"/>
      <c r="AS79" s="126"/>
      <c r="AT79" s="126"/>
      <c r="AU79" s="126"/>
      <c r="AV79" s="126"/>
      <c r="AW79" s="126"/>
      <c r="AX79" s="126"/>
      <c r="AY79" s="126"/>
    </row>
    <row r="80" spans="1:1005" ht="15" x14ac:dyDescent="0.25">
      <c r="A80" s="141"/>
      <c r="B80" s="281"/>
      <c r="C80" s="271"/>
      <c r="D80" s="276"/>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41"/>
      <c r="B81" s="289"/>
      <c r="C81" s="261"/>
      <c r="D81" s="27"/>
    </row>
    <row r="82" spans="1:4" ht="12.75" customHeight="1" x14ac:dyDescent="0.25">
      <c r="A82" s="141"/>
      <c r="B82" s="289"/>
      <c r="C82" s="261"/>
      <c r="D82" s="27"/>
    </row>
    <row r="83" spans="1:4" ht="12.75" customHeight="1" x14ac:dyDescent="0.25">
      <c r="A83" s="141"/>
      <c r="B83" s="289"/>
      <c r="C83" s="261"/>
      <c r="D83" s="27"/>
    </row>
    <row r="84" spans="1:4" ht="12.75" customHeight="1" x14ac:dyDescent="0.25">
      <c r="A84" s="141"/>
      <c r="B84" s="289"/>
      <c r="C84" s="261"/>
      <c r="D84" s="27"/>
    </row>
  </sheetData>
  <mergeCells count="1">
    <mergeCell ref="B1:AH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FB8072"/>
  </sheetPr>
  <dimension ref="A1:ALQ84"/>
  <sheetViews>
    <sheetView workbookViewId="0">
      <selection activeCell="D4" sqref="D4"/>
    </sheetView>
  </sheetViews>
  <sheetFormatPr defaultColWidth="18.7109375" defaultRowHeight="12.75" customHeight="1" x14ac:dyDescent="0.25"/>
  <cols>
    <col min="1" max="1" width="7.5703125" style="162" customWidth="1"/>
    <col min="2" max="2" width="7.85546875" style="282" customWidth="1"/>
    <col min="3" max="3" width="8.140625" style="282" customWidth="1"/>
    <col min="4" max="4" width="7.5703125" style="282" customWidth="1"/>
    <col min="5" max="6" width="9" style="2" customWidth="1"/>
    <col min="7" max="30" width="9" style="2" bestFit="1" customWidth="1"/>
    <col min="31" max="31" width="8.42578125" style="37" customWidth="1"/>
    <col min="32" max="54" width="8.85546875" style="2" customWidth="1"/>
    <col min="55" max="16384" width="18.7109375" style="2"/>
  </cols>
  <sheetData>
    <row r="1" spans="1:51" s="167" customFormat="1" ht="15" x14ac:dyDescent="0.25">
      <c r="A1" s="18"/>
      <c r="B1" s="327"/>
      <c r="C1" s="327"/>
      <c r="D1" s="327"/>
      <c r="E1" s="327"/>
      <c r="F1" s="327"/>
      <c r="G1" s="327"/>
      <c r="H1" s="327"/>
      <c r="I1" s="327"/>
      <c r="J1" s="327"/>
      <c r="K1" s="327"/>
      <c r="L1" s="327"/>
      <c r="M1" s="327"/>
      <c r="N1" s="327"/>
      <c r="O1" s="327"/>
      <c r="P1" s="327"/>
      <c r="Q1" s="327"/>
      <c r="R1" s="327"/>
      <c r="S1" s="327"/>
      <c r="T1" s="327"/>
      <c r="U1" s="327"/>
      <c r="V1" s="327"/>
      <c r="W1" s="327"/>
      <c r="X1" s="327"/>
      <c r="Y1" s="327"/>
      <c r="Z1" s="327"/>
      <c r="AA1" s="327"/>
      <c r="AB1" s="327"/>
      <c r="AC1" s="327"/>
      <c r="AD1" s="327"/>
      <c r="AE1" s="327"/>
      <c r="AF1" s="327"/>
      <c r="AG1" s="327"/>
      <c r="AH1" s="327"/>
      <c r="AI1" s="162"/>
      <c r="AJ1" s="162"/>
      <c r="AK1" s="162"/>
      <c r="AL1" s="162"/>
      <c r="AM1" s="162"/>
    </row>
    <row r="2" spans="1:51" s="162" customFormat="1" ht="15" x14ac:dyDescent="0.25">
      <c r="A2" s="18"/>
      <c r="B2" s="152" t="s">
        <v>45</v>
      </c>
      <c r="C2" s="152" t="s">
        <v>46</v>
      </c>
      <c r="D2" s="152" t="s">
        <v>47</v>
      </c>
      <c r="E2" s="152">
        <v>1991</v>
      </c>
      <c r="F2" s="152">
        <v>1992</v>
      </c>
      <c r="G2" s="152">
        <v>1993</v>
      </c>
      <c r="H2" s="152">
        <v>1994</v>
      </c>
      <c r="I2" s="152">
        <v>1995</v>
      </c>
      <c r="J2" s="152">
        <v>1996</v>
      </c>
      <c r="K2" s="152">
        <v>1997</v>
      </c>
      <c r="L2" s="152">
        <v>1998</v>
      </c>
      <c r="M2" s="152">
        <v>1999</v>
      </c>
      <c r="N2" s="152">
        <v>2000</v>
      </c>
      <c r="O2" s="152">
        <v>2001</v>
      </c>
      <c r="P2" s="152">
        <v>2002</v>
      </c>
      <c r="Q2" s="152">
        <v>2003</v>
      </c>
      <c r="R2" s="152">
        <v>2004</v>
      </c>
      <c r="S2" s="152">
        <v>2005</v>
      </c>
      <c r="T2" s="152">
        <v>2006</v>
      </c>
      <c r="U2" s="152">
        <v>2007</v>
      </c>
      <c r="V2" s="152">
        <v>2008</v>
      </c>
      <c r="W2" s="152">
        <v>2009</v>
      </c>
      <c r="X2" s="152">
        <v>2010</v>
      </c>
      <c r="Y2" s="152">
        <v>2011</v>
      </c>
      <c r="Z2" s="152">
        <v>2012</v>
      </c>
      <c r="AA2" s="152">
        <v>2013</v>
      </c>
      <c r="AB2" s="152">
        <v>2014</v>
      </c>
      <c r="AC2" s="152">
        <v>2015</v>
      </c>
      <c r="AD2" s="152">
        <v>2016</v>
      </c>
      <c r="AE2" s="174">
        <v>2017</v>
      </c>
      <c r="AF2" s="152">
        <v>2018</v>
      </c>
      <c r="AG2" s="152">
        <v>2019</v>
      </c>
      <c r="AH2" s="152">
        <v>2020</v>
      </c>
    </row>
    <row r="3" spans="1:51" s="162" customFormat="1" ht="15" x14ac:dyDescent="0.25">
      <c r="A3" s="19"/>
      <c r="B3" s="20" t="s">
        <v>63</v>
      </c>
      <c r="C3" s="20" t="s">
        <v>64</v>
      </c>
      <c r="D3" s="20" t="s">
        <v>65</v>
      </c>
      <c r="E3" s="20" t="s">
        <v>66</v>
      </c>
      <c r="F3" s="20" t="s">
        <v>67</v>
      </c>
      <c r="G3" s="20" t="s">
        <v>68</v>
      </c>
      <c r="H3" s="20" t="s">
        <v>69</v>
      </c>
      <c r="I3" s="20" t="s">
        <v>70</v>
      </c>
      <c r="J3" s="20" t="s">
        <v>71</v>
      </c>
      <c r="K3" s="20" t="s">
        <v>72</v>
      </c>
      <c r="L3" s="20" t="s">
        <v>73</v>
      </c>
      <c r="M3" s="20" t="s">
        <v>74</v>
      </c>
      <c r="N3" s="20" t="s">
        <v>75</v>
      </c>
      <c r="O3" s="20" t="s">
        <v>76</v>
      </c>
      <c r="P3" s="20" t="s">
        <v>77</v>
      </c>
      <c r="Q3" s="20" t="s">
        <v>78</v>
      </c>
      <c r="R3" s="20" t="s">
        <v>79</v>
      </c>
      <c r="S3" s="20" t="s">
        <v>80</v>
      </c>
      <c r="T3" s="20" t="s">
        <v>81</v>
      </c>
      <c r="U3" s="20" t="s">
        <v>82</v>
      </c>
      <c r="V3" s="20" t="s">
        <v>83</v>
      </c>
      <c r="W3" s="20" t="s">
        <v>84</v>
      </c>
      <c r="X3" s="20" t="s">
        <v>85</v>
      </c>
      <c r="Y3" s="20" t="s">
        <v>86</v>
      </c>
      <c r="Z3" s="20" t="s">
        <v>87</v>
      </c>
      <c r="AA3" s="20" t="s">
        <v>88</v>
      </c>
      <c r="AB3" s="20" t="s">
        <v>89</v>
      </c>
      <c r="AC3" s="20" t="s">
        <v>90</v>
      </c>
      <c r="AD3" s="20" t="s">
        <v>91</v>
      </c>
      <c r="AE3" s="20" t="s">
        <v>92</v>
      </c>
      <c r="AF3" s="20" t="s">
        <v>93</v>
      </c>
      <c r="AG3" s="20" t="s">
        <v>94</v>
      </c>
      <c r="AH3" s="20" t="s">
        <v>95</v>
      </c>
    </row>
    <row r="4" spans="1:51" ht="15" x14ac:dyDescent="0.25">
      <c r="A4" s="142">
        <v>44682</v>
      </c>
      <c r="B4" s="277"/>
      <c r="C4" s="278"/>
      <c r="D4" s="273">
        <v>1450</v>
      </c>
      <c r="E4" s="108">
        <v>1057.117</v>
      </c>
      <c r="F4" s="108">
        <v>1827.164</v>
      </c>
      <c r="G4" s="108">
        <v>1449.963</v>
      </c>
      <c r="H4" s="109">
        <v>1423.3389999999999</v>
      </c>
      <c r="I4" s="109">
        <v>1468.5360000000001</v>
      </c>
      <c r="J4" s="109">
        <v>1544.4</v>
      </c>
      <c r="K4" s="109">
        <v>1500.0129999999999</v>
      </c>
      <c r="L4" s="109">
        <v>1159.739</v>
      </c>
      <c r="M4" s="109">
        <v>1159.1420000000001</v>
      </c>
      <c r="N4" s="109">
        <v>1620.422</v>
      </c>
      <c r="O4" s="109">
        <v>1704.5070000000001</v>
      </c>
      <c r="P4" s="109">
        <v>1012.758</v>
      </c>
      <c r="Q4" s="109">
        <v>1263.133</v>
      </c>
      <c r="R4" s="109">
        <v>1530.665</v>
      </c>
      <c r="S4" s="109">
        <v>1450.0360000000001</v>
      </c>
      <c r="T4" s="109">
        <v>1454.4680000000001</v>
      </c>
      <c r="U4" s="109">
        <v>1670.759</v>
      </c>
      <c r="V4" s="109">
        <v>1119.1969999999999</v>
      </c>
      <c r="W4" s="109">
        <v>1543.856</v>
      </c>
      <c r="X4" s="109">
        <v>791.05100000000004</v>
      </c>
      <c r="Y4" s="109">
        <v>1076.076</v>
      </c>
      <c r="Z4" s="109">
        <v>1452.431</v>
      </c>
      <c r="AA4" s="109">
        <v>1319.0029999999999</v>
      </c>
      <c r="AB4" s="109">
        <v>1230.7809999999999</v>
      </c>
      <c r="AC4" s="109">
        <v>1574.135</v>
      </c>
      <c r="AD4" s="109">
        <v>1593.798</v>
      </c>
      <c r="AE4" s="109">
        <v>1388.9269999999999</v>
      </c>
      <c r="AF4" s="109">
        <v>1709.8409999999999</v>
      </c>
      <c r="AG4" s="109">
        <v>1050.3979999999999</v>
      </c>
      <c r="AH4" s="110">
        <v>1405.183</v>
      </c>
      <c r="AI4" s="130"/>
      <c r="AJ4" s="130"/>
      <c r="AK4" s="130"/>
      <c r="AL4" s="130"/>
      <c r="AM4" s="130"/>
      <c r="AN4" s="130"/>
      <c r="AO4" s="130"/>
      <c r="AP4" s="130"/>
      <c r="AQ4" s="130"/>
      <c r="AR4" s="130"/>
      <c r="AS4" s="130"/>
      <c r="AT4" s="130"/>
      <c r="AU4" s="130"/>
      <c r="AV4" s="130"/>
      <c r="AW4" s="130"/>
      <c r="AX4" s="130"/>
      <c r="AY4" s="130"/>
    </row>
    <row r="5" spans="1:51" ht="15" x14ac:dyDescent="0.25">
      <c r="A5" s="142">
        <v>44713</v>
      </c>
      <c r="B5" s="279"/>
      <c r="C5" s="269"/>
      <c r="D5" s="274">
        <v>1410</v>
      </c>
      <c r="E5" s="108">
        <v>1656.4970000000001</v>
      </c>
      <c r="F5" s="108">
        <v>1384.4570000000001</v>
      </c>
      <c r="G5" s="108">
        <v>1592.528</v>
      </c>
      <c r="H5" s="109">
        <v>1172.587</v>
      </c>
      <c r="I5" s="109">
        <v>2735.0810000000001</v>
      </c>
      <c r="J5" s="109">
        <v>1120.8910000000001</v>
      </c>
      <c r="K5" s="109">
        <v>1738.837</v>
      </c>
      <c r="L5" s="109">
        <v>1226.893</v>
      </c>
      <c r="M5" s="109">
        <v>1895.0050000000001</v>
      </c>
      <c r="N5" s="109">
        <v>1326.68</v>
      </c>
      <c r="O5" s="109">
        <v>1235.9469999999999</v>
      </c>
      <c r="P5" s="109">
        <v>1215.7080000000001</v>
      </c>
      <c r="Q5" s="109">
        <v>1811.7280000000001</v>
      </c>
      <c r="R5" s="109">
        <v>935.81600000000003</v>
      </c>
      <c r="S5" s="109">
        <v>1588.059</v>
      </c>
      <c r="T5" s="109">
        <v>1118.81</v>
      </c>
      <c r="U5" s="109">
        <v>1140.038</v>
      </c>
      <c r="V5" s="109">
        <v>1531.846</v>
      </c>
      <c r="W5" s="109">
        <v>1366.146</v>
      </c>
      <c r="X5" s="109">
        <v>1870.9390000000001</v>
      </c>
      <c r="Y5" s="109">
        <v>1749.873</v>
      </c>
      <c r="Z5" s="109">
        <v>903.06100000000004</v>
      </c>
      <c r="AA5" s="109">
        <v>1284.7550000000001</v>
      </c>
      <c r="AB5" s="109">
        <v>1642.8889999999999</v>
      </c>
      <c r="AC5" s="109">
        <v>2639.91</v>
      </c>
      <c r="AD5" s="109">
        <v>1702.6969999999999</v>
      </c>
      <c r="AE5" s="109">
        <v>1435.5419999999999</v>
      </c>
      <c r="AF5" s="109">
        <v>1078.375</v>
      </c>
      <c r="AG5" s="109">
        <v>1984.7639999999999</v>
      </c>
      <c r="AH5" s="110">
        <v>1302.2249999999999</v>
      </c>
      <c r="AI5" s="130"/>
      <c r="AJ5" s="130"/>
      <c r="AK5" s="130"/>
      <c r="AL5" s="130"/>
      <c r="AM5" s="130"/>
      <c r="AN5" s="130"/>
      <c r="AO5" s="130"/>
      <c r="AP5" s="130"/>
      <c r="AQ5" s="130"/>
      <c r="AR5" s="130"/>
      <c r="AS5" s="130"/>
      <c r="AT5" s="130"/>
      <c r="AU5" s="130"/>
      <c r="AV5" s="130"/>
      <c r="AW5" s="130"/>
      <c r="AX5" s="130"/>
      <c r="AY5" s="130"/>
    </row>
    <row r="6" spans="1:51" ht="15" x14ac:dyDescent="0.25">
      <c r="A6" s="142">
        <v>44743</v>
      </c>
      <c r="B6" s="279"/>
      <c r="C6" s="269"/>
      <c r="D6" s="274">
        <v>346</v>
      </c>
      <c r="E6" s="108">
        <v>493.28899999999999</v>
      </c>
      <c r="F6" s="108">
        <v>427.30200000000002</v>
      </c>
      <c r="G6" s="108">
        <v>463.8</v>
      </c>
      <c r="H6" s="109">
        <v>158.37100000000001</v>
      </c>
      <c r="I6" s="109">
        <v>1518.519</v>
      </c>
      <c r="J6" s="109">
        <v>293.536</v>
      </c>
      <c r="K6" s="109">
        <v>382.37099999999998</v>
      </c>
      <c r="L6" s="109">
        <v>618.745</v>
      </c>
      <c r="M6" s="109">
        <v>750.01</v>
      </c>
      <c r="N6" s="109">
        <v>174.46199999999999</v>
      </c>
      <c r="O6" s="109">
        <v>213.941</v>
      </c>
      <c r="P6" s="109">
        <v>160.05099999999999</v>
      </c>
      <c r="Q6" s="109">
        <v>303.411</v>
      </c>
      <c r="R6" s="109">
        <v>317.24900000000002</v>
      </c>
      <c r="S6" s="109">
        <v>494.25799999999998</v>
      </c>
      <c r="T6" s="109">
        <v>155.20500000000001</v>
      </c>
      <c r="U6" s="109">
        <v>235.63900000000001</v>
      </c>
      <c r="V6" s="109">
        <v>557.32600000000002</v>
      </c>
      <c r="W6" s="109">
        <v>630.90599999999995</v>
      </c>
      <c r="X6" s="109">
        <v>556.02200000000005</v>
      </c>
      <c r="Y6" s="109">
        <v>841.35599999999999</v>
      </c>
      <c r="Z6" s="109">
        <v>165.82599999999999</v>
      </c>
      <c r="AA6" s="109">
        <v>230.87100000000001</v>
      </c>
      <c r="AB6" s="109">
        <v>318.61900000000003</v>
      </c>
      <c r="AC6" s="109">
        <v>853.19100000000003</v>
      </c>
      <c r="AD6" s="109">
        <v>373.38099999999997</v>
      </c>
      <c r="AE6" s="109">
        <v>270.89699999999999</v>
      </c>
      <c r="AF6" s="109">
        <v>139.196</v>
      </c>
      <c r="AG6" s="109">
        <v>871.55799999999999</v>
      </c>
      <c r="AH6" s="110">
        <v>211.36600000000001</v>
      </c>
      <c r="AI6" s="130"/>
      <c r="AJ6" s="130"/>
      <c r="AK6" s="130"/>
      <c r="AL6" s="130"/>
      <c r="AM6" s="130"/>
      <c r="AN6" s="130"/>
      <c r="AO6" s="130"/>
      <c r="AP6" s="130"/>
      <c r="AQ6" s="130"/>
      <c r="AR6" s="130"/>
      <c r="AS6" s="130"/>
      <c r="AT6" s="130"/>
      <c r="AU6" s="130"/>
      <c r="AV6" s="130"/>
      <c r="AW6" s="130"/>
      <c r="AX6" s="130"/>
      <c r="AY6" s="130"/>
    </row>
    <row r="7" spans="1:51" ht="15" x14ac:dyDescent="0.25">
      <c r="A7" s="142">
        <v>44774</v>
      </c>
      <c r="B7" s="279"/>
      <c r="C7" s="269"/>
      <c r="D7" s="274">
        <v>230</v>
      </c>
      <c r="E7" s="108">
        <v>259.39299999999997</v>
      </c>
      <c r="F7" s="108">
        <v>267.291</v>
      </c>
      <c r="G7" s="108">
        <v>279.89800000000002</v>
      </c>
      <c r="H7" s="109">
        <v>94.983000000000004</v>
      </c>
      <c r="I7" s="109">
        <v>529.76099999999997</v>
      </c>
      <c r="J7" s="109">
        <v>118.604</v>
      </c>
      <c r="K7" s="109">
        <v>362.25900000000001</v>
      </c>
      <c r="L7" s="109">
        <v>303.14</v>
      </c>
      <c r="M7" s="109">
        <v>469.45299999999997</v>
      </c>
      <c r="N7" s="109">
        <v>110.923</v>
      </c>
      <c r="O7" s="109">
        <v>186.71299999999999</v>
      </c>
      <c r="P7" s="109">
        <v>100.53100000000001</v>
      </c>
      <c r="Q7" s="109">
        <v>167.46199999999999</v>
      </c>
      <c r="R7" s="109">
        <v>166.06700000000001</v>
      </c>
      <c r="S7" s="109">
        <v>236.20599999999999</v>
      </c>
      <c r="T7" s="109">
        <v>157.93199999999999</v>
      </c>
      <c r="U7" s="109">
        <v>220.60499999999999</v>
      </c>
      <c r="V7" s="109">
        <v>248.114</v>
      </c>
      <c r="W7" s="109">
        <v>227.357</v>
      </c>
      <c r="X7" s="109">
        <v>310.36599999999999</v>
      </c>
      <c r="Y7" s="109">
        <v>306.096</v>
      </c>
      <c r="Z7" s="109">
        <v>125.19</v>
      </c>
      <c r="AA7" s="109">
        <v>219.47399999999999</v>
      </c>
      <c r="AB7" s="109">
        <v>232.643</v>
      </c>
      <c r="AC7" s="109">
        <v>307.12599999999998</v>
      </c>
      <c r="AD7" s="109">
        <v>236.31800000000001</v>
      </c>
      <c r="AE7" s="109">
        <v>177.88800000000001</v>
      </c>
      <c r="AF7" s="109">
        <v>105.223</v>
      </c>
      <c r="AG7" s="109">
        <v>278.54000000000002</v>
      </c>
      <c r="AH7" s="110">
        <v>119.79300000000001</v>
      </c>
      <c r="AI7" s="130"/>
      <c r="AJ7" s="130"/>
      <c r="AK7" s="130"/>
      <c r="AL7" s="130"/>
      <c r="AM7" s="130"/>
      <c r="AN7" s="130"/>
      <c r="AO7" s="130"/>
      <c r="AP7" s="130"/>
      <c r="AQ7" s="130"/>
      <c r="AR7" s="130"/>
      <c r="AS7" s="130"/>
      <c r="AT7" s="130"/>
      <c r="AU7" s="130"/>
      <c r="AV7" s="130"/>
      <c r="AW7" s="130"/>
      <c r="AX7" s="130"/>
      <c r="AY7" s="130"/>
    </row>
    <row r="8" spans="1:51" ht="15" x14ac:dyDescent="0.25">
      <c r="A8" s="142">
        <v>44805</v>
      </c>
      <c r="B8" s="279"/>
      <c r="C8" s="269"/>
      <c r="D8" s="274">
        <v>230</v>
      </c>
      <c r="E8" s="108">
        <v>298.69200000000001</v>
      </c>
      <c r="F8" s="108">
        <v>243.14099999999999</v>
      </c>
      <c r="G8" s="108">
        <v>302.52699999999999</v>
      </c>
      <c r="H8" s="109">
        <v>188.39</v>
      </c>
      <c r="I8" s="109">
        <v>304.96699999999998</v>
      </c>
      <c r="J8" s="109">
        <v>190.33600000000001</v>
      </c>
      <c r="K8" s="109">
        <v>399.99200000000002</v>
      </c>
      <c r="L8" s="109">
        <v>226.047</v>
      </c>
      <c r="M8" s="109">
        <v>334.72300000000001</v>
      </c>
      <c r="N8" s="109">
        <v>181.70099999999999</v>
      </c>
      <c r="O8" s="109">
        <v>162.24100000000001</v>
      </c>
      <c r="P8" s="109">
        <v>222.16</v>
      </c>
      <c r="Q8" s="109">
        <v>332.02800000000002</v>
      </c>
      <c r="R8" s="109">
        <v>251.767</v>
      </c>
      <c r="S8" s="109">
        <v>194.68600000000001</v>
      </c>
      <c r="T8" s="109">
        <v>212.60499999999999</v>
      </c>
      <c r="U8" s="109">
        <v>263.31299999999999</v>
      </c>
      <c r="V8" s="109">
        <v>233.953</v>
      </c>
      <c r="W8" s="109">
        <v>171.435</v>
      </c>
      <c r="X8" s="109">
        <v>206.06899999999999</v>
      </c>
      <c r="Y8" s="109">
        <v>241.94900000000001</v>
      </c>
      <c r="Z8" s="109">
        <v>133.608</v>
      </c>
      <c r="AA8" s="109">
        <v>413.08600000000001</v>
      </c>
      <c r="AB8" s="109">
        <v>292.90899999999999</v>
      </c>
      <c r="AC8" s="109">
        <v>239.28399999999999</v>
      </c>
      <c r="AD8" s="109">
        <v>264.90600000000001</v>
      </c>
      <c r="AE8" s="109">
        <v>158.46700000000001</v>
      </c>
      <c r="AF8" s="109">
        <v>128.648</v>
      </c>
      <c r="AG8" s="109">
        <v>189.38800000000001</v>
      </c>
      <c r="AH8" s="110">
        <v>156.68600000000001</v>
      </c>
      <c r="AI8" s="130"/>
      <c r="AJ8" s="130"/>
      <c r="AK8" s="130"/>
      <c r="AL8" s="130"/>
      <c r="AM8" s="130"/>
      <c r="AN8" s="130"/>
      <c r="AO8" s="130"/>
      <c r="AP8" s="130"/>
      <c r="AQ8" s="130"/>
      <c r="AR8" s="130"/>
      <c r="AS8" s="130"/>
      <c r="AT8" s="130"/>
      <c r="AU8" s="130"/>
      <c r="AV8" s="130"/>
      <c r="AW8" s="130"/>
      <c r="AX8" s="130"/>
      <c r="AY8" s="130"/>
    </row>
    <row r="9" spans="1:51" ht="15" x14ac:dyDescent="0.25">
      <c r="A9" s="142">
        <v>44835</v>
      </c>
      <c r="B9" s="279"/>
      <c r="C9" s="269"/>
      <c r="D9" s="274">
        <v>343.93</v>
      </c>
      <c r="E9" s="108">
        <v>280.94900000000001</v>
      </c>
      <c r="F9" s="108">
        <v>265.17</v>
      </c>
      <c r="G9" s="108">
        <v>368.09</v>
      </c>
      <c r="H9" s="109">
        <v>376.553</v>
      </c>
      <c r="I9" s="109">
        <v>441.40300000000002</v>
      </c>
      <c r="J9" s="109">
        <v>394.92599999999999</v>
      </c>
      <c r="K9" s="109">
        <v>667.13599999999997</v>
      </c>
      <c r="L9" s="109">
        <v>373.75900000000001</v>
      </c>
      <c r="M9" s="109">
        <v>298.74200000000002</v>
      </c>
      <c r="N9" s="109">
        <v>374.32400000000001</v>
      </c>
      <c r="O9" s="109">
        <v>235.5</v>
      </c>
      <c r="P9" s="109">
        <v>371.46</v>
      </c>
      <c r="Q9" s="109">
        <v>308.73</v>
      </c>
      <c r="R9" s="109">
        <v>462.17099999999999</v>
      </c>
      <c r="S9" s="109">
        <v>451.75400000000002</v>
      </c>
      <c r="T9" s="109">
        <v>964.83</v>
      </c>
      <c r="U9" s="109">
        <v>488.84100000000001</v>
      </c>
      <c r="V9" s="109">
        <v>299.923</v>
      </c>
      <c r="W9" s="109">
        <v>293.13799999999998</v>
      </c>
      <c r="X9" s="109">
        <v>391.34800000000001</v>
      </c>
      <c r="Y9" s="109">
        <v>400.96300000000002</v>
      </c>
      <c r="Z9" s="109">
        <v>222.84800000000001</v>
      </c>
      <c r="AA9" s="109">
        <v>573.20699999999999</v>
      </c>
      <c r="AB9" s="109">
        <v>573.87900000000002</v>
      </c>
      <c r="AC9" s="109">
        <v>389.613</v>
      </c>
      <c r="AD9" s="109">
        <v>404.76400000000001</v>
      </c>
      <c r="AE9" s="109">
        <v>374.44</v>
      </c>
      <c r="AF9" s="109">
        <v>351.608</v>
      </c>
      <c r="AG9" s="109">
        <v>288.267</v>
      </c>
      <c r="AH9" s="110">
        <v>256.39699999999999</v>
      </c>
      <c r="AI9" s="130"/>
      <c r="AJ9" s="130"/>
      <c r="AK9" s="130"/>
      <c r="AL9" s="130"/>
      <c r="AM9" s="130"/>
      <c r="AN9" s="130"/>
      <c r="AO9" s="130"/>
      <c r="AP9" s="130"/>
      <c r="AQ9" s="130"/>
      <c r="AR9" s="130"/>
      <c r="AS9" s="130"/>
      <c r="AT9" s="130"/>
      <c r="AU9" s="130"/>
      <c r="AV9" s="130"/>
      <c r="AW9" s="130"/>
      <c r="AX9" s="130"/>
      <c r="AY9" s="130"/>
    </row>
    <row r="10" spans="1:51" ht="15" x14ac:dyDescent="0.25">
      <c r="A10" s="142">
        <v>44866</v>
      </c>
      <c r="B10" s="279"/>
      <c r="C10" s="269"/>
      <c r="D10" s="274">
        <v>406.51</v>
      </c>
      <c r="E10" s="108">
        <v>384.26900000000001</v>
      </c>
      <c r="F10" s="108">
        <v>338.97300000000001</v>
      </c>
      <c r="G10" s="108">
        <v>393.94600000000003</v>
      </c>
      <c r="H10" s="109">
        <v>411.654</v>
      </c>
      <c r="I10" s="109">
        <v>428.87599999999998</v>
      </c>
      <c r="J10" s="109">
        <v>434.524</v>
      </c>
      <c r="K10" s="109">
        <v>471.08100000000002</v>
      </c>
      <c r="L10" s="109">
        <v>486.73500000000001</v>
      </c>
      <c r="M10" s="109">
        <v>323.834</v>
      </c>
      <c r="N10" s="109">
        <v>371.74599999999998</v>
      </c>
      <c r="O10" s="109">
        <v>320.67099999999999</v>
      </c>
      <c r="P10" s="109">
        <v>366.084</v>
      </c>
      <c r="Q10" s="109">
        <v>350.73</v>
      </c>
      <c r="R10" s="109">
        <v>572.04600000000005</v>
      </c>
      <c r="S10" s="109">
        <v>452.16300000000001</v>
      </c>
      <c r="T10" s="109">
        <v>523.053</v>
      </c>
      <c r="U10" s="109">
        <v>453.34100000000001</v>
      </c>
      <c r="V10" s="109">
        <v>349.32799999999997</v>
      </c>
      <c r="W10" s="109">
        <v>370.39800000000002</v>
      </c>
      <c r="X10" s="109">
        <v>417.00599999999997</v>
      </c>
      <c r="Y10" s="109">
        <v>420.09800000000001</v>
      </c>
      <c r="Z10" s="109">
        <v>289.202</v>
      </c>
      <c r="AA10" s="109">
        <v>491.06</v>
      </c>
      <c r="AB10" s="109">
        <v>425.411</v>
      </c>
      <c r="AC10" s="109">
        <v>409.233</v>
      </c>
      <c r="AD10" s="109">
        <v>401.661</v>
      </c>
      <c r="AE10" s="109">
        <v>352.42399999999998</v>
      </c>
      <c r="AF10" s="109">
        <v>364.267</v>
      </c>
      <c r="AG10" s="109">
        <v>350.93799999999999</v>
      </c>
      <c r="AH10" s="110">
        <v>382.96699999999998</v>
      </c>
      <c r="AI10" s="130"/>
      <c r="AJ10" s="130"/>
      <c r="AK10" s="130"/>
      <c r="AL10" s="130"/>
      <c r="AM10" s="130"/>
      <c r="AN10" s="130"/>
      <c r="AO10" s="130"/>
      <c r="AP10" s="130"/>
      <c r="AQ10" s="130"/>
      <c r="AR10" s="130"/>
      <c r="AS10" s="130"/>
      <c r="AT10" s="130"/>
      <c r="AU10" s="130"/>
      <c r="AV10" s="130"/>
      <c r="AW10" s="130"/>
      <c r="AX10" s="130"/>
      <c r="AY10" s="130"/>
    </row>
    <row r="11" spans="1:51" ht="15" x14ac:dyDescent="0.25">
      <c r="A11" s="142">
        <v>44896</v>
      </c>
      <c r="B11" s="279"/>
      <c r="C11" s="269"/>
      <c r="D11" s="274">
        <v>351.78</v>
      </c>
      <c r="E11" s="108">
        <v>320.85899999999998</v>
      </c>
      <c r="F11" s="108">
        <v>286.346</v>
      </c>
      <c r="G11" s="108">
        <v>293.35500000000002</v>
      </c>
      <c r="H11" s="109">
        <v>313.423</v>
      </c>
      <c r="I11" s="109">
        <v>375.221</v>
      </c>
      <c r="J11" s="109">
        <v>388.40199999999999</v>
      </c>
      <c r="K11" s="109">
        <v>331.97899999999998</v>
      </c>
      <c r="L11" s="109">
        <v>359.11500000000001</v>
      </c>
      <c r="M11" s="109">
        <v>283.81599999999997</v>
      </c>
      <c r="N11" s="109">
        <v>284.125</v>
      </c>
      <c r="O11" s="109">
        <v>284.37099999999998</v>
      </c>
      <c r="P11" s="109">
        <v>290.32100000000003</v>
      </c>
      <c r="Q11" s="109">
        <v>312.43099999999998</v>
      </c>
      <c r="R11" s="109">
        <v>344.72500000000002</v>
      </c>
      <c r="S11" s="109">
        <v>316.84899999999999</v>
      </c>
      <c r="T11" s="109">
        <v>349.65600000000001</v>
      </c>
      <c r="U11" s="109">
        <v>366.37599999999998</v>
      </c>
      <c r="V11" s="109">
        <v>308.16000000000003</v>
      </c>
      <c r="W11" s="109">
        <v>306.54399999999998</v>
      </c>
      <c r="X11" s="109">
        <v>358.95400000000001</v>
      </c>
      <c r="Y11" s="109">
        <v>323.83699999999999</v>
      </c>
      <c r="Z11" s="109">
        <v>271.13799999999998</v>
      </c>
      <c r="AA11" s="109">
        <v>335.88200000000001</v>
      </c>
      <c r="AB11" s="109">
        <v>330.42099999999999</v>
      </c>
      <c r="AC11" s="109">
        <v>330.48899999999998</v>
      </c>
      <c r="AD11" s="109">
        <v>335.20100000000002</v>
      </c>
      <c r="AE11" s="109">
        <v>307.21699999999998</v>
      </c>
      <c r="AF11" s="109">
        <v>285.03199999999998</v>
      </c>
      <c r="AG11" s="109">
        <v>332</v>
      </c>
      <c r="AH11" s="110">
        <v>313.42700000000002</v>
      </c>
      <c r="AI11" s="130"/>
      <c r="AJ11" s="130"/>
      <c r="AK11" s="130"/>
      <c r="AL11" s="130"/>
      <c r="AM11" s="130"/>
      <c r="AN11" s="130"/>
      <c r="AO11" s="130"/>
      <c r="AP11" s="130"/>
      <c r="AQ11" s="130"/>
      <c r="AR11" s="130"/>
      <c r="AS11" s="130"/>
      <c r="AT11" s="130"/>
      <c r="AU11" s="130"/>
      <c r="AV11" s="130"/>
      <c r="AW11" s="130"/>
      <c r="AX11" s="130"/>
      <c r="AY11" s="130"/>
    </row>
    <row r="12" spans="1:51" ht="15" x14ac:dyDescent="0.25">
      <c r="A12" s="142">
        <v>44927</v>
      </c>
      <c r="B12" s="279"/>
      <c r="C12" s="269"/>
      <c r="D12" s="274">
        <v>347.16</v>
      </c>
      <c r="E12" s="108">
        <v>275.53199999999998</v>
      </c>
      <c r="F12" s="108">
        <v>367.75400000000002</v>
      </c>
      <c r="G12" s="108">
        <v>256.32900000000001</v>
      </c>
      <c r="H12" s="109">
        <v>300.47000000000003</v>
      </c>
      <c r="I12" s="109">
        <v>326.42899999999997</v>
      </c>
      <c r="J12" s="109">
        <v>359.411</v>
      </c>
      <c r="K12" s="109">
        <v>297.66500000000002</v>
      </c>
      <c r="L12" s="109">
        <v>291.137</v>
      </c>
      <c r="M12" s="109">
        <v>264.91000000000003</v>
      </c>
      <c r="N12" s="109">
        <v>260.279</v>
      </c>
      <c r="O12" s="109">
        <v>243.74700000000001</v>
      </c>
      <c r="P12" s="109">
        <v>251.96799999999999</v>
      </c>
      <c r="Q12" s="109">
        <v>277.02300000000002</v>
      </c>
      <c r="R12" s="109">
        <v>508.72500000000002</v>
      </c>
      <c r="S12" s="109">
        <v>290.56400000000002</v>
      </c>
      <c r="T12" s="109">
        <v>299.44099999999997</v>
      </c>
      <c r="U12" s="109">
        <v>298.86500000000001</v>
      </c>
      <c r="V12" s="109">
        <v>296.12</v>
      </c>
      <c r="W12" s="109">
        <v>271.76799999999997</v>
      </c>
      <c r="X12" s="109">
        <v>340.92899999999997</v>
      </c>
      <c r="Y12" s="109">
        <v>295.44299999999998</v>
      </c>
      <c r="Z12" s="109">
        <v>243.70099999999999</v>
      </c>
      <c r="AA12" s="109">
        <v>278.53500000000003</v>
      </c>
      <c r="AB12" s="109">
        <v>300.72199999999998</v>
      </c>
      <c r="AC12" s="109">
        <v>307.113</v>
      </c>
      <c r="AD12" s="109">
        <v>371.83199999999999</v>
      </c>
      <c r="AE12" s="109">
        <v>264.30500000000001</v>
      </c>
      <c r="AF12" s="109">
        <v>261.43299999999999</v>
      </c>
      <c r="AG12" s="109">
        <v>286.39800000000002</v>
      </c>
      <c r="AH12" s="110">
        <v>252.196</v>
      </c>
      <c r="AI12" s="130"/>
      <c r="AJ12" s="130"/>
      <c r="AK12" s="130"/>
      <c r="AL12" s="130"/>
      <c r="AM12" s="130"/>
      <c r="AN12" s="130"/>
      <c r="AO12" s="130"/>
      <c r="AP12" s="130"/>
      <c r="AQ12" s="130"/>
      <c r="AR12" s="130"/>
      <c r="AS12" s="130"/>
      <c r="AT12" s="130"/>
      <c r="AU12" s="130"/>
      <c r="AV12" s="130"/>
      <c r="AW12" s="130"/>
      <c r="AX12" s="130"/>
      <c r="AY12" s="130"/>
    </row>
    <row r="13" spans="1:51" ht="15" x14ac:dyDescent="0.25">
      <c r="A13" s="142">
        <v>44958</v>
      </c>
      <c r="B13" s="279"/>
      <c r="C13" s="269"/>
      <c r="D13" s="274">
        <v>395.53</v>
      </c>
      <c r="E13" s="108">
        <v>291.40600000000001</v>
      </c>
      <c r="F13" s="108">
        <v>463.38600000000002</v>
      </c>
      <c r="G13" s="108">
        <v>228.19399999999999</v>
      </c>
      <c r="H13" s="109">
        <v>319.96300000000002</v>
      </c>
      <c r="I13" s="109">
        <v>335.98200000000003</v>
      </c>
      <c r="J13" s="109">
        <v>325.54700000000003</v>
      </c>
      <c r="K13" s="109">
        <v>296.274</v>
      </c>
      <c r="L13" s="109">
        <v>279.35000000000002</v>
      </c>
      <c r="M13" s="109">
        <v>296.495</v>
      </c>
      <c r="N13" s="109">
        <v>238.66499999999999</v>
      </c>
      <c r="O13" s="109">
        <v>188.33199999999999</v>
      </c>
      <c r="P13" s="109">
        <v>268.36099999999999</v>
      </c>
      <c r="Q13" s="109">
        <v>239.59200000000001</v>
      </c>
      <c r="R13" s="109">
        <v>494.714</v>
      </c>
      <c r="S13" s="109">
        <v>238.21799999999999</v>
      </c>
      <c r="T13" s="109">
        <v>300.79300000000001</v>
      </c>
      <c r="U13" s="109">
        <v>274.33999999999997</v>
      </c>
      <c r="V13" s="109">
        <v>291.95400000000001</v>
      </c>
      <c r="W13" s="109">
        <v>300.49200000000002</v>
      </c>
      <c r="X13" s="109">
        <v>277.74299999999999</v>
      </c>
      <c r="Y13" s="109">
        <v>263.16899999999998</v>
      </c>
      <c r="Z13" s="109">
        <v>240.59200000000001</v>
      </c>
      <c r="AA13" s="109">
        <v>270.21600000000001</v>
      </c>
      <c r="AB13" s="109">
        <v>387.10500000000002</v>
      </c>
      <c r="AC13" s="109">
        <v>337.81400000000002</v>
      </c>
      <c r="AD13" s="109">
        <v>497.13200000000001</v>
      </c>
      <c r="AE13" s="109">
        <v>251.386</v>
      </c>
      <c r="AF13" s="109">
        <v>263.762</v>
      </c>
      <c r="AG13" s="109">
        <v>249.23599999999999</v>
      </c>
      <c r="AH13" s="110">
        <v>232.125</v>
      </c>
      <c r="AI13" s="130"/>
      <c r="AJ13" s="130"/>
      <c r="AK13" s="130"/>
      <c r="AL13" s="130"/>
      <c r="AM13" s="130"/>
      <c r="AN13" s="130"/>
      <c r="AO13" s="130"/>
      <c r="AP13" s="130"/>
      <c r="AQ13" s="130"/>
      <c r="AR13" s="130"/>
      <c r="AS13" s="130"/>
      <c r="AT13" s="130"/>
      <c r="AU13" s="130"/>
      <c r="AV13" s="130"/>
      <c r="AW13" s="130"/>
      <c r="AX13" s="130"/>
      <c r="AY13" s="130"/>
    </row>
    <row r="14" spans="1:51" ht="15" x14ac:dyDescent="0.25">
      <c r="A14" s="142">
        <v>44986</v>
      </c>
      <c r="B14" s="279"/>
      <c r="C14" s="269"/>
      <c r="D14" s="274">
        <v>612.71</v>
      </c>
      <c r="E14" s="108">
        <v>486.59899999999999</v>
      </c>
      <c r="F14" s="108">
        <v>534.07000000000005</v>
      </c>
      <c r="G14" s="108">
        <v>436.19600000000003</v>
      </c>
      <c r="H14" s="109">
        <v>874.83100000000002</v>
      </c>
      <c r="I14" s="109">
        <v>498.14499999999998</v>
      </c>
      <c r="J14" s="109">
        <v>681.42700000000002</v>
      </c>
      <c r="K14" s="109">
        <v>397.221</v>
      </c>
      <c r="L14" s="109">
        <v>387.35599999999999</v>
      </c>
      <c r="M14" s="109">
        <v>395.98700000000002</v>
      </c>
      <c r="N14" s="109">
        <v>435.57400000000001</v>
      </c>
      <c r="O14" s="109">
        <v>235.453</v>
      </c>
      <c r="P14" s="109">
        <v>430.92399999999998</v>
      </c>
      <c r="Q14" s="109">
        <v>566.63</v>
      </c>
      <c r="R14" s="109">
        <v>655.80499999999995</v>
      </c>
      <c r="S14" s="109">
        <v>334.99299999999999</v>
      </c>
      <c r="T14" s="109">
        <v>706.88699999999994</v>
      </c>
      <c r="U14" s="109">
        <v>371.83499999999998</v>
      </c>
      <c r="V14" s="109">
        <v>503.26400000000001</v>
      </c>
      <c r="W14" s="109">
        <v>440.71</v>
      </c>
      <c r="X14" s="109">
        <v>428.69200000000001</v>
      </c>
      <c r="Y14" s="109">
        <v>392.73700000000002</v>
      </c>
      <c r="Z14" s="109">
        <v>323.62400000000002</v>
      </c>
      <c r="AA14" s="109">
        <v>442.471</v>
      </c>
      <c r="AB14" s="109">
        <v>597.04300000000001</v>
      </c>
      <c r="AC14" s="109">
        <v>534.38300000000004</v>
      </c>
      <c r="AD14" s="109">
        <v>1118.914</v>
      </c>
      <c r="AE14" s="109">
        <v>307.87400000000002</v>
      </c>
      <c r="AF14" s="109">
        <v>507.303</v>
      </c>
      <c r="AG14" s="109">
        <v>398.6</v>
      </c>
      <c r="AH14" s="110">
        <v>359.274</v>
      </c>
      <c r="AI14" s="130"/>
      <c r="AJ14" s="130"/>
      <c r="AK14" s="130"/>
      <c r="AL14" s="130"/>
      <c r="AM14" s="130"/>
      <c r="AN14" s="130"/>
      <c r="AO14" s="130"/>
      <c r="AP14" s="130"/>
      <c r="AQ14" s="130"/>
      <c r="AR14" s="130"/>
      <c r="AS14" s="130"/>
      <c r="AT14" s="130"/>
      <c r="AU14" s="130"/>
      <c r="AV14" s="130"/>
      <c r="AW14" s="130"/>
      <c r="AX14" s="130"/>
      <c r="AY14" s="130"/>
    </row>
    <row r="15" spans="1:51" ht="15" x14ac:dyDescent="0.25">
      <c r="A15" s="142">
        <v>45017</v>
      </c>
      <c r="B15" s="279"/>
      <c r="C15" s="269"/>
      <c r="D15" s="274">
        <v>934.75</v>
      </c>
      <c r="E15" s="108">
        <v>912.03099999999995</v>
      </c>
      <c r="F15" s="108">
        <v>1260.489</v>
      </c>
      <c r="G15" s="108">
        <v>700.06299999999999</v>
      </c>
      <c r="H15" s="109">
        <v>809.91399999999999</v>
      </c>
      <c r="I15" s="109">
        <v>844.74099999999999</v>
      </c>
      <c r="J15" s="109">
        <v>1267.4849999999999</v>
      </c>
      <c r="K15" s="109">
        <v>842.78200000000004</v>
      </c>
      <c r="L15" s="109">
        <v>554.322</v>
      </c>
      <c r="M15" s="109">
        <v>659.625</v>
      </c>
      <c r="N15" s="109">
        <v>730.16300000000001</v>
      </c>
      <c r="O15" s="109">
        <v>427.8</v>
      </c>
      <c r="P15" s="109">
        <v>599.59400000000005</v>
      </c>
      <c r="Q15" s="109">
        <v>1368.8589999999999</v>
      </c>
      <c r="R15" s="109">
        <v>1336.1659999999999</v>
      </c>
      <c r="S15" s="109">
        <v>894.73599999999999</v>
      </c>
      <c r="T15" s="109">
        <v>1057.817</v>
      </c>
      <c r="U15" s="109">
        <v>583.51800000000003</v>
      </c>
      <c r="V15" s="109">
        <v>636.41399999999999</v>
      </c>
      <c r="W15" s="109">
        <v>601.976</v>
      </c>
      <c r="X15" s="109">
        <v>993.29600000000005</v>
      </c>
      <c r="Y15" s="109">
        <v>893.10299999999995</v>
      </c>
      <c r="Z15" s="109">
        <v>317.11200000000002</v>
      </c>
      <c r="AA15" s="109">
        <v>647.11</v>
      </c>
      <c r="AB15" s="109">
        <v>634.34500000000003</v>
      </c>
      <c r="AC15" s="109">
        <v>749.05100000000004</v>
      </c>
      <c r="AD15" s="109">
        <v>1825.5419999999999</v>
      </c>
      <c r="AE15" s="109">
        <v>356.32</v>
      </c>
      <c r="AF15" s="109">
        <v>1115.912</v>
      </c>
      <c r="AG15" s="109">
        <v>472.46</v>
      </c>
      <c r="AH15" s="110">
        <v>408.55500000000001</v>
      </c>
      <c r="AI15" s="130"/>
      <c r="AJ15" s="130"/>
      <c r="AK15" s="130"/>
      <c r="AL15" s="130"/>
      <c r="AM15" s="130"/>
      <c r="AN15" s="130"/>
      <c r="AO15" s="130"/>
      <c r="AP15" s="130"/>
      <c r="AQ15" s="130"/>
      <c r="AR15" s="130"/>
      <c r="AS15" s="130"/>
      <c r="AT15" s="130"/>
      <c r="AU15" s="130"/>
      <c r="AV15" s="130"/>
      <c r="AW15" s="130"/>
      <c r="AX15" s="130"/>
      <c r="AY15" s="130"/>
    </row>
    <row r="16" spans="1:51" ht="15" x14ac:dyDescent="0.25">
      <c r="A16" s="142">
        <v>45047</v>
      </c>
      <c r="B16" s="279"/>
      <c r="C16" s="269"/>
      <c r="D16" s="274">
        <v>2114.3000000000002</v>
      </c>
      <c r="E16" s="108">
        <v>1736.354</v>
      </c>
      <c r="F16" s="108">
        <v>3254.442</v>
      </c>
      <c r="G16" s="108">
        <v>1763.383</v>
      </c>
      <c r="H16" s="109">
        <v>2195.23</v>
      </c>
      <c r="I16" s="109">
        <v>2696.5360000000001</v>
      </c>
      <c r="J16" s="109">
        <v>3646.1529999999998</v>
      </c>
      <c r="K16" s="109">
        <v>2253.047</v>
      </c>
      <c r="L16" s="109">
        <v>1847.6089999999999</v>
      </c>
      <c r="M16" s="109">
        <v>1827.6659999999999</v>
      </c>
      <c r="N16" s="109">
        <v>2225.5129999999999</v>
      </c>
      <c r="O16" s="109">
        <v>304.64600000000002</v>
      </c>
      <c r="P16" s="109">
        <v>1444.49</v>
      </c>
      <c r="Q16" s="109">
        <v>1746.826</v>
      </c>
      <c r="R16" s="109">
        <v>2909.4</v>
      </c>
      <c r="S16" s="109">
        <v>2190.404</v>
      </c>
      <c r="T16" s="109">
        <v>1934.0150000000001</v>
      </c>
      <c r="U16" s="109">
        <v>2028.825</v>
      </c>
      <c r="V16" s="109">
        <v>2462.337</v>
      </c>
      <c r="W16" s="109">
        <v>854.90499999999997</v>
      </c>
      <c r="X16" s="109">
        <v>2160.1419999999998</v>
      </c>
      <c r="Y16" s="109">
        <v>1151.9949999999999</v>
      </c>
      <c r="Z16" s="109">
        <v>778.26900000000001</v>
      </c>
      <c r="AA16" s="109">
        <v>1674.442</v>
      </c>
      <c r="AB16" s="109">
        <v>1259.92</v>
      </c>
      <c r="AC16" s="109">
        <v>2026.491</v>
      </c>
      <c r="AD16" s="109">
        <v>2402.8870000000002</v>
      </c>
      <c r="AE16" s="109">
        <v>1126.9649999999999</v>
      </c>
      <c r="AF16" s="109">
        <v>2485.9079999999999</v>
      </c>
      <c r="AG16" s="109">
        <v>1341.7090000000001</v>
      </c>
      <c r="AH16" s="110">
        <v>863.63499999999999</v>
      </c>
      <c r="AI16" s="130"/>
      <c r="AJ16" s="130"/>
      <c r="AK16" s="130"/>
      <c r="AL16" s="130"/>
      <c r="AM16" s="130"/>
      <c r="AN16" s="130"/>
      <c r="AO16" s="130"/>
      <c r="AP16" s="130"/>
      <c r="AQ16" s="130"/>
      <c r="AR16" s="130"/>
      <c r="AS16" s="130"/>
      <c r="AT16" s="130"/>
      <c r="AU16" s="130"/>
      <c r="AV16" s="130"/>
      <c r="AW16" s="130"/>
      <c r="AX16" s="130"/>
      <c r="AY16" s="130"/>
    </row>
    <row r="17" spans="1:51" ht="15" x14ac:dyDescent="0.25">
      <c r="A17" s="142">
        <v>45078</v>
      </c>
      <c r="B17" s="279"/>
      <c r="C17" s="269"/>
      <c r="D17" s="274">
        <v>2478.2800000000002</v>
      </c>
      <c r="E17" s="108">
        <v>1167.0219999999999</v>
      </c>
      <c r="F17" s="108">
        <v>4513.2640000000001</v>
      </c>
      <c r="G17" s="108">
        <v>1526.4</v>
      </c>
      <c r="H17" s="109">
        <v>4824.7950000000001</v>
      </c>
      <c r="I17" s="109">
        <v>2795.8009999999999</v>
      </c>
      <c r="J17" s="109">
        <v>4719.2730000000001</v>
      </c>
      <c r="K17" s="109">
        <v>2336.3150000000001</v>
      </c>
      <c r="L17" s="109">
        <v>3179.8159999999998</v>
      </c>
      <c r="M17" s="109">
        <v>1376.3869999999999</v>
      </c>
      <c r="N17" s="109">
        <v>1563.808</v>
      </c>
      <c r="O17" s="109">
        <v>382.26400000000001</v>
      </c>
      <c r="P17" s="109">
        <v>2318.8139999999999</v>
      </c>
      <c r="Q17" s="109">
        <v>1054.6679999999999</v>
      </c>
      <c r="R17" s="109">
        <v>3550.6320000000001</v>
      </c>
      <c r="S17" s="109">
        <v>1937.403</v>
      </c>
      <c r="T17" s="109">
        <v>1142.213</v>
      </c>
      <c r="U17" s="109">
        <v>3697.9079999999999</v>
      </c>
      <c r="V17" s="109">
        <v>2474.6480000000001</v>
      </c>
      <c r="W17" s="109">
        <v>2472.5169999999998</v>
      </c>
      <c r="X17" s="109">
        <v>4947.1710000000003</v>
      </c>
      <c r="Y17" s="109">
        <v>359.61500000000001</v>
      </c>
      <c r="Z17" s="109">
        <v>1262.607</v>
      </c>
      <c r="AA17" s="109">
        <v>3028.67</v>
      </c>
      <c r="AB17" s="109">
        <v>2141.386</v>
      </c>
      <c r="AC17" s="109">
        <v>2584.5630000000001</v>
      </c>
      <c r="AD17" s="109">
        <v>3240.268</v>
      </c>
      <c r="AE17" s="109">
        <v>842.81</v>
      </c>
      <c r="AF17" s="109">
        <v>3755.9830000000002</v>
      </c>
      <c r="AG17" s="109">
        <v>1701.557</v>
      </c>
      <c r="AH17" s="110">
        <v>2344.2170000000001</v>
      </c>
      <c r="AI17" s="130"/>
      <c r="AJ17" s="130"/>
      <c r="AK17" s="130"/>
      <c r="AL17" s="130"/>
      <c r="AM17" s="130"/>
      <c r="AN17" s="130"/>
      <c r="AO17" s="130"/>
      <c r="AP17" s="130"/>
      <c r="AQ17" s="130"/>
      <c r="AR17" s="130"/>
      <c r="AS17" s="130"/>
      <c r="AT17" s="130"/>
      <c r="AU17" s="130"/>
      <c r="AV17" s="130"/>
      <c r="AW17" s="130"/>
      <c r="AX17" s="130"/>
      <c r="AY17" s="130"/>
    </row>
    <row r="18" spans="1:51" ht="15" x14ac:dyDescent="0.25">
      <c r="A18" s="142">
        <v>45108</v>
      </c>
      <c r="B18" s="279"/>
      <c r="C18" s="269"/>
      <c r="D18" s="274">
        <v>708.98</v>
      </c>
      <c r="E18" s="108">
        <v>399.45499999999998</v>
      </c>
      <c r="F18" s="108">
        <v>2024.0550000000001</v>
      </c>
      <c r="G18" s="108">
        <v>266.60000000000002</v>
      </c>
      <c r="H18" s="109">
        <v>4029.4490000000001</v>
      </c>
      <c r="I18" s="109">
        <v>1212.5360000000001</v>
      </c>
      <c r="J18" s="109">
        <v>1724.1880000000001</v>
      </c>
      <c r="K18" s="109">
        <v>1449.674</v>
      </c>
      <c r="L18" s="109">
        <v>1900.8869999999999</v>
      </c>
      <c r="M18" s="109">
        <v>234.24</v>
      </c>
      <c r="N18" s="109">
        <v>322.28699999999998</v>
      </c>
      <c r="O18" s="109">
        <v>-0.30299999999999999</v>
      </c>
      <c r="P18" s="109">
        <v>560.39599999999996</v>
      </c>
      <c r="Q18" s="109">
        <v>416.15499999999997</v>
      </c>
      <c r="R18" s="109">
        <v>1489.0219999999999</v>
      </c>
      <c r="S18" s="109">
        <v>445.49400000000003</v>
      </c>
      <c r="T18" s="109">
        <v>303.51100000000002</v>
      </c>
      <c r="U18" s="109">
        <v>1986.7339999999999</v>
      </c>
      <c r="V18" s="109">
        <v>1500.9949999999999</v>
      </c>
      <c r="W18" s="109">
        <v>835.52200000000005</v>
      </c>
      <c r="X18" s="109">
        <v>3813.13</v>
      </c>
      <c r="Y18" s="109">
        <v>38.787999999999997</v>
      </c>
      <c r="Z18" s="109">
        <v>274.13799999999998</v>
      </c>
      <c r="AA18" s="109">
        <v>1069.57</v>
      </c>
      <c r="AB18" s="109">
        <v>816.21799999999996</v>
      </c>
      <c r="AC18" s="109">
        <v>801.27800000000002</v>
      </c>
      <c r="AD18" s="109">
        <v>1154.8710000000001</v>
      </c>
      <c r="AE18" s="109">
        <v>206.863</v>
      </c>
      <c r="AF18" s="109">
        <v>2368.3159999999998</v>
      </c>
      <c r="AG18" s="109">
        <v>439.197</v>
      </c>
      <c r="AH18" s="110">
        <v>1021.449</v>
      </c>
      <c r="AI18" s="130"/>
      <c r="AJ18" s="130"/>
      <c r="AK18" s="130"/>
      <c r="AL18" s="130"/>
      <c r="AM18" s="130"/>
      <c r="AN18" s="130"/>
      <c r="AO18" s="130"/>
      <c r="AP18" s="130"/>
      <c r="AQ18" s="130"/>
      <c r="AR18" s="130"/>
      <c r="AS18" s="130"/>
      <c r="AT18" s="130"/>
      <c r="AU18" s="130"/>
      <c r="AV18" s="130"/>
      <c r="AW18" s="130"/>
      <c r="AX18" s="130"/>
      <c r="AY18" s="130"/>
    </row>
    <row r="19" spans="1:51" ht="15" x14ac:dyDescent="0.25">
      <c r="A19" s="142">
        <v>45139</v>
      </c>
      <c r="B19" s="279"/>
      <c r="C19" s="269"/>
      <c r="D19" s="274">
        <v>361.01</v>
      </c>
      <c r="E19" s="108">
        <v>253.398</v>
      </c>
      <c r="F19" s="108">
        <v>694.29300000000001</v>
      </c>
      <c r="G19" s="108">
        <v>126.09099999999999</v>
      </c>
      <c r="H19" s="109">
        <v>1073.8119999999999</v>
      </c>
      <c r="I19" s="109">
        <v>327.92200000000003</v>
      </c>
      <c r="J19" s="109">
        <v>812.71600000000001</v>
      </c>
      <c r="K19" s="109">
        <v>504.99400000000003</v>
      </c>
      <c r="L19" s="109">
        <v>729.14300000000003</v>
      </c>
      <c r="M19" s="109">
        <v>124.235</v>
      </c>
      <c r="N19" s="109">
        <v>227.37100000000001</v>
      </c>
      <c r="O19" s="109">
        <v>32.619999999999997</v>
      </c>
      <c r="P19" s="109">
        <v>215.80500000000001</v>
      </c>
      <c r="Q19" s="109">
        <v>197.161</v>
      </c>
      <c r="R19" s="109">
        <v>487.83199999999999</v>
      </c>
      <c r="S19" s="109">
        <v>251.00800000000001</v>
      </c>
      <c r="T19" s="109">
        <v>248.15299999999999</v>
      </c>
      <c r="U19" s="109">
        <v>574.59500000000003</v>
      </c>
      <c r="V19" s="109">
        <v>416.23700000000002</v>
      </c>
      <c r="W19" s="109">
        <v>367.76799999999997</v>
      </c>
      <c r="X19" s="109">
        <v>876.72199999999998</v>
      </c>
      <c r="Y19" s="109">
        <v>84.161000000000001</v>
      </c>
      <c r="Z19" s="109">
        <v>203.40799999999999</v>
      </c>
      <c r="AA19" s="109">
        <v>429.31599999999997</v>
      </c>
      <c r="AB19" s="109">
        <v>257.05200000000002</v>
      </c>
      <c r="AC19" s="109">
        <v>334.02</v>
      </c>
      <c r="AD19" s="109">
        <v>471.37400000000002</v>
      </c>
      <c r="AE19" s="109">
        <v>106.18300000000001</v>
      </c>
      <c r="AF19" s="109">
        <v>598.90800000000002</v>
      </c>
      <c r="AG19" s="109">
        <v>177.321</v>
      </c>
      <c r="AH19" s="110">
        <v>355.07799999999997</v>
      </c>
      <c r="AI19" s="130"/>
      <c r="AJ19" s="130"/>
      <c r="AK19" s="130"/>
      <c r="AL19" s="130"/>
      <c r="AM19" s="130"/>
      <c r="AN19" s="130"/>
      <c r="AO19" s="130"/>
      <c r="AP19" s="130"/>
      <c r="AQ19" s="130"/>
      <c r="AR19" s="130"/>
      <c r="AS19" s="130"/>
      <c r="AT19" s="130"/>
      <c r="AU19" s="130"/>
      <c r="AV19" s="130"/>
      <c r="AW19" s="130"/>
      <c r="AX19" s="130"/>
      <c r="AY19" s="130"/>
    </row>
    <row r="20" spans="1:51" ht="15" x14ac:dyDescent="0.25">
      <c r="A20" s="142">
        <v>45170</v>
      </c>
      <c r="B20" s="279"/>
      <c r="C20" s="269"/>
      <c r="D20" s="274">
        <v>312.01</v>
      </c>
      <c r="E20" s="108">
        <v>302.57299999999998</v>
      </c>
      <c r="F20" s="108">
        <v>626.12</v>
      </c>
      <c r="G20" s="108">
        <v>245.47399999999999</v>
      </c>
      <c r="H20" s="109">
        <v>563.39499999999998</v>
      </c>
      <c r="I20" s="109">
        <v>332.65100000000001</v>
      </c>
      <c r="J20" s="109">
        <v>733.14700000000005</v>
      </c>
      <c r="K20" s="109">
        <v>373.29700000000003</v>
      </c>
      <c r="L20" s="109">
        <v>496.27300000000002</v>
      </c>
      <c r="M20" s="109">
        <v>215.26400000000001</v>
      </c>
      <c r="N20" s="109">
        <v>216.572</v>
      </c>
      <c r="O20" s="109">
        <v>187.95099999999999</v>
      </c>
      <c r="P20" s="109">
        <v>409.303</v>
      </c>
      <c r="Q20" s="109">
        <v>323.73899999999998</v>
      </c>
      <c r="R20" s="109">
        <v>380.21199999999999</v>
      </c>
      <c r="S20" s="109">
        <v>304.49400000000003</v>
      </c>
      <c r="T20" s="109">
        <v>324.233</v>
      </c>
      <c r="U20" s="109">
        <v>433.47899999999998</v>
      </c>
      <c r="V20" s="109">
        <v>287.21800000000002</v>
      </c>
      <c r="W20" s="109">
        <v>263.72399999999999</v>
      </c>
      <c r="X20" s="109">
        <v>530.78800000000001</v>
      </c>
      <c r="Y20" s="109">
        <v>125.35899999999999</v>
      </c>
      <c r="Z20" s="109">
        <v>455.04700000000003</v>
      </c>
      <c r="AA20" s="109">
        <v>444.483</v>
      </c>
      <c r="AB20" s="109">
        <v>248.42400000000001</v>
      </c>
      <c r="AC20" s="109">
        <v>367.12900000000002</v>
      </c>
      <c r="AD20" s="109">
        <v>351.03699999999998</v>
      </c>
      <c r="AE20" s="109">
        <v>131.64400000000001</v>
      </c>
      <c r="AF20" s="109">
        <v>382.34</v>
      </c>
      <c r="AG20" s="109">
        <v>203.191</v>
      </c>
      <c r="AH20" s="110">
        <v>391.11700000000002</v>
      </c>
      <c r="AI20" s="130"/>
      <c r="AJ20" s="130"/>
      <c r="AK20" s="130"/>
      <c r="AL20" s="130"/>
      <c r="AM20" s="130"/>
      <c r="AN20" s="130"/>
      <c r="AO20" s="130"/>
      <c r="AP20" s="130"/>
      <c r="AQ20" s="130"/>
      <c r="AR20" s="130"/>
      <c r="AS20" s="130"/>
      <c r="AT20" s="130"/>
      <c r="AU20" s="130"/>
      <c r="AV20" s="130"/>
      <c r="AW20" s="130"/>
      <c r="AX20" s="130"/>
      <c r="AY20" s="130"/>
    </row>
    <row r="21" spans="1:51" ht="15" x14ac:dyDescent="0.25">
      <c r="A21" s="142">
        <v>45200</v>
      </c>
      <c r="B21" s="279"/>
      <c r="C21" s="269"/>
      <c r="D21" s="274">
        <v>417.01</v>
      </c>
      <c r="E21" s="108">
        <v>272.24900000000002</v>
      </c>
      <c r="F21" s="108">
        <v>569.92499999999995</v>
      </c>
      <c r="G21" s="108">
        <v>395.40899999999999</v>
      </c>
      <c r="H21" s="109">
        <v>593.89400000000001</v>
      </c>
      <c r="I21" s="109">
        <v>505.12200000000001</v>
      </c>
      <c r="J21" s="109">
        <v>888.69299999999998</v>
      </c>
      <c r="K21" s="109">
        <v>472.77800000000002</v>
      </c>
      <c r="L21" s="109">
        <v>366.62400000000002</v>
      </c>
      <c r="M21" s="109">
        <v>381.17500000000001</v>
      </c>
      <c r="N21" s="109">
        <v>260.23899999999998</v>
      </c>
      <c r="O21" s="109">
        <v>305.411</v>
      </c>
      <c r="P21" s="109">
        <v>325.738</v>
      </c>
      <c r="Q21" s="109">
        <v>498.69499999999999</v>
      </c>
      <c r="R21" s="109">
        <v>605.41200000000003</v>
      </c>
      <c r="S21" s="109">
        <v>1047.9110000000001</v>
      </c>
      <c r="T21" s="109">
        <v>507.399</v>
      </c>
      <c r="U21" s="109">
        <v>419.96699999999998</v>
      </c>
      <c r="V21" s="109">
        <v>361.86799999999999</v>
      </c>
      <c r="W21" s="109">
        <v>422.47300000000001</v>
      </c>
      <c r="X21" s="109">
        <v>598.88800000000003</v>
      </c>
      <c r="Y21" s="109">
        <v>202.55799999999999</v>
      </c>
      <c r="Z21" s="109">
        <v>560.82399999999996</v>
      </c>
      <c r="AA21" s="109">
        <v>661.56100000000004</v>
      </c>
      <c r="AB21" s="109">
        <v>371.68799999999999</v>
      </c>
      <c r="AC21" s="109">
        <v>470.96300000000002</v>
      </c>
      <c r="AD21" s="109">
        <v>529.76499999999999</v>
      </c>
      <c r="AE21" s="109">
        <v>323.30099999999999</v>
      </c>
      <c r="AF21" s="109">
        <v>415.99</v>
      </c>
      <c r="AG21" s="109">
        <v>279.45100000000002</v>
      </c>
      <c r="AH21" s="110">
        <v>294.154</v>
      </c>
      <c r="AI21" s="130"/>
      <c r="AJ21" s="130"/>
      <c r="AK21" s="130"/>
      <c r="AL21" s="130"/>
      <c r="AM21" s="130"/>
      <c r="AN21" s="130"/>
      <c r="AO21" s="130"/>
      <c r="AP21" s="130"/>
      <c r="AQ21" s="130"/>
      <c r="AR21" s="130"/>
      <c r="AS21" s="130"/>
      <c r="AT21" s="130"/>
      <c r="AU21" s="130"/>
      <c r="AV21" s="130"/>
      <c r="AW21" s="130"/>
      <c r="AX21" s="130"/>
      <c r="AY21" s="130"/>
    </row>
    <row r="22" spans="1:51" ht="15" x14ac:dyDescent="0.25">
      <c r="A22" s="142">
        <v>45231</v>
      </c>
      <c r="B22" s="279"/>
      <c r="C22" s="269"/>
      <c r="D22" s="274">
        <v>445.55</v>
      </c>
      <c r="E22" s="108">
        <v>345.714</v>
      </c>
      <c r="F22" s="108">
        <v>556.48599999999999</v>
      </c>
      <c r="G22" s="108">
        <v>426.85300000000001</v>
      </c>
      <c r="H22" s="109">
        <v>538.77700000000004</v>
      </c>
      <c r="I22" s="109">
        <v>528.82899999999995</v>
      </c>
      <c r="J22" s="109">
        <v>623.77700000000004</v>
      </c>
      <c r="K22" s="109">
        <v>575.31799999999998</v>
      </c>
      <c r="L22" s="109">
        <v>379.072</v>
      </c>
      <c r="M22" s="109">
        <v>387.762</v>
      </c>
      <c r="N22" s="109">
        <v>342.96600000000001</v>
      </c>
      <c r="O22" s="109">
        <v>315.70400000000001</v>
      </c>
      <c r="P22" s="109">
        <v>364.851</v>
      </c>
      <c r="Q22" s="109">
        <v>611.56399999999996</v>
      </c>
      <c r="R22" s="109">
        <v>571.101</v>
      </c>
      <c r="S22" s="109">
        <v>579.48400000000004</v>
      </c>
      <c r="T22" s="109">
        <v>464.59800000000001</v>
      </c>
      <c r="U22" s="109">
        <v>445.06299999999999</v>
      </c>
      <c r="V22" s="109">
        <v>428.93799999999999</v>
      </c>
      <c r="W22" s="109">
        <v>444.452</v>
      </c>
      <c r="X22" s="109">
        <v>576.16200000000003</v>
      </c>
      <c r="Y22" s="109">
        <v>271.65699999999998</v>
      </c>
      <c r="Z22" s="109">
        <v>479.38400000000001</v>
      </c>
      <c r="AA22" s="109">
        <v>479.69</v>
      </c>
      <c r="AB22" s="109">
        <v>391.70299999999997</v>
      </c>
      <c r="AC22" s="109">
        <v>450.21899999999999</v>
      </c>
      <c r="AD22" s="109">
        <v>476.59399999999999</v>
      </c>
      <c r="AE22" s="109">
        <v>340.36500000000001</v>
      </c>
      <c r="AF22" s="109">
        <v>461.35</v>
      </c>
      <c r="AG22" s="109">
        <v>407.18599999999998</v>
      </c>
      <c r="AH22" s="110">
        <v>404.27</v>
      </c>
      <c r="AI22" s="130"/>
      <c r="AJ22" s="130"/>
      <c r="AK22" s="130"/>
      <c r="AL22" s="130"/>
      <c r="AM22" s="130"/>
      <c r="AN22" s="130"/>
      <c r="AO22" s="130"/>
      <c r="AP22" s="130"/>
      <c r="AQ22" s="130"/>
      <c r="AR22" s="130"/>
      <c r="AS22" s="130"/>
      <c r="AT22" s="130"/>
      <c r="AU22" s="130"/>
      <c r="AV22" s="130"/>
      <c r="AW22" s="130"/>
      <c r="AX22" s="130"/>
      <c r="AY22" s="130"/>
    </row>
    <row r="23" spans="1:51" ht="15" x14ac:dyDescent="0.25">
      <c r="A23" s="142">
        <v>45261</v>
      </c>
      <c r="B23" s="279"/>
      <c r="C23" s="269"/>
      <c r="D23" s="274">
        <v>351.78</v>
      </c>
      <c r="E23" s="108">
        <v>290.76600000000002</v>
      </c>
      <c r="F23" s="108">
        <v>413.36399999999998</v>
      </c>
      <c r="G23" s="108">
        <v>323.07299999999998</v>
      </c>
      <c r="H23" s="109">
        <v>457.32799999999997</v>
      </c>
      <c r="I23" s="109">
        <v>461.76400000000001</v>
      </c>
      <c r="J23" s="109">
        <v>440.88</v>
      </c>
      <c r="K23" s="109">
        <v>423.68200000000002</v>
      </c>
      <c r="L23" s="109">
        <v>327.44499999999999</v>
      </c>
      <c r="M23" s="109">
        <v>291.11900000000003</v>
      </c>
      <c r="N23" s="109">
        <v>302.16899999999998</v>
      </c>
      <c r="O23" s="109">
        <v>253.785</v>
      </c>
      <c r="P23" s="109">
        <v>323.37900000000002</v>
      </c>
      <c r="Q23" s="109">
        <v>369.60700000000003</v>
      </c>
      <c r="R23" s="109">
        <v>404.46699999999998</v>
      </c>
      <c r="S23" s="109">
        <v>386.71600000000001</v>
      </c>
      <c r="T23" s="109">
        <v>375.61599999999999</v>
      </c>
      <c r="U23" s="109">
        <v>387.38400000000001</v>
      </c>
      <c r="V23" s="109">
        <v>348.28199999999998</v>
      </c>
      <c r="W23" s="109">
        <v>380.13</v>
      </c>
      <c r="X23" s="109">
        <v>437.00299999999999</v>
      </c>
      <c r="Y23" s="109">
        <v>258.279</v>
      </c>
      <c r="Z23" s="109">
        <v>327.51900000000001</v>
      </c>
      <c r="AA23" s="109">
        <v>368.197</v>
      </c>
      <c r="AB23" s="109">
        <v>317.41399999999999</v>
      </c>
      <c r="AC23" s="109">
        <v>369.80599999999998</v>
      </c>
      <c r="AD23" s="109">
        <v>401.649</v>
      </c>
      <c r="AE23" s="109">
        <v>268.21499999999997</v>
      </c>
      <c r="AF23" s="109">
        <v>417.73099999999999</v>
      </c>
      <c r="AG23" s="109">
        <v>333.32600000000002</v>
      </c>
      <c r="AH23" s="110">
        <v>335.875</v>
      </c>
      <c r="AI23" s="130"/>
      <c r="AJ23" s="130"/>
      <c r="AK23" s="130"/>
      <c r="AL23" s="130"/>
      <c r="AM23" s="130"/>
      <c r="AN23" s="130"/>
      <c r="AO23" s="130"/>
      <c r="AP23" s="130"/>
      <c r="AQ23" s="130"/>
      <c r="AR23" s="130"/>
      <c r="AS23" s="130"/>
      <c r="AT23" s="130"/>
      <c r="AU23" s="130"/>
      <c r="AV23" s="130"/>
      <c r="AW23" s="130"/>
      <c r="AX23" s="130"/>
      <c r="AY23" s="130"/>
    </row>
    <row r="24" spans="1:51" ht="15" x14ac:dyDescent="0.25">
      <c r="A24" s="142">
        <v>45292</v>
      </c>
      <c r="B24" s="279"/>
      <c r="C24" s="269"/>
      <c r="D24" s="274">
        <v>347.16</v>
      </c>
      <c r="E24" s="108">
        <v>371.863</v>
      </c>
      <c r="F24" s="108">
        <v>391.96100000000001</v>
      </c>
      <c r="G24" s="108">
        <v>311.35199999999998</v>
      </c>
      <c r="H24" s="109">
        <v>415.767</v>
      </c>
      <c r="I24" s="109">
        <v>431.85399999999998</v>
      </c>
      <c r="J24" s="109">
        <v>418.06700000000001</v>
      </c>
      <c r="K24" s="109">
        <v>359.666</v>
      </c>
      <c r="L24" s="109">
        <v>314.61399999999998</v>
      </c>
      <c r="M24" s="109">
        <v>267.06700000000001</v>
      </c>
      <c r="N24" s="109">
        <v>264.55900000000003</v>
      </c>
      <c r="O24" s="109">
        <v>211.881</v>
      </c>
      <c r="P24" s="109">
        <v>288.84699999999998</v>
      </c>
      <c r="Q24" s="109">
        <v>532.06299999999999</v>
      </c>
      <c r="R24" s="109">
        <v>390.14699999999999</v>
      </c>
      <c r="S24" s="109">
        <v>338.55200000000002</v>
      </c>
      <c r="T24" s="109">
        <v>309.05700000000002</v>
      </c>
      <c r="U24" s="109">
        <v>378.83199999999999</v>
      </c>
      <c r="V24" s="109">
        <v>317.399</v>
      </c>
      <c r="W24" s="109">
        <v>364.23</v>
      </c>
      <c r="X24" s="109">
        <v>424.404</v>
      </c>
      <c r="Y24" s="109">
        <v>222.67500000000001</v>
      </c>
      <c r="Z24" s="109">
        <v>269.52600000000001</v>
      </c>
      <c r="AA24" s="109">
        <v>342.73</v>
      </c>
      <c r="AB24" s="109">
        <v>291.97699999999998</v>
      </c>
      <c r="AC24" s="109">
        <v>413.01499999999999</v>
      </c>
      <c r="AD24" s="109">
        <v>367.11200000000002</v>
      </c>
      <c r="AE24" s="109">
        <v>240.49199999999999</v>
      </c>
      <c r="AF24" s="109">
        <v>381.87799999999999</v>
      </c>
      <c r="AG24" s="109">
        <v>272.755</v>
      </c>
      <c r="AH24" s="110">
        <v>294.02800000000002</v>
      </c>
      <c r="AI24" s="130"/>
      <c r="AJ24" s="130"/>
      <c r="AK24" s="130"/>
      <c r="AL24" s="130"/>
      <c r="AM24" s="130"/>
      <c r="AN24" s="130"/>
      <c r="AO24" s="130"/>
      <c r="AP24" s="130"/>
      <c r="AQ24" s="130"/>
      <c r="AR24" s="130"/>
      <c r="AS24" s="130"/>
      <c r="AT24" s="130"/>
      <c r="AU24" s="130"/>
      <c r="AV24" s="130"/>
      <c r="AW24" s="130"/>
      <c r="AX24" s="130"/>
      <c r="AY24" s="130"/>
    </row>
    <row r="25" spans="1:51" ht="15" x14ac:dyDescent="0.25">
      <c r="A25" s="142">
        <v>45323</v>
      </c>
      <c r="B25" s="279"/>
      <c r="C25" s="269"/>
      <c r="D25" s="274">
        <v>395.53</v>
      </c>
      <c r="E25" s="108">
        <v>485.334</v>
      </c>
      <c r="F25" s="108">
        <v>373.37299999999999</v>
      </c>
      <c r="G25" s="108">
        <v>350.79199999999997</v>
      </c>
      <c r="H25" s="109">
        <v>456.18900000000002</v>
      </c>
      <c r="I25" s="109">
        <v>411.82799999999997</v>
      </c>
      <c r="J25" s="109">
        <v>427.94</v>
      </c>
      <c r="K25" s="109">
        <v>362.12</v>
      </c>
      <c r="L25" s="109">
        <v>360.48200000000003</v>
      </c>
      <c r="M25" s="109">
        <v>255.96299999999999</v>
      </c>
      <c r="N25" s="109">
        <v>217.67099999999999</v>
      </c>
      <c r="O25" s="109">
        <v>241.64099999999999</v>
      </c>
      <c r="P25" s="109">
        <v>265.61700000000002</v>
      </c>
      <c r="Q25" s="109">
        <v>555.28300000000002</v>
      </c>
      <c r="R25" s="109">
        <v>345.07499999999999</v>
      </c>
      <c r="S25" s="109">
        <v>354.76499999999999</v>
      </c>
      <c r="T25" s="109">
        <v>298.22000000000003</v>
      </c>
      <c r="U25" s="109">
        <v>392.57499999999999</v>
      </c>
      <c r="V25" s="109">
        <v>360.47399999999999</v>
      </c>
      <c r="W25" s="109">
        <v>314.35899999999998</v>
      </c>
      <c r="X25" s="109">
        <v>399.887</v>
      </c>
      <c r="Y25" s="109">
        <v>243.755</v>
      </c>
      <c r="Z25" s="109">
        <v>274.98599999999999</v>
      </c>
      <c r="AA25" s="109">
        <v>452.03699999999998</v>
      </c>
      <c r="AB25" s="109">
        <v>340.93799999999999</v>
      </c>
      <c r="AC25" s="109">
        <v>561.93399999999997</v>
      </c>
      <c r="AD25" s="109">
        <v>366.72300000000001</v>
      </c>
      <c r="AE25" s="109">
        <v>252.995</v>
      </c>
      <c r="AF25" s="109">
        <v>357.79399999999998</v>
      </c>
      <c r="AG25" s="109">
        <v>258.45800000000003</v>
      </c>
      <c r="AH25" s="110">
        <v>320.32900000000001</v>
      </c>
      <c r="AI25" s="130"/>
      <c r="AJ25" s="130"/>
      <c r="AK25" s="130"/>
      <c r="AL25" s="130"/>
      <c r="AM25" s="130"/>
      <c r="AN25" s="130"/>
      <c r="AO25" s="130"/>
      <c r="AP25" s="130"/>
      <c r="AQ25" s="130"/>
      <c r="AR25" s="130"/>
      <c r="AS25" s="130"/>
      <c r="AT25" s="130"/>
      <c r="AU25" s="130"/>
      <c r="AV25" s="130"/>
      <c r="AW25" s="130"/>
      <c r="AX25" s="130"/>
      <c r="AY25" s="130"/>
    </row>
    <row r="26" spans="1:51" ht="15" x14ac:dyDescent="0.25">
      <c r="A26" s="142">
        <v>45352</v>
      </c>
      <c r="B26" s="279"/>
      <c r="C26" s="269"/>
      <c r="D26" s="274">
        <v>612.71</v>
      </c>
      <c r="E26" s="108">
        <v>558.56600000000003</v>
      </c>
      <c r="F26" s="108">
        <v>617.197</v>
      </c>
      <c r="G26" s="108">
        <v>919.904</v>
      </c>
      <c r="H26" s="109">
        <v>600.55899999999997</v>
      </c>
      <c r="I26" s="109">
        <v>765.39499999999998</v>
      </c>
      <c r="J26" s="109">
        <v>567.00699999999995</v>
      </c>
      <c r="K26" s="109">
        <v>480.92099999999999</v>
      </c>
      <c r="L26" s="109">
        <v>454.00099999999998</v>
      </c>
      <c r="M26" s="109">
        <v>448.137</v>
      </c>
      <c r="N26" s="109">
        <v>260.142</v>
      </c>
      <c r="O26" s="109">
        <v>393.06700000000001</v>
      </c>
      <c r="P26" s="109">
        <v>620.23599999999999</v>
      </c>
      <c r="Q26" s="109">
        <v>704.58199999999999</v>
      </c>
      <c r="R26" s="109">
        <v>444.67500000000001</v>
      </c>
      <c r="S26" s="109">
        <v>792.93600000000004</v>
      </c>
      <c r="T26" s="109">
        <v>392.27699999999999</v>
      </c>
      <c r="U26" s="109">
        <v>615.84</v>
      </c>
      <c r="V26" s="109">
        <v>496.44900000000001</v>
      </c>
      <c r="W26" s="109">
        <v>466.00099999999998</v>
      </c>
      <c r="X26" s="109">
        <v>560.24900000000002</v>
      </c>
      <c r="Y26" s="109">
        <v>310.99299999999999</v>
      </c>
      <c r="Z26" s="109">
        <v>437.74900000000002</v>
      </c>
      <c r="AA26" s="109">
        <v>660.17</v>
      </c>
      <c r="AB26" s="109">
        <v>517.84400000000005</v>
      </c>
      <c r="AC26" s="109">
        <v>1205.9960000000001</v>
      </c>
      <c r="AD26" s="109">
        <v>415.69799999999998</v>
      </c>
      <c r="AE26" s="109">
        <v>496.286</v>
      </c>
      <c r="AF26" s="109">
        <v>515.6</v>
      </c>
      <c r="AG26" s="109">
        <v>376.964</v>
      </c>
      <c r="AH26" s="110">
        <v>523.255</v>
      </c>
      <c r="AI26" s="130"/>
      <c r="AJ26" s="130"/>
      <c r="AK26" s="130"/>
      <c r="AL26" s="130"/>
      <c r="AM26" s="130"/>
      <c r="AN26" s="130"/>
      <c r="AO26" s="130"/>
      <c r="AP26" s="130"/>
      <c r="AQ26" s="130"/>
      <c r="AR26" s="130"/>
      <c r="AS26" s="130"/>
      <c r="AT26" s="130"/>
      <c r="AU26" s="130"/>
      <c r="AV26" s="130"/>
      <c r="AW26" s="130"/>
      <c r="AX26" s="130"/>
      <c r="AY26" s="130"/>
    </row>
    <row r="27" spans="1:51" ht="15" x14ac:dyDescent="0.25">
      <c r="A27" s="142">
        <v>45383</v>
      </c>
      <c r="B27" s="279"/>
      <c r="C27" s="269"/>
      <c r="D27" s="274">
        <v>934.75</v>
      </c>
      <c r="E27" s="108">
        <v>1316.271</v>
      </c>
      <c r="F27" s="108">
        <v>990.83900000000006</v>
      </c>
      <c r="G27" s="108">
        <v>852.62199999999996</v>
      </c>
      <c r="H27" s="109">
        <v>1045.443</v>
      </c>
      <c r="I27" s="109">
        <v>1384.44</v>
      </c>
      <c r="J27" s="109">
        <v>1105.011</v>
      </c>
      <c r="K27" s="109">
        <v>689.26800000000003</v>
      </c>
      <c r="L27" s="109">
        <v>772.01499999999999</v>
      </c>
      <c r="M27" s="109">
        <v>748.23400000000004</v>
      </c>
      <c r="N27" s="109">
        <v>467.786</v>
      </c>
      <c r="O27" s="109">
        <v>552.29600000000005</v>
      </c>
      <c r="P27" s="109">
        <v>1412.8130000000001</v>
      </c>
      <c r="Q27" s="109">
        <v>1411.7159999999999</v>
      </c>
      <c r="R27" s="109">
        <v>1114.203</v>
      </c>
      <c r="S27" s="109">
        <v>1125.3689999999999</v>
      </c>
      <c r="T27" s="109">
        <v>644.40499999999997</v>
      </c>
      <c r="U27" s="109">
        <v>781.63099999999997</v>
      </c>
      <c r="V27" s="109">
        <v>722.27499999999998</v>
      </c>
      <c r="W27" s="109">
        <v>1106.329</v>
      </c>
      <c r="X27" s="109">
        <v>1190.009</v>
      </c>
      <c r="Y27" s="109">
        <v>299.40800000000002</v>
      </c>
      <c r="Z27" s="109">
        <v>678.13800000000003</v>
      </c>
      <c r="AA27" s="109">
        <v>712.149</v>
      </c>
      <c r="AB27" s="109">
        <v>752.02099999999996</v>
      </c>
      <c r="AC27" s="109">
        <v>1927.384</v>
      </c>
      <c r="AD27" s="109">
        <v>480.86099999999999</v>
      </c>
      <c r="AE27" s="109">
        <v>1126.171</v>
      </c>
      <c r="AF27" s="109">
        <v>609.298</v>
      </c>
      <c r="AG27" s="109">
        <v>430.178</v>
      </c>
      <c r="AH27" s="110">
        <v>1000.5</v>
      </c>
      <c r="AI27" s="130"/>
      <c r="AJ27" s="130"/>
      <c r="AK27" s="130"/>
      <c r="AL27" s="130"/>
      <c r="AM27" s="130"/>
      <c r="AN27" s="130"/>
      <c r="AO27" s="130"/>
      <c r="AP27" s="130"/>
      <c r="AQ27" s="130"/>
      <c r="AR27" s="130"/>
      <c r="AS27" s="130"/>
      <c r="AT27" s="130"/>
      <c r="AU27" s="130"/>
      <c r="AV27" s="130"/>
      <c r="AW27" s="130"/>
      <c r="AX27" s="130"/>
      <c r="AY27" s="130"/>
    </row>
    <row r="28" spans="1:51" ht="15" x14ac:dyDescent="0.25">
      <c r="A28" s="142">
        <v>45413</v>
      </c>
      <c r="B28" s="279"/>
      <c r="C28" s="269"/>
      <c r="D28" s="274">
        <v>2114.3000000000002</v>
      </c>
      <c r="E28" s="108">
        <v>3252.8420000000001</v>
      </c>
      <c r="F28" s="108">
        <v>2140.2049999999999</v>
      </c>
      <c r="G28" s="108">
        <v>2352.5720000000001</v>
      </c>
      <c r="H28" s="109">
        <v>3043.8229999999999</v>
      </c>
      <c r="I28" s="109">
        <v>3947.855</v>
      </c>
      <c r="J28" s="109">
        <v>2692.2669999999998</v>
      </c>
      <c r="K28" s="109">
        <v>2154.9070000000002</v>
      </c>
      <c r="L28" s="109">
        <v>2032.4559999999999</v>
      </c>
      <c r="M28" s="109">
        <v>2254.8139999999999</v>
      </c>
      <c r="N28" s="109">
        <v>341.19099999999997</v>
      </c>
      <c r="O28" s="109">
        <v>1420.0519999999999</v>
      </c>
      <c r="P28" s="109">
        <v>1823.8689999999999</v>
      </c>
      <c r="Q28" s="109">
        <v>2987.9169999999999</v>
      </c>
      <c r="R28" s="109">
        <v>2511.88</v>
      </c>
      <c r="S28" s="109">
        <v>2086.0970000000002</v>
      </c>
      <c r="T28" s="109">
        <v>2143.6790000000001</v>
      </c>
      <c r="U28" s="109">
        <v>2787.7339999999999</v>
      </c>
      <c r="V28" s="109">
        <v>1033.8879999999999</v>
      </c>
      <c r="W28" s="109">
        <v>2350.6120000000001</v>
      </c>
      <c r="X28" s="109">
        <v>1387.0830000000001</v>
      </c>
      <c r="Y28" s="109">
        <v>707.73199999999997</v>
      </c>
      <c r="Z28" s="109">
        <v>1759.4549999999999</v>
      </c>
      <c r="AA28" s="109">
        <v>1457.7239999999999</v>
      </c>
      <c r="AB28" s="109">
        <v>2025.38</v>
      </c>
      <c r="AC28" s="109">
        <v>2510.9380000000001</v>
      </c>
      <c r="AD28" s="109">
        <v>1359.001</v>
      </c>
      <c r="AE28" s="109">
        <v>2421.1930000000002</v>
      </c>
      <c r="AF28" s="109">
        <v>1606.174</v>
      </c>
      <c r="AG28" s="109">
        <v>905.03599999999994</v>
      </c>
      <c r="AH28" s="110">
        <v>1894.771</v>
      </c>
      <c r="AI28" s="130"/>
      <c r="AJ28" s="130"/>
      <c r="AK28" s="130"/>
      <c r="AL28" s="130"/>
      <c r="AM28" s="130"/>
      <c r="AN28" s="130"/>
      <c r="AO28" s="130"/>
      <c r="AP28" s="130"/>
      <c r="AQ28" s="130"/>
      <c r="AR28" s="130"/>
      <c r="AS28" s="130"/>
      <c r="AT28" s="130"/>
      <c r="AU28" s="130"/>
      <c r="AV28" s="130"/>
      <c r="AW28" s="130"/>
      <c r="AX28" s="130"/>
      <c r="AY28" s="130"/>
    </row>
    <row r="29" spans="1:51" ht="15" x14ac:dyDescent="0.25">
      <c r="A29" s="142">
        <v>45444</v>
      </c>
      <c r="B29" s="279"/>
      <c r="C29" s="269"/>
      <c r="D29" s="274">
        <v>2478.2800000000002</v>
      </c>
      <c r="E29" s="108">
        <v>4482.1809999999996</v>
      </c>
      <c r="F29" s="108">
        <v>1672.67</v>
      </c>
      <c r="G29" s="108">
        <v>4947.6260000000002</v>
      </c>
      <c r="H29" s="109">
        <v>2936.3719999999998</v>
      </c>
      <c r="I29" s="109">
        <v>4908.4669999999996</v>
      </c>
      <c r="J29" s="109">
        <v>2558.248</v>
      </c>
      <c r="K29" s="109">
        <v>3345.41</v>
      </c>
      <c r="L29" s="109">
        <v>1407.3679999999999</v>
      </c>
      <c r="M29" s="109">
        <v>1575.0419999999999</v>
      </c>
      <c r="N29" s="109">
        <v>388.08699999999999</v>
      </c>
      <c r="O29" s="109">
        <v>2171.0819999999999</v>
      </c>
      <c r="P29" s="109">
        <v>1064.432</v>
      </c>
      <c r="Q29" s="109">
        <v>3579.79</v>
      </c>
      <c r="R29" s="109">
        <v>1974.67</v>
      </c>
      <c r="S29" s="109">
        <v>1167.92</v>
      </c>
      <c r="T29" s="109">
        <v>3740.01</v>
      </c>
      <c r="U29" s="109">
        <v>2635.3969999999999</v>
      </c>
      <c r="V29" s="109">
        <v>2586.9850000000001</v>
      </c>
      <c r="W29" s="109">
        <v>5075.5309999999999</v>
      </c>
      <c r="X29" s="109">
        <v>430.52</v>
      </c>
      <c r="Y29" s="109">
        <v>1217.5540000000001</v>
      </c>
      <c r="Z29" s="109">
        <v>2978.1410000000001</v>
      </c>
      <c r="AA29" s="109">
        <v>2248.5219999999999</v>
      </c>
      <c r="AB29" s="109">
        <v>2540.8580000000002</v>
      </c>
      <c r="AC29" s="109">
        <v>3304.4749999999999</v>
      </c>
      <c r="AD29" s="109">
        <v>940.12599999999998</v>
      </c>
      <c r="AE29" s="109">
        <v>3756.58</v>
      </c>
      <c r="AF29" s="109">
        <v>1823.671</v>
      </c>
      <c r="AG29" s="109">
        <v>2392.4540000000002</v>
      </c>
      <c r="AH29" s="110">
        <v>1164.3530000000001</v>
      </c>
      <c r="AI29" s="130"/>
      <c r="AJ29" s="130"/>
      <c r="AK29" s="130"/>
      <c r="AL29" s="130"/>
      <c r="AM29" s="130"/>
      <c r="AN29" s="130"/>
      <c r="AO29" s="130"/>
      <c r="AP29" s="130"/>
      <c r="AQ29" s="130"/>
      <c r="AR29" s="130"/>
      <c r="AS29" s="130"/>
      <c r="AT29" s="130"/>
      <c r="AU29" s="130"/>
      <c r="AV29" s="130"/>
      <c r="AW29" s="130"/>
      <c r="AX29" s="130"/>
      <c r="AY29" s="130"/>
    </row>
    <row r="30" spans="1:51" ht="15" x14ac:dyDescent="0.25">
      <c r="A30" s="142">
        <v>45474</v>
      </c>
      <c r="B30" s="279"/>
      <c r="C30" s="269"/>
      <c r="D30" s="274">
        <v>708.98</v>
      </c>
      <c r="E30" s="108">
        <v>2023.9059999999999</v>
      </c>
      <c r="F30" s="108">
        <v>314.03800000000001</v>
      </c>
      <c r="G30" s="108">
        <v>3948.12</v>
      </c>
      <c r="H30" s="109">
        <v>1204.134</v>
      </c>
      <c r="I30" s="109">
        <v>1773.7670000000001</v>
      </c>
      <c r="J30" s="109">
        <v>1499.508</v>
      </c>
      <c r="K30" s="109">
        <v>1870.018</v>
      </c>
      <c r="L30" s="109">
        <v>240.89699999999999</v>
      </c>
      <c r="M30" s="109">
        <v>330.87200000000001</v>
      </c>
      <c r="N30" s="109">
        <v>1.2609999999999999</v>
      </c>
      <c r="O30" s="109">
        <v>508.71800000000002</v>
      </c>
      <c r="P30" s="109">
        <v>416.62400000000002</v>
      </c>
      <c r="Q30" s="109">
        <v>1506.5550000000001</v>
      </c>
      <c r="R30" s="109">
        <v>479.36099999999999</v>
      </c>
      <c r="S30" s="109">
        <v>299.68</v>
      </c>
      <c r="T30" s="109">
        <v>1899.4590000000001</v>
      </c>
      <c r="U30" s="109">
        <v>1564.617</v>
      </c>
      <c r="V30" s="109">
        <v>834.18</v>
      </c>
      <c r="W30" s="109">
        <v>3719.86</v>
      </c>
      <c r="X30" s="109">
        <v>89.795000000000002</v>
      </c>
      <c r="Y30" s="109">
        <v>267.596</v>
      </c>
      <c r="Z30" s="109">
        <v>1031.9649999999999</v>
      </c>
      <c r="AA30" s="109">
        <v>801.57600000000002</v>
      </c>
      <c r="AB30" s="109">
        <v>747.43600000000004</v>
      </c>
      <c r="AC30" s="109">
        <v>1182.4380000000001</v>
      </c>
      <c r="AD30" s="109">
        <v>237.78100000000001</v>
      </c>
      <c r="AE30" s="109">
        <v>2274.7640000000001</v>
      </c>
      <c r="AF30" s="109">
        <v>475.68400000000003</v>
      </c>
      <c r="AG30" s="109">
        <v>1043.181</v>
      </c>
      <c r="AH30" s="110">
        <v>404.52</v>
      </c>
      <c r="AI30" s="130"/>
      <c r="AJ30" s="130"/>
      <c r="AK30" s="130"/>
      <c r="AL30" s="130"/>
      <c r="AM30" s="130"/>
      <c r="AN30" s="130"/>
      <c r="AO30" s="130"/>
      <c r="AP30" s="130"/>
      <c r="AQ30" s="130"/>
      <c r="AR30" s="130"/>
      <c r="AS30" s="130"/>
      <c r="AT30" s="130"/>
      <c r="AU30" s="130"/>
      <c r="AV30" s="130"/>
      <c r="AW30" s="130"/>
      <c r="AX30" s="130"/>
      <c r="AY30" s="130"/>
    </row>
    <row r="31" spans="1:51" ht="15" x14ac:dyDescent="0.25">
      <c r="A31" s="142">
        <v>45505</v>
      </c>
      <c r="B31" s="279"/>
      <c r="C31" s="269"/>
      <c r="D31" s="274">
        <v>361.01</v>
      </c>
      <c r="E31" s="108">
        <v>698.86800000000005</v>
      </c>
      <c r="F31" s="108">
        <v>182.952</v>
      </c>
      <c r="G31" s="108">
        <v>1043.375</v>
      </c>
      <c r="H31" s="109">
        <v>358.74299999999999</v>
      </c>
      <c r="I31" s="109">
        <v>840.69200000000001</v>
      </c>
      <c r="J31" s="109">
        <v>531.38599999999997</v>
      </c>
      <c r="K31" s="109">
        <v>746.28200000000004</v>
      </c>
      <c r="L31" s="109">
        <v>139.96899999999999</v>
      </c>
      <c r="M31" s="109">
        <v>233.86600000000001</v>
      </c>
      <c r="N31" s="109">
        <v>38.075000000000003</v>
      </c>
      <c r="O31" s="109">
        <v>200.04</v>
      </c>
      <c r="P31" s="109">
        <v>197.768</v>
      </c>
      <c r="Q31" s="109">
        <v>499.44200000000001</v>
      </c>
      <c r="R31" s="109">
        <v>294.53699999999998</v>
      </c>
      <c r="S31" s="109">
        <v>261.11399999999998</v>
      </c>
      <c r="T31" s="109">
        <v>560.27099999999996</v>
      </c>
      <c r="U31" s="109">
        <v>451.80700000000002</v>
      </c>
      <c r="V31" s="109">
        <v>384.86500000000001</v>
      </c>
      <c r="W31" s="109">
        <v>853.57799999999997</v>
      </c>
      <c r="X31" s="109">
        <v>130.91200000000001</v>
      </c>
      <c r="Y31" s="109">
        <v>199.935</v>
      </c>
      <c r="Z31" s="109">
        <v>422.95</v>
      </c>
      <c r="AA31" s="109">
        <v>268.80200000000002</v>
      </c>
      <c r="AB31" s="109">
        <v>330.50700000000001</v>
      </c>
      <c r="AC31" s="109">
        <v>490.56299999999999</v>
      </c>
      <c r="AD31" s="109">
        <v>137.71100000000001</v>
      </c>
      <c r="AE31" s="109">
        <v>575.04899999999998</v>
      </c>
      <c r="AF31" s="109">
        <v>210.59299999999999</v>
      </c>
      <c r="AG31" s="109">
        <v>367.267</v>
      </c>
      <c r="AH31" s="110">
        <v>264.101</v>
      </c>
      <c r="AI31" s="130"/>
      <c r="AJ31" s="130"/>
      <c r="AK31" s="130"/>
      <c r="AL31" s="130"/>
      <c r="AM31" s="130"/>
      <c r="AN31" s="130"/>
      <c r="AO31" s="130"/>
      <c r="AP31" s="130"/>
      <c r="AQ31" s="130"/>
      <c r="AR31" s="130"/>
      <c r="AS31" s="130"/>
      <c r="AT31" s="130"/>
      <c r="AU31" s="130"/>
      <c r="AV31" s="130"/>
      <c r="AW31" s="130"/>
      <c r="AX31" s="130"/>
      <c r="AY31" s="130"/>
    </row>
    <row r="32" spans="1:51" ht="15" x14ac:dyDescent="0.25">
      <c r="A32" s="142">
        <v>45536</v>
      </c>
      <c r="B32" s="279"/>
      <c r="C32" s="269"/>
      <c r="D32" s="274">
        <v>312.01</v>
      </c>
      <c r="E32" s="108">
        <v>631.55399999999997</v>
      </c>
      <c r="F32" s="108">
        <v>307.166</v>
      </c>
      <c r="G32" s="108">
        <v>552.85</v>
      </c>
      <c r="H32" s="109">
        <v>374.50099999999998</v>
      </c>
      <c r="I32" s="109">
        <v>758.62</v>
      </c>
      <c r="J32" s="109">
        <v>413.09399999999999</v>
      </c>
      <c r="K32" s="109">
        <v>516.91600000000005</v>
      </c>
      <c r="L32" s="109">
        <v>234.75</v>
      </c>
      <c r="M32" s="109">
        <v>221.578</v>
      </c>
      <c r="N32" s="109">
        <v>200.721</v>
      </c>
      <c r="O32" s="109">
        <v>396.85700000000003</v>
      </c>
      <c r="P32" s="109">
        <v>336.84699999999998</v>
      </c>
      <c r="Q32" s="109">
        <v>389.745</v>
      </c>
      <c r="R32" s="109">
        <v>354.72899999999998</v>
      </c>
      <c r="S32" s="109">
        <v>346.10700000000003</v>
      </c>
      <c r="T32" s="109">
        <v>433.976</v>
      </c>
      <c r="U32" s="109">
        <v>318.815</v>
      </c>
      <c r="V32" s="109">
        <v>281.48200000000003</v>
      </c>
      <c r="W32" s="109">
        <v>540.52300000000002</v>
      </c>
      <c r="X32" s="109">
        <v>173.21600000000001</v>
      </c>
      <c r="Y32" s="109">
        <v>453.65300000000002</v>
      </c>
      <c r="Z32" s="109">
        <v>446.44200000000001</v>
      </c>
      <c r="AA32" s="109">
        <v>259.64499999999998</v>
      </c>
      <c r="AB32" s="109">
        <v>370.08199999999999</v>
      </c>
      <c r="AC32" s="109">
        <v>367.55</v>
      </c>
      <c r="AD32" s="109">
        <v>164.904</v>
      </c>
      <c r="AE32" s="109">
        <v>376.572</v>
      </c>
      <c r="AF32" s="109">
        <v>242.529</v>
      </c>
      <c r="AG32" s="109">
        <v>401.78399999999999</v>
      </c>
      <c r="AH32" s="110">
        <v>291.19299999999998</v>
      </c>
      <c r="AI32" s="130"/>
      <c r="AJ32" s="130"/>
      <c r="AK32" s="130"/>
      <c r="AL32" s="130"/>
      <c r="AM32" s="130"/>
      <c r="AN32" s="130"/>
      <c r="AO32" s="130"/>
      <c r="AP32" s="130"/>
      <c r="AQ32" s="130"/>
      <c r="AR32" s="130"/>
      <c r="AS32" s="130"/>
      <c r="AT32" s="130"/>
      <c r="AU32" s="130"/>
      <c r="AV32" s="130"/>
      <c r="AW32" s="130"/>
      <c r="AX32" s="130"/>
      <c r="AY32" s="130"/>
    </row>
    <row r="33" spans="1:51" ht="15" x14ac:dyDescent="0.25">
      <c r="A33" s="142">
        <v>45566</v>
      </c>
      <c r="B33" s="280"/>
      <c r="C33" s="270"/>
      <c r="D33" s="274">
        <v>417.01</v>
      </c>
      <c r="E33" s="108">
        <v>574.31100000000004</v>
      </c>
      <c r="F33" s="108">
        <v>459.084</v>
      </c>
      <c r="G33" s="108">
        <v>595.44500000000005</v>
      </c>
      <c r="H33" s="109">
        <v>539.27300000000002</v>
      </c>
      <c r="I33" s="109">
        <v>911.125</v>
      </c>
      <c r="J33" s="109">
        <v>529.43100000000004</v>
      </c>
      <c r="K33" s="109">
        <v>385.89699999999999</v>
      </c>
      <c r="L33" s="109">
        <v>403.02300000000002</v>
      </c>
      <c r="M33" s="109">
        <v>264.08600000000001</v>
      </c>
      <c r="N33" s="109">
        <v>317.27499999999998</v>
      </c>
      <c r="O33" s="109">
        <v>310.7</v>
      </c>
      <c r="P33" s="109">
        <v>504.56599999999997</v>
      </c>
      <c r="Q33" s="109">
        <v>615.66200000000003</v>
      </c>
      <c r="R33" s="109">
        <v>1106.395</v>
      </c>
      <c r="S33" s="109">
        <v>518.11699999999996</v>
      </c>
      <c r="T33" s="109">
        <v>421.13</v>
      </c>
      <c r="U33" s="109">
        <v>391.392</v>
      </c>
      <c r="V33" s="109">
        <v>441.68700000000001</v>
      </c>
      <c r="W33" s="109">
        <v>616.774</v>
      </c>
      <c r="X33" s="109">
        <v>251.97499999999999</v>
      </c>
      <c r="Y33" s="109">
        <v>556.57100000000003</v>
      </c>
      <c r="Z33" s="109">
        <v>655.30700000000002</v>
      </c>
      <c r="AA33" s="109">
        <v>387.52699999999999</v>
      </c>
      <c r="AB33" s="109">
        <v>459.94499999999999</v>
      </c>
      <c r="AC33" s="109">
        <v>547.80200000000002</v>
      </c>
      <c r="AD33" s="109">
        <v>366.51499999999999</v>
      </c>
      <c r="AE33" s="109">
        <v>411.113</v>
      </c>
      <c r="AF33" s="109">
        <v>320.274</v>
      </c>
      <c r="AG33" s="109">
        <v>302.60500000000002</v>
      </c>
      <c r="AH33" s="110">
        <v>262.00200000000001</v>
      </c>
      <c r="AI33" s="130"/>
      <c r="AJ33" s="130"/>
      <c r="AK33" s="130"/>
      <c r="AL33" s="130"/>
      <c r="AM33" s="130"/>
      <c r="AN33" s="130"/>
      <c r="AO33" s="130"/>
      <c r="AP33" s="130"/>
      <c r="AQ33" s="130"/>
      <c r="AR33" s="130"/>
      <c r="AS33" s="130"/>
      <c r="AT33" s="130"/>
      <c r="AU33" s="130"/>
      <c r="AV33" s="130"/>
      <c r="AW33" s="130"/>
      <c r="AX33" s="130"/>
      <c r="AY33" s="130"/>
    </row>
    <row r="34" spans="1:51" ht="15" x14ac:dyDescent="0.25">
      <c r="A34" s="142">
        <v>45597</v>
      </c>
      <c r="B34" s="279"/>
      <c r="C34" s="269"/>
      <c r="D34" s="274">
        <v>445.55</v>
      </c>
      <c r="E34" s="108">
        <v>560.02099999999996</v>
      </c>
      <c r="F34" s="108">
        <v>476.36799999999999</v>
      </c>
      <c r="G34" s="108">
        <v>538.24800000000005</v>
      </c>
      <c r="H34" s="109">
        <v>560.82500000000005</v>
      </c>
      <c r="I34" s="109">
        <v>640.68399999999997</v>
      </c>
      <c r="J34" s="109">
        <v>604.15599999999995</v>
      </c>
      <c r="K34" s="109">
        <v>399.21499999999997</v>
      </c>
      <c r="L34" s="109">
        <v>398.63299999999998</v>
      </c>
      <c r="M34" s="109">
        <v>346.24400000000003</v>
      </c>
      <c r="N34" s="109">
        <v>321.10700000000003</v>
      </c>
      <c r="O34" s="109">
        <v>353.87299999999999</v>
      </c>
      <c r="P34" s="109">
        <v>610.13499999999999</v>
      </c>
      <c r="Q34" s="109">
        <v>579.07600000000002</v>
      </c>
      <c r="R34" s="109">
        <v>607.01</v>
      </c>
      <c r="S34" s="109">
        <v>467.81799999999998</v>
      </c>
      <c r="T34" s="109">
        <v>449.29199999999997</v>
      </c>
      <c r="U34" s="109">
        <v>455.32499999999999</v>
      </c>
      <c r="V34" s="109">
        <v>458.26799999999997</v>
      </c>
      <c r="W34" s="109">
        <v>579.18600000000004</v>
      </c>
      <c r="X34" s="109">
        <v>318.83199999999999</v>
      </c>
      <c r="Y34" s="109">
        <v>475.19099999999997</v>
      </c>
      <c r="Z34" s="109">
        <v>470.762</v>
      </c>
      <c r="AA34" s="109">
        <v>398.745</v>
      </c>
      <c r="AB34" s="109">
        <v>443.49299999999999</v>
      </c>
      <c r="AC34" s="109">
        <v>490.81099999999998</v>
      </c>
      <c r="AD34" s="109">
        <v>373.25599999999997</v>
      </c>
      <c r="AE34" s="109">
        <v>456.209</v>
      </c>
      <c r="AF34" s="109">
        <v>443.6</v>
      </c>
      <c r="AG34" s="109">
        <v>411.57400000000001</v>
      </c>
      <c r="AH34" s="110">
        <v>346.33300000000003</v>
      </c>
      <c r="AI34" s="130"/>
      <c r="AJ34" s="130"/>
      <c r="AK34" s="130"/>
      <c r="AL34" s="130"/>
      <c r="AM34" s="130"/>
      <c r="AN34" s="130"/>
      <c r="AO34" s="130"/>
      <c r="AP34" s="130"/>
      <c r="AQ34" s="130"/>
      <c r="AR34" s="130"/>
      <c r="AS34" s="130"/>
      <c r="AT34" s="130"/>
      <c r="AU34" s="130"/>
      <c r="AV34" s="130"/>
      <c r="AW34" s="130"/>
      <c r="AX34" s="130"/>
      <c r="AY34" s="130"/>
    </row>
    <row r="35" spans="1:51" ht="15" x14ac:dyDescent="0.25">
      <c r="A35" s="142">
        <v>45627</v>
      </c>
      <c r="B35" s="279"/>
      <c r="C35" s="269"/>
      <c r="D35" s="274">
        <v>351.78</v>
      </c>
      <c r="E35" s="108">
        <v>415.82400000000001</v>
      </c>
      <c r="F35" s="108">
        <v>361.74700000000001</v>
      </c>
      <c r="G35" s="108">
        <v>455.96699999999998</v>
      </c>
      <c r="H35" s="109">
        <v>481.31799999999998</v>
      </c>
      <c r="I35" s="109">
        <v>453.387</v>
      </c>
      <c r="J35" s="109">
        <v>451.84199999999998</v>
      </c>
      <c r="K35" s="109">
        <v>343.60700000000003</v>
      </c>
      <c r="L35" s="109">
        <v>302.25200000000001</v>
      </c>
      <c r="M35" s="109">
        <v>304.14100000000002</v>
      </c>
      <c r="N35" s="109">
        <v>259.96800000000002</v>
      </c>
      <c r="O35" s="109">
        <v>314.88900000000001</v>
      </c>
      <c r="P35" s="109">
        <v>369.36399999999998</v>
      </c>
      <c r="Q35" s="109">
        <v>410.05</v>
      </c>
      <c r="R35" s="109">
        <v>409.59399999999999</v>
      </c>
      <c r="S35" s="109">
        <v>382.50799999999998</v>
      </c>
      <c r="T35" s="109">
        <v>384.98500000000001</v>
      </c>
      <c r="U35" s="109">
        <v>368.21</v>
      </c>
      <c r="V35" s="109">
        <v>394.08</v>
      </c>
      <c r="W35" s="109">
        <v>443.298</v>
      </c>
      <c r="X35" s="109">
        <v>294.584</v>
      </c>
      <c r="Y35" s="109">
        <v>324.346</v>
      </c>
      <c r="Z35" s="109">
        <v>365.32499999999999</v>
      </c>
      <c r="AA35" s="109">
        <v>324.536</v>
      </c>
      <c r="AB35" s="109">
        <v>366.38600000000002</v>
      </c>
      <c r="AC35" s="109">
        <v>412.202</v>
      </c>
      <c r="AD35" s="109">
        <v>295.351</v>
      </c>
      <c r="AE35" s="109">
        <v>412.74400000000003</v>
      </c>
      <c r="AF35" s="109">
        <v>358.83600000000001</v>
      </c>
      <c r="AG35" s="109">
        <v>341.33100000000002</v>
      </c>
      <c r="AH35" s="110">
        <v>295.15499999999997</v>
      </c>
      <c r="AI35" s="130"/>
      <c r="AJ35" s="130"/>
      <c r="AK35" s="130"/>
      <c r="AL35" s="130"/>
      <c r="AM35" s="130"/>
      <c r="AN35" s="130"/>
      <c r="AO35" s="130"/>
      <c r="AP35" s="130"/>
      <c r="AQ35" s="130"/>
      <c r="AR35" s="130"/>
      <c r="AS35" s="130"/>
      <c r="AT35" s="130"/>
      <c r="AU35" s="130"/>
      <c r="AV35" s="130"/>
      <c r="AW35" s="130"/>
      <c r="AX35" s="130"/>
      <c r="AY35" s="130"/>
    </row>
    <row r="36" spans="1:51" ht="15" x14ac:dyDescent="0.25">
      <c r="A36" s="142">
        <v>45658</v>
      </c>
      <c r="B36" s="290"/>
      <c r="C36" s="291"/>
      <c r="D36" s="276">
        <v>347.16</v>
      </c>
      <c r="E36" s="109">
        <v>394.95499999999998</v>
      </c>
      <c r="F36" s="109">
        <v>357.96600000000001</v>
      </c>
      <c r="G36" s="109">
        <v>415.88200000000001</v>
      </c>
      <c r="H36" s="109">
        <v>459.26400000000001</v>
      </c>
      <c r="I36" s="109">
        <v>432.29599999999999</v>
      </c>
      <c r="J36" s="109">
        <v>391.93200000000002</v>
      </c>
      <c r="K36" s="109">
        <v>336.91</v>
      </c>
      <c r="L36" s="109">
        <v>281.05700000000002</v>
      </c>
      <c r="M36" s="109">
        <v>267.15699999999998</v>
      </c>
      <c r="N36" s="109">
        <v>220.37100000000001</v>
      </c>
      <c r="O36" s="109">
        <v>277.61399999999998</v>
      </c>
      <c r="P36" s="109">
        <v>543.29999999999995</v>
      </c>
      <c r="Q36" s="109">
        <v>396.61599999999999</v>
      </c>
      <c r="R36" s="109">
        <v>366.61200000000002</v>
      </c>
      <c r="S36" s="109">
        <v>318.35199999999998</v>
      </c>
      <c r="T36" s="109">
        <v>383.75599999999997</v>
      </c>
      <c r="U36" s="109">
        <v>340.11500000000001</v>
      </c>
      <c r="V36" s="109">
        <v>373.88200000000001</v>
      </c>
      <c r="W36" s="109">
        <v>433.50099999999998</v>
      </c>
      <c r="X36" s="109">
        <v>269.36200000000002</v>
      </c>
      <c r="Y36" s="109">
        <v>266.303</v>
      </c>
      <c r="Z36" s="109">
        <v>341.25200000000001</v>
      </c>
      <c r="AA36" s="109">
        <v>302.767</v>
      </c>
      <c r="AB36" s="109">
        <v>409.55700000000002</v>
      </c>
      <c r="AC36" s="109">
        <v>379.16699999999997</v>
      </c>
      <c r="AD36" s="109">
        <v>274.14699999999999</v>
      </c>
      <c r="AE36" s="110">
        <v>376.64299999999997</v>
      </c>
      <c r="AF36" s="109">
        <v>303.04599999999999</v>
      </c>
      <c r="AG36" s="109">
        <v>300.202</v>
      </c>
      <c r="AH36" s="109">
        <v>379.88200000000001</v>
      </c>
      <c r="AI36" s="130"/>
      <c r="AJ36" s="130"/>
      <c r="AK36" s="130"/>
      <c r="AL36" s="130"/>
      <c r="AM36" s="130"/>
      <c r="AN36" s="130"/>
      <c r="AO36" s="130"/>
      <c r="AP36" s="130"/>
      <c r="AQ36" s="130"/>
      <c r="AR36" s="130"/>
      <c r="AS36" s="130"/>
      <c r="AT36" s="130"/>
      <c r="AU36" s="130"/>
      <c r="AV36" s="130"/>
      <c r="AW36" s="130"/>
      <c r="AX36" s="130"/>
      <c r="AY36" s="130"/>
    </row>
    <row r="37" spans="1:51" ht="15" x14ac:dyDescent="0.25">
      <c r="A37" s="142">
        <v>45689</v>
      </c>
      <c r="B37" s="281"/>
      <c r="C37" s="271"/>
      <c r="D37" s="276">
        <v>395.53</v>
      </c>
      <c r="E37" s="109">
        <v>362.70499999999998</v>
      </c>
      <c r="F37" s="109">
        <v>387.93900000000002</v>
      </c>
      <c r="G37" s="109">
        <v>442.339</v>
      </c>
      <c r="H37" s="109">
        <v>420.24700000000001</v>
      </c>
      <c r="I37" s="109">
        <v>425.63799999999998</v>
      </c>
      <c r="J37" s="109">
        <v>381.95499999999998</v>
      </c>
      <c r="K37" s="109">
        <v>366.26499999999999</v>
      </c>
      <c r="L37" s="109">
        <v>259.91199999999998</v>
      </c>
      <c r="M37" s="109">
        <v>211.40799999999999</v>
      </c>
      <c r="N37" s="109">
        <v>242.572</v>
      </c>
      <c r="O37" s="109">
        <v>246.76</v>
      </c>
      <c r="P37" s="109">
        <v>533.024</v>
      </c>
      <c r="Q37" s="109">
        <v>338.79500000000002</v>
      </c>
      <c r="R37" s="109">
        <v>374.76900000000001</v>
      </c>
      <c r="S37" s="109">
        <v>296.94200000000001</v>
      </c>
      <c r="T37" s="109">
        <v>378.31</v>
      </c>
      <c r="U37" s="109">
        <v>369.87700000000001</v>
      </c>
      <c r="V37" s="109">
        <v>317.40699999999998</v>
      </c>
      <c r="W37" s="109">
        <v>394.42200000000003</v>
      </c>
      <c r="X37" s="109">
        <v>267.37900000000002</v>
      </c>
      <c r="Y37" s="109">
        <v>258.90600000000001</v>
      </c>
      <c r="Z37" s="109">
        <v>436.49099999999999</v>
      </c>
      <c r="AA37" s="109">
        <v>338.46699999999998</v>
      </c>
      <c r="AB37" s="109">
        <v>542.28800000000001</v>
      </c>
      <c r="AC37" s="109">
        <v>364.98500000000001</v>
      </c>
      <c r="AD37" s="109">
        <v>275.54599999999999</v>
      </c>
      <c r="AE37" s="110">
        <v>339.59199999999998</v>
      </c>
      <c r="AF37" s="109">
        <v>281.18700000000001</v>
      </c>
      <c r="AG37" s="109">
        <v>315.52600000000001</v>
      </c>
      <c r="AH37" s="109">
        <v>477.68</v>
      </c>
      <c r="AI37" s="130"/>
      <c r="AJ37" s="130"/>
      <c r="AK37" s="130"/>
      <c r="AL37" s="130"/>
      <c r="AM37" s="130"/>
      <c r="AN37" s="130"/>
      <c r="AO37" s="130"/>
      <c r="AP37" s="130"/>
      <c r="AQ37" s="130"/>
      <c r="AR37" s="130"/>
      <c r="AS37" s="130"/>
      <c r="AT37" s="130"/>
      <c r="AU37" s="130"/>
      <c r="AV37" s="130"/>
      <c r="AW37" s="130"/>
      <c r="AX37" s="130"/>
      <c r="AY37" s="130"/>
    </row>
    <row r="38" spans="1:51" ht="15" x14ac:dyDescent="0.25">
      <c r="A38" s="142">
        <v>45717</v>
      </c>
      <c r="B38" s="281"/>
      <c r="C38" s="271"/>
      <c r="D38" s="276">
        <v>612.71</v>
      </c>
      <c r="E38" s="109">
        <v>611.24599999999998</v>
      </c>
      <c r="F38" s="109">
        <v>988.90300000000002</v>
      </c>
      <c r="G38" s="109">
        <v>602.18100000000004</v>
      </c>
      <c r="H38" s="109">
        <v>807.48500000000001</v>
      </c>
      <c r="I38" s="109">
        <v>556.69799999999998</v>
      </c>
      <c r="J38" s="109">
        <v>519.39099999999996</v>
      </c>
      <c r="K38" s="109">
        <v>477.01100000000002</v>
      </c>
      <c r="L38" s="109">
        <v>464.66199999999998</v>
      </c>
      <c r="M38" s="109">
        <v>258.93</v>
      </c>
      <c r="N38" s="109">
        <v>404.72399999999999</v>
      </c>
      <c r="O38" s="109">
        <v>606.16800000000001</v>
      </c>
      <c r="P38" s="109">
        <v>704.66099999999994</v>
      </c>
      <c r="Q38" s="109">
        <v>442.678</v>
      </c>
      <c r="R38" s="109">
        <v>832.72500000000002</v>
      </c>
      <c r="S38" s="109">
        <v>401.488</v>
      </c>
      <c r="T38" s="109">
        <v>619.154</v>
      </c>
      <c r="U38" s="109">
        <v>517.39599999999996</v>
      </c>
      <c r="V38" s="109">
        <v>481.96600000000001</v>
      </c>
      <c r="W38" s="109">
        <v>571.99</v>
      </c>
      <c r="X38" s="109">
        <v>353.65300000000002</v>
      </c>
      <c r="Y38" s="109">
        <v>432.25900000000001</v>
      </c>
      <c r="Z38" s="109">
        <v>656.90200000000004</v>
      </c>
      <c r="AA38" s="109">
        <v>527.78499999999997</v>
      </c>
      <c r="AB38" s="109">
        <v>1197.529</v>
      </c>
      <c r="AC38" s="109">
        <v>424.25299999999999</v>
      </c>
      <c r="AD38" s="109">
        <v>536.15300000000002</v>
      </c>
      <c r="AE38" s="110">
        <v>511.899</v>
      </c>
      <c r="AF38" s="109">
        <v>411.57100000000003</v>
      </c>
      <c r="AG38" s="109">
        <v>518.745</v>
      </c>
      <c r="AH38" s="109">
        <v>567.78800000000001</v>
      </c>
      <c r="AI38" s="130"/>
      <c r="AJ38" s="130"/>
      <c r="AK38" s="130"/>
      <c r="AL38" s="130"/>
      <c r="AM38" s="130"/>
      <c r="AN38" s="130"/>
      <c r="AO38" s="130"/>
      <c r="AP38" s="130"/>
      <c r="AQ38" s="130"/>
      <c r="AR38" s="130"/>
      <c r="AS38" s="130"/>
      <c r="AT38" s="130"/>
      <c r="AU38" s="130"/>
      <c r="AV38" s="130"/>
      <c r="AW38" s="130"/>
      <c r="AX38" s="130"/>
      <c r="AY38" s="130"/>
    </row>
    <row r="39" spans="1:51" ht="15" x14ac:dyDescent="0.25">
      <c r="A39" s="142">
        <v>45748</v>
      </c>
      <c r="B39" s="281"/>
      <c r="C39" s="271"/>
      <c r="D39" s="276">
        <v>934.75</v>
      </c>
      <c r="E39" s="109">
        <v>946.92399999999998</v>
      </c>
      <c r="F39" s="109">
        <v>916.16700000000003</v>
      </c>
      <c r="G39" s="109">
        <v>1045.0060000000001</v>
      </c>
      <c r="H39" s="109">
        <v>1433.8340000000001</v>
      </c>
      <c r="I39" s="109">
        <v>1090.1130000000001</v>
      </c>
      <c r="J39" s="109">
        <v>731.98199999999997</v>
      </c>
      <c r="K39" s="109">
        <v>802.82899999999995</v>
      </c>
      <c r="L39" s="109">
        <v>771.87099999999998</v>
      </c>
      <c r="M39" s="109">
        <v>459.13</v>
      </c>
      <c r="N39" s="109">
        <v>564.76900000000001</v>
      </c>
      <c r="O39" s="109">
        <v>1392.165</v>
      </c>
      <c r="P39" s="109">
        <v>1414.415</v>
      </c>
      <c r="Q39" s="109">
        <v>1079.6780000000001</v>
      </c>
      <c r="R39" s="109">
        <v>1160.721</v>
      </c>
      <c r="S39" s="109">
        <v>655.86900000000003</v>
      </c>
      <c r="T39" s="109">
        <v>786.44299999999998</v>
      </c>
      <c r="U39" s="109">
        <v>731.83500000000004</v>
      </c>
      <c r="V39" s="109">
        <v>1132.45</v>
      </c>
      <c r="W39" s="109">
        <v>1197.5239999999999</v>
      </c>
      <c r="X39" s="109">
        <v>350.87400000000002</v>
      </c>
      <c r="Y39" s="109">
        <v>634.45000000000005</v>
      </c>
      <c r="Z39" s="109">
        <v>707.952</v>
      </c>
      <c r="AA39" s="109">
        <v>769.601</v>
      </c>
      <c r="AB39" s="109">
        <v>1917.9280000000001</v>
      </c>
      <c r="AC39" s="109">
        <v>483.26299999999998</v>
      </c>
      <c r="AD39" s="109">
        <v>1187.827</v>
      </c>
      <c r="AE39" s="110">
        <v>606.976</v>
      </c>
      <c r="AF39" s="109">
        <v>472.15600000000001</v>
      </c>
      <c r="AG39" s="109">
        <v>987.75</v>
      </c>
      <c r="AH39" s="109">
        <v>1339.836</v>
      </c>
      <c r="AI39" s="130"/>
      <c r="AJ39" s="130"/>
      <c r="AK39" s="130"/>
      <c r="AL39" s="130"/>
      <c r="AM39" s="130"/>
      <c r="AN39" s="130"/>
      <c r="AO39" s="130"/>
      <c r="AP39" s="130"/>
      <c r="AQ39" s="130"/>
      <c r="AR39" s="130"/>
      <c r="AS39" s="130"/>
      <c r="AT39" s="130"/>
      <c r="AU39" s="130"/>
      <c r="AV39" s="130"/>
      <c r="AW39" s="130"/>
      <c r="AX39" s="130"/>
      <c r="AY39" s="130"/>
    </row>
    <row r="40" spans="1:51" ht="15" x14ac:dyDescent="0.25">
      <c r="A40" s="142">
        <v>45778</v>
      </c>
      <c r="B40" s="281"/>
      <c r="C40" s="271"/>
      <c r="D40" s="276">
        <v>2114.3000000000002</v>
      </c>
      <c r="E40" s="109">
        <v>2109.123</v>
      </c>
      <c r="F40" s="109">
        <v>2438.5169999999998</v>
      </c>
      <c r="G40" s="109">
        <v>3035.6779999999999</v>
      </c>
      <c r="H40" s="109">
        <v>4004.181</v>
      </c>
      <c r="I40" s="109">
        <v>2659.3629999999998</v>
      </c>
      <c r="J40" s="109">
        <v>2201.297</v>
      </c>
      <c r="K40" s="109">
        <v>2050.6550000000002</v>
      </c>
      <c r="L40" s="109">
        <v>2278.2689999999998</v>
      </c>
      <c r="M40" s="109">
        <v>327.76299999999998</v>
      </c>
      <c r="N40" s="109">
        <v>1428.992</v>
      </c>
      <c r="O40" s="109">
        <v>1806.173</v>
      </c>
      <c r="P40" s="109">
        <v>2991.04</v>
      </c>
      <c r="Q40" s="109">
        <v>2428.386</v>
      </c>
      <c r="R40" s="109">
        <v>2121.7510000000002</v>
      </c>
      <c r="S40" s="109">
        <v>2159.4870000000001</v>
      </c>
      <c r="T40" s="109">
        <v>2783.777</v>
      </c>
      <c r="U40" s="109">
        <v>1006.974</v>
      </c>
      <c r="V40" s="109">
        <v>2379.415</v>
      </c>
      <c r="W40" s="109">
        <v>1391.8440000000001</v>
      </c>
      <c r="X40" s="109">
        <v>769.35199999999998</v>
      </c>
      <c r="Y40" s="109">
        <v>1661.163</v>
      </c>
      <c r="Z40" s="109">
        <v>1452.6310000000001</v>
      </c>
      <c r="AA40" s="109">
        <v>2043.2270000000001</v>
      </c>
      <c r="AB40" s="109">
        <v>2497.3150000000001</v>
      </c>
      <c r="AC40" s="109">
        <v>1320.3820000000001</v>
      </c>
      <c r="AD40" s="109">
        <v>2480.0680000000002</v>
      </c>
      <c r="AE40" s="110">
        <v>1597.7059999999999</v>
      </c>
      <c r="AF40" s="109">
        <v>944.173</v>
      </c>
      <c r="AG40" s="109">
        <v>1839.694</v>
      </c>
      <c r="AH40" s="109">
        <v>3287.2</v>
      </c>
      <c r="AI40" s="130"/>
      <c r="AJ40" s="130"/>
      <c r="AK40" s="130"/>
      <c r="AL40" s="130"/>
      <c r="AM40" s="130"/>
      <c r="AN40" s="130"/>
      <c r="AO40" s="130"/>
      <c r="AP40" s="130"/>
      <c r="AQ40" s="130"/>
      <c r="AR40" s="130"/>
      <c r="AS40" s="130"/>
      <c r="AT40" s="130"/>
      <c r="AU40" s="130"/>
      <c r="AV40" s="130"/>
      <c r="AW40" s="130"/>
      <c r="AX40" s="130"/>
      <c r="AY40" s="130"/>
    </row>
    <row r="41" spans="1:51" ht="15" x14ac:dyDescent="0.25">
      <c r="A41" s="142">
        <v>45809</v>
      </c>
      <c r="B41" s="281"/>
      <c r="C41" s="271"/>
      <c r="D41" s="276">
        <v>2478.2800000000002</v>
      </c>
      <c r="E41" s="109">
        <v>1699.4690000000001</v>
      </c>
      <c r="F41" s="109">
        <v>5009.7960000000003</v>
      </c>
      <c r="G41" s="109">
        <v>2930.0549999999998</v>
      </c>
      <c r="H41" s="109">
        <v>4926.5029999999997</v>
      </c>
      <c r="I41" s="109">
        <v>2578.9540000000002</v>
      </c>
      <c r="J41" s="109">
        <v>3374.6460000000002</v>
      </c>
      <c r="K41" s="109">
        <v>1417.098</v>
      </c>
      <c r="L41" s="109">
        <v>1582.4580000000001</v>
      </c>
      <c r="M41" s="109">
        <v>395.93400000000003</v>
      </c>
      <c r="N41" s="109">
        <v>2172.357</v>
      </c>
      <c r="O41" s="109">
        <v>1055.2629999999999</v>
      </c>
      <c r="P41" s="109">
        <v>3576.1550000000002</v>
      </c>
      <c r="Q41" s="109">
        <v>2057.8670000000002</v>
      </c>
      <c r="R41" s="109">
        <v>1180.8979999999999</v>
      </c>
      <c r="S41" s="109">
        <v>3751.27</v>
      </c>
      <c r="T41" s="109">
        <v>2628.2979999999998</v>
      </c>
      <c r="U41" s="109">
        <v>2610.7449999999999</v>
      </c>
      <c r="V41" s="109">
        <v>5095.8440000000001</v>
      </c>
      <c r="W41" s="109">
        <v>432.98200000000003</v>
      </c>
      <c r="X41" s="109">
        <v>1247.5329999999999</v>
      </c>
      <c r="Y41" s="109">
        <v>3007.36</v>
      </c>
      <c r="Z41" s="109">
        <v>2243.5929999999998</v>
      </c>
      <c r="AA41" s="109">
        <v>2549.7829999999999</v>
      </c>
      <c r="AB41" s="109">
        <v>3294.8009999999999</v>
      </c>
      <c r="AC41" s="109">
        <v>975.40200000000004</v>
      </c>
      <c r="AD41" s="109">
        <v>3794.7890000000002</v>
      </c>
      <c r="AE41" s="110">
        <v>1816.08</v>
      </c>
      <c r="AF41" s="109">
        <v>2416.7860000000001</v>
      </c>
      <c r="AG41" s="109">
        <v>1207.056</v>
      </c>
      <c r="AH41" s="109">
        <v>4494.8969999999999</v>
      </c>
      <c r="AI41" s="130"/>
      <c r="AJ41" s="130"/>
      <c r="AK41" s="130"/>
      <c r="AL41" s="130"/>
      <c r="AM41" s="130"/>
      <c r="AN41" s="130"/>
      <c r="AO41" s="130"/>
      <c r="AP41" s="130"/>
      <c r="AQ41" s="130"/>
      <c r="AR41" s="130"/>
      <c r="AS41" s="130"/>
      <c r="AT41" s="130"/>
      <c r="AU41" s="130"/>
      <c r="AV41" s="130"/>
      <c r="AW41" s="130"/>
      <c r="AX41" s="130"/>
      <c r="AY41" s="130"/>
    </row>
    <row r="42" spans="1:51" ht="15" x14ac:dyDescent="0.25">
      <c r="A42" s="142">
        <v>45839</v>
      </c>
      <c r="B42" s="281"/>
      <c r="C42" s="271"/>
      <c r="D42" s="276">
        <v>708.98</v>
      </c>
      <c r="E42" s="109">
        <v>338.44900000000001</v>
      </c>
      <c r="F42" s="109">
        <v>3972.8519999999999</v>
      </c>
      <c r="G42" s="109">
        <v>1198.0840000000001</v>
      </c>
      <c r="H42" s="109">
        <v>1778.153</v>
      </c>
      <c r="I42" s="109">
        <v>1539.7639999999999</v>
      </c>
      <c r="J42" s="109">
        <v>1880.405</v>
      </c>
      <c r="K42" s="109">
        <v>245.16499999999999</v>
      </c>
      <c r="L42" s="109">
        <v>332.15600000000001</v>
      </c>
      <c r="M42" s="109">
        <v>7.78</v>
      </c>
      <c r="N42" s="109">
        <v>507.52199999999999</v>
      </c>
      <c r="O42" s="109">
        <v>408.19400000000002</v>
      </c>
      <c r="P42" s="109">
        <v>1501.627</v>
      </c>
      <c r="Q42" s="109">
        <v>499.21300000000002</v>
      </c>
      <c r="R42" s="109">
        <v>306.46199999999999</v>
      </c>
      <c r="S42" s="109">
        <v>1899.36</v>
      </c>
      <c r="T42" s="109">
        <v>1558.3320000000001</v>
      </c>
      <c r="U42" s="109">
        <v>887.88099999999997</v>
      </c>
      <c r="V42" s="109">
        <v>3722.0740000000001</v>
      </c>
      <c r="W42" s="109">
        <v>90.466999999999999</v>
      </c>
      <c r="X42" s="109">
        <v>280.35599999999999</v>
      </c>
      <c r="Y42" s="109">
        <v>1065.248</v>
      </c>
      <c r="Z42" s="109">
        <v>795.73099999999999</v>
      </c>
      <c r="AA42" s="109">
        <v>746.95500000000004</v>
      </c>
      <c r="AB42" s="109">
        <v>1175.2819999999999</v>
      </c>
      <c r="AC42" s="109">
        <v>257.916</v>
      </c>
      <c r="AD42" s="109">
        <v>2289.4119999999998</v>
      </c>
      <c r="AE42" s="110">
        <v>468.62799999999999</v>
      </c>
      <c r="AF42" s="109">
        <v>1053.9639999999999</v>
      </c>
      <c r="AG42" s="109">
        <v>416.97300000000001</v>
      </c>
      <c r="AH42" s="109">
        <v>2021.213</v>
      </c>
      <c r="AI42" s="130"/>
      <c r="AJ42" s="130"/>
      <c r="AK42" s="130"/>
      <c r="AL42" s="130"/>
      <c r="AM42" s="130"/>
      <c r="AN42" s="130"/>
      <c r="AO42" s="130"/>
      <c r="AP42" s="130"/>
      <c r="AQ42" s="130"/>
      <c r="AR42" s="130"/>
      <c r="AS42" s="130"/>
      <c r="AT42" s="130"/>
      <c r="AU42" s="130"/>
      <c r="AV42" s="130"/>
      <c r="AW42" s="130"/>
      <c r="AX42" s="130"/>
      <c r="AY42" s="130"/>
    </row>
    <row r="43" spans="1:51" ht="15" x14ac:dyDescent="0.25">
      <c r="A43" s="142">
        <v>45870</v>
      </c>
      <c r="B43" s="281"/>
      <c r="C43" s="271"/>
      <c r="D43" s="276">
        <v>361.01</v>
      </c>
      <c r="E43" s="109">
        <v>184.82300000000001</v>
      </c>
      <c r="F43" s="109">
        <v>1057</v>
      </c>
      <c r="G43" s="109">
        <v>356.238</v>
      </c>
      <c r="H43" s="109">
        <v>846.88900000000001</v>
      </c>
      <c r="I43" s="109">
        <v>557.19000000000005</v>
      </c>
      <c r="J43" s="109">
        <v>757.97500000000002</v>
      </c>
      <c r="K43" s="109">
        <v>144.99</v>
      </c>
      <c r="L43" s="109">
        <v>236.43700000000001</v>
      </c>
      <c r="M43" s="109">
        <v>39.655000000000001</v>
      </c>
      <c r="N43" s="109">
        <v>201.435</v>
      </c>
      <c r="O43" s="109">
        <v>192.09100000000001</v>
      </c>
      <c r="P43" s="109">
        <v>497.63600000000002</v>
      </c>
      <c r="Q43" s="109">
        <v>296.50900000000001</v>
      </c>
      <c r="R43" s="109">
        <v>270.11599999999999</v>
      </c>
      <c r="S43" s="109">
        <v>560.72299999999996</v>
      </c>
      <c r="T43" s="109">
        <v>450.09399999999999</v>
      </c>
      <c r="U43" s="109">
        <v>403.27300000000002</v>
      </c>
      <c r="V43" s="109">
        <v>854.28899999999999</v>
      </c>
      <c r="W43" s="109">
        <v>132.94300000000001</v>
      </c>
      <c r="X43" s="109">
        <v>212.46799999999999</v>
      </c>
      <c r="Y43" s="109">
        <v>427.774</v>
      </c>
      <c r="Z43" s="109">
        <v>266.00900000000001</v>
      </c>
      <c r="AA43" s="109">
        <v>331.166</v>
      </c>
      <c r="AB43" s="109">
        <v>487.06900000000002</v>
      </c>
      <c r="AC43" s="109">
        <v>144.91499999999999</v>
      </c>
      <c r="AD43" s="109">
        <v>583.48299999999995</v>
      </c>
      <c r="AE43" s="110">
        <v>206.125</v>
      </c>
      <c r="AF43" s="109">
        <v>378.899</v>
      </c>
      <c r="AG43" s="109">
        <v>264.267</v>
      </c>
      <c r="AH43" s="109">
        <v>692.15899999999999</v>
      </c>
      <c r="AI43" s="130"/>
      <c r="AJ43" s="130"/>
      <c r="AK43" s="130"/>
      <c r="AL43" s="130"/>
      <c r="AM43" s="130"/>
      <c r="AN43" s="130"/>
      <c r="AO43" s="130"/>
      <c r="AP43" s="130"/>
      <c r="AQ43" s="130"/>
      <c r="AR43" s="130"/>
      <c r="AS43" s="130"/>
      <c r="AT43" s="130"/>
      <c r="AU43" s="130"/>
      <c r="AV43" s="130"/>
      <c r="AW43" s="130"/>
      <c r="AX43" s="130"/>
      <c r="AY43" s="130"/>
    </row>
    <row r="44" spans="1:51" ht="15" x14ac:dyDescent="0.25">
      <c r="A44" s="142">
        <v>45901</v>
      </c>
      <c r="B44" s="281"/>
      <c r="C44" s="271"/>
      <c r="D44" s="276">
        <v>312.01</v>
      </c>
      <c r="E44" s="109">
        <v>307.89699999999999</v>
      </c>
      <c r="F44" s="109">
        <v>567.4</v>
      </c>
      <c r="G44" s="109">
        <v>373.78100000000001</v>
      </c>
      <c r="H44" s="109">
        <v>766.65</v>
      </c>
      <c r="I44" s="109">
        <v>421.20600000000002</v>
      </c>
      <c r="J44" s="109">
        <v>528.65300000000002</v>
      </c>
      <c r="K44" s="109">
        <v>241.947</v>
      </c>
      <c r="L44" s="109">
        <v>224.98099999999999</v>
      </c>
      <c r="M44" s="109">
        <v>198.56800000000001</v>
      </c>
      <c r="N44" s="109">
        <v>400.041</v>
      </c>
      <c r="O44" s="109">
        <v>667.02700000000004</v>
      </c>
      <c r="P44" s="109">
        <v>389.351</v>
      </c>
      <c r="Q44" s="109">
        <v>357.24099999999999</v>
      </c>
      <c r="R44" s="109">
        <v>357.99799999999999</v>
      </c>
      <c r="S44" s="109">
        <v>435.74799999999999</v>
      </c>
      <c r="T44" s="109">
        <v>318.59399999999999</v>
      </c>
      <c r="U44" s="109">
        <v>292.13200000000001</v>
      </c>
      <c r="V44" s="109">
        <v>542.84400000000005</v>
      </c>
      <c r="W44" s="109">
        <v>176.85300000000001</v>
      </c>
      <c r="X44" s="109">
        <v>470.62900000000002</v>
      </c>
      <c r="Y44" s="109">
        <v>443.76900000000001</v>
      </c>
      <c r="Z44" s="109">
        <v>258.35000000000002</v>
      </c>
      <c r="AA44" s="109">
        <v>371.87700000000001</v>
      </c>
      <c r="AB44" s="109">
        <v>365.55799999999999</v>
      </c>
      <c r="AC44" s="109">
        <v>169.899</v>
      </c>
      <c r="AD44" s="109">
        <v>389.53699999999998</v>
      </c>
      <c r="AE44" s="110">
        <v>239.404</v>
      </c>
      <c r="AF44" s="109">
        <v>415.75200000000001</v>
      </c>
      <c r="AG44" s="109">
        <v>304.31299999999999</v>
      </c>
      <c r="AH44" s="109">
        <v>620.92399999999998</v>
      </c>
      <c r="AI44" s="130"/>
      <c r="AJ44" s="130"/>
      <c r="AK44" s="130"/>
      <c r="AL44" s="130"/>
      <c r="AM44" s="130"/>
      <c r="AN44" s="130"/>
      <c r="AO44" s="130"/>
      <c r="AP44" s="130"/>
      <c r="AQ44" s="130"/>
      <c r="AR44" s="130"/>
      <c r="AS44" s="130"/>
      <c r="AT44" s="130"/>
      <c r="AU44" s="130"/>
      <c r="AV44" s="130"/>
      <c r="AW44" s="130"/>
      <c r="AX44" s="130"/>
      <c r="AY44" s="130"/>
    </row>
    <row r="45" spans="1:51" ht="15" x14ac:dyDescent="0.25">
      <c r="A45" s="142">
        <v>45931</v>
      </c>
      <c r="B45" s="281"/>
      <c r="C45" s="271"/>
      <c r="D45" s="276">
        <v>417.01</v>
      </c>
      <c r="E45" s="109">
        <v>458.33100000000002</v>
      </c>
      <c r="F45" s="109">
        <v>610.51199999999994</v>
      </c>
      <c r="G45" s="109">
        <v>538.29999999999995</v>
      </c>
      <c r="H45" s="109">
        <v>918.29700000000003</v>
      </c>
      <c r="I45" s="109">
        <v>521.44399999999996</v>
      </c>
      <c r="J45" s="109">
        <v>396.79399999999998</v>
      </c>
      <c r="K45" s="109">
        <v>410.35700000000003</v>
      </c>
      <c r="L45" s="109">
        <v>267.55700000000002</v>
      </c>
      <c r="M45" s="109">
        <v>317.30900000000003</v>
      </c>
      <c r="N45" s="109">
        <v>312.512</v>
      </c>
      <c r="O45" s="109">
        <v>499.726</v>
      </c>
      <c r="P45" s="109">
        <v>615.43399999999997</v>
      </c>
      <c r="Q45" s="109">
        <v>1108.5309999999999</v>
      </c>
      <c r="R45" s="109">
        <v>529.83799999999997</v>
      </c>
      <c r="S45" s="109">
        <v>422.93700000000001</v>
      </c>
      <c r="T45" s="109">
        <v>391.20100000000002</v>
      </c>
      <c r="U45" s="109">
        <v>449.46499999999997</v>
      </c>
      <c r="V45" s="109">
        <v>619.13699999999994</v>
      </c>
      <c r="W45" s="109">
        <v>255.096</v>
      </c>
      <c r="X45" s="109">
        <v>573.89099999999996</v>
      </c>
      <c r="Y45" s="109">
        <v>659.46699999999998</v>
      </c>
      <c r="Z45" s="109">
        <v>385.98899999999998</v>
      </c>
      <c r="AA45" s="109">
        <v>461.08</v>
      </c>
      <c r="AB45" s="109">
        <v>545.38</v>
      </c>
      <c r="AC45" s="109">
        <v>368.99599999999998</v>
      </c>
      <c r="AD45" s="109">
        <v>420.33100000000002</v>
      </c>
      <c r="AE45" s="110">
        <v>317.166</v>
      </c>
      <c r="AF45" s="109">
        <v>314.541</v>
      </c>
      <c r="AG45" s="109">
        <v>264.81900000000002</v>
      </c>
      <c r="AH45" s="109">
        <v>551.36300000000006</v>
      </c>
      <c r="AI45" s="130"/>
      <c r="AJ45" s="130"/>
      <c r="AK45" s="130"/>
      <c r="AL45" s="130"/>
      <c r="AM45" s="130"/>
      <c r="AN45" s="130"/>
      <c r="AO45" s="130"/>
      <c r="AP45" s="130"/>
      <c r="AQ45" s="130"/>
      <c r="AR45" s="130"/>
      <c r="AS45" s="130"/>
      <c r="AT45" s="130"/>
      <c r="AU45" s="130"/>
      <c r="AV45" s="130"/>
      <c r="AW45" s="130"/>
      <c r="AX45" s="130"/>
      <c r="AY45" s="130"/>
    </row>
    <row r="46" spans="1:51" ht="15" x14ac:dyDescent="0.25">
      <c r="A46" s="142">
        <v>45962</v>
      </c>
      <c r="B46" s="281"/>
      <c r="C46" s="271"/>
      <c r="D46" s="276">
        <v>445.55</v>
      </c>
      <c r="E46" s="109">
        <v>482.54</v>
      </c>
      <c r="F46" s="109">
        <v>551.47400000000005</v>
      </c>
      <c r="G46" s="109">
        <v>560.678</v>
      </c>
      <c r="H46" s="109">
        <v>647.149</v>
      </c>
      <c r="I46" s="109">
        <v>623.03700000000003</v>
      </c>
      <c r="J46" s="109">
        <v>409.601</v>
      </c>
      <c r="K46" s="109">
        <v>406.50799999999998</v>
      </c>
      <c r="L46" s="109">
        <v>350.19</v>
      </c>
      <c r="M46" s="109">
        <v>326.86599999999999</v>
      </c>
      <c r="N46" s="109">
        <v>356.93200000000002</v>
      </c>
      <c r="O46" s="109">
        <v>605.56399999999996</v>
      </c>
      <c r="P46" s="109">
        <v>579.40599999999995</v>
      </c>
      <c r="Q46" s="109">
        <v>619.87900000000002</v>
      </c>
      <c r="R46" s="109">
        <v>478.42599999999999</v>
      </c>
      <c r="S46" s="109">
        <v>451.38</v>
      </c>
      <c r="T46" s="109">
        <v>455.75200000000001</v>
      </c>
      <c r="U46" s="109">
        <v>470.34800000000001</v>
      </c>
      <c r="V46" s="109">
        <v>581.928</v>
      </c>
      <c r="W46" s="109">
        <v>322.25400000000002</v>
      </c>
      <c r="X46" s="109">
        <v>490.74700000000001</v>
      </c>
      <c r="Y46" s="109">
        <v>477.779</v>
      </c>
      <c r="Z46" s="109">
        <v>398.024</v>
      </c>
      <c r="AA46" s="109">
        <v>445.12299999999999</v>
      </c>
      <c r="AB46" s="109">
        <v>489.30900000000003</v>
      </c>
      <c r="AC46" s="109">
        <v>382.13600000000002</v>
      </c>
      <c r="AD46" s="109">
        <v>465.42500000000001</v>
      </c>
      <c r="AE46" s="110">
        <v>441.01400000000001</v>
      </c>
      <c r="AF46" s="109">
        <v>424.238</v>
      </c>
      <c r="AG46" s="109">
        <v>348.685</v>
      </c>
      <c r="AH46" s="109">
        <v>554.55399999999997</v>
      </c>
      <c r="AI46" s="130"/>
      <c r="AJ46" s="130"/>
      <c r="AK46" s="130"/>
      <c r="AL46" s="130"/>
      <c r="AM46" s="130"/>
      <c r="AN46" s="130"/>
      <c r="AO46" s="130"/>
      <c r="AP46" s="130"/>
      <c r="AQ46" s="130"/>
      <c r="AR46" s="130"/>
      <c r="AS46" s="130"/>
      <c r="AT46" s="130"/>
      <c r="AU46" s="130"/>
      <c r="AV46" s="130"/>
      <c r="AW46" s="130"/>
      <c r="AX46" s="130"/>
      <c r="AY46" s="130"/>
    </row>
    <row r="47" spans="1:51" ht="15" x14ac:dyDescent="0.25">
      <c r="A47" s="142">
        <v>45992</v>
      </c>
      <c r="B47" s="281"/>
      <c r="C47" s="271"/>
      <c r="D47" s="276">
        <v>351.78</v>
      </c>
      <c r="E47" s="109">
        <v>365.298</v>
      </c>
      <c r="F47" s="109">
        <v>467.291</v>
      </c>
      <c r="G47" s="109">
        <v>481.82799999999997</v>
      </c>
      <c r="H47" s="109">
        <v>459.04700000000003</v>
      </c>
      <c r="I47" s="109">
        <v>459.16</v>
      </c>
      <c r="J47" s="109">
        <v>352.82100000000003</v>
      </c>
      <c r="K47" s="109">
        <v>308.803</v>
      </c>
      <c r="L47" s="109">
        <v>308.18700000000001</v>
      </c>
      <c r="M47" s="109">
        <v>262.613</v>
      </c>
      <c r="N47" s="109">
        <v>318.06099999999998</v>
      </c>
      <c r="O47" s="109">
        <v>366.65</v>
      </c>
      <c r="P47" s="109">
        <v>410.94499999999999</v>
      </c>
      <c r="Q47" s="109">
        <v>415.62</v>
      </c>
      <c r="R47" s="109">
        <v>392.49400000000003</v>
      </c>
      <c r="S47" s="109">
        <v>387.38299999999998</v>
      </c>
      <c r="T47" s="109">
        <v>369.15899999999999</v>
      </c>
      <c r="U47" s="109">
        <v>400.05599999999998</v>
      </c>
      <c r="V47" s="109">
        <v>445.63900000000001</v>
      </c>
      <c r="W47" s="109">
        <v>297.97800000000001</v>
      </c>
      <c r="X47" s="109">
        <v>337.20400000000001</v>
      </c>
      <c r="Y47" s="109">
        <v>367.00200000000001</v>
      </c>
      <c r="Z47" s="109">
        <v>324.40899999999999</v>
      </c>
      <c r="AA47" s="109">
        <v>368.50900000000001</v>
      </c>
      <c r="AB47" s="109">
        <v>411.75799999999998</v>
      </c>
      <c r="AC47" s="109">
        <v>300.74900000000002</v>
      </c>
      <c r="AD47" s="109">
        <v>420.90100000000001</v>
      </c>
      <c r="AE47" s="110">
        <v>357.33199999999999</v>
      </c>
      <c r="AF47" s="109">
        <v>351.642</v>
      </c>
      <c r="AG47" s="109">
        <v>297.50700000000001</v>
      </c>
      <c r="AH47" s="109">
        <v>416.73099999999999</v>
      </c>
      <c r="AI47" s="130"/>
      <c r="AJ47" s="130"/>
      <c r="AK47" s="130"/>
      <c r="AL47" s="130"/>
      <c r="AM47" s="130"/>
      <c r="AN47" s="130"/>
      <c r="AO47" s="130"/>
      <c r="AP47" s="130"/>
      <c r="AQ47" s="130"/>
      <c r="AR47" s="130"/>
      <c r="AS47" s="130"/>
      <c r="AT47" s="130"/>
      <c r="AU47" s="130"/>
      <c r="AV47" s="130"/>
      <c r="AW47" s="130"/>
      <c r="AX47" s="130"/>
      <c r="AY47" s="130"/>
    </row>
    <row r="48" spans="1:51" ht="15" x14ac:dyDescent="0.25">
      <c r="A48" s="142">
        <v>46023</v>
      </c>
      <c r="B48" s="281"/>
      <c r="C48" s="271"/>
      <c r="D48" s="276">
        <v>347.16</v>
      </c>
      <c r="E48" s="109">
        <v>359.89100000000002</v>
      </c>
      <c r="F48" s="109">
        <v>428.33600000000001</v>
      </c>
      <c r="G48" s="109">
        <v>459.80399999999997</v>
      </c>
      <c r="H48" s="109">
        <v>438.82499999999999</v>
      </c>
      <c r="I48" s="109">
        <v>397.471</v>
      </c>
      <c r="J48" s="109">
        <v>347.62299999999999</v>
      </c>
      <c r="K48" s="109">
        <v>288.53199999999998</v>
      </c>
      <c r="L48" s="109">
        <v>271.834</v>
      </c>
      <c r="M48" s="109">
        <v>222.01</v>
      </c>
      <c r="N48" s="109">
        <v>281.113</v>
      </c>
      <c r="O48" s="109">
        <v>539.85799999999995</v>
      </c>
      <c r="P48" s="109">
        <v>397.601</v>
      </c>
      <c r="Q48" s="109">
        <v>371.87099999999998</v>
      </c>
      <c r="R48" s="109">
        <v>329.44600000000003</v>
      </c>
      <c r="S48" s="109">
        <v>386.44</v>
      </c>
      <c r="T48" s="109">
        <v>341.18</v>
      </c>
      <c r="U48" s="109">
        <v>386.74</v>
      </c>
      <c r="V48" s="109">
        <v>436.488</v>
      </c>
      <c r="W48" s="109">
        <v>273.35899999999998</v>
      </c>
      <c r="X48" s="109">
        <v>280.92500000000001</v>
      </c>
      <c r="Y48" s="109">
        <v>341.60199999999998</v>
      </c>
      <c r="Z48" s="109">
        <v>302.47800000000001</v>
      </c>
      <c r="AA48" s="109">
        <v>412.00299999999999</v>
      </c>
      <c r="AB48" s="109">
        <v>378.66</v>
      </c>
      <c r="AC48" s="109">
        <v>279.33300000000003</v>
      </c>
      <c r="AD48" s="109">
        <v>385.899</v>
      </c>
      <c r="AE48" s="110">
        <v>301.27600000000001</v>
      </c>
      <c r="AF48" s="109">
        <v>311.61799999999999</v>
      </c>
      <c r="AG48" s="109">
        <v>380.21699999999998</v>
      </c>
      <c r="AH48" s="109">
        <v>395.99</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42">
        <v>46054</v>
      </c>
      <c r="B49" s="281"/>
      <c r="C49" s="271"/>
      <c r="D49" s="276">
        <v>395.53</v>
      </c>
      <c r="E49" s="109">
        <v>385.46899999999999</v>
      </c>
      <c r="F49" s="109">
        <v>456.13200000000001</v>
      </c>
      <c r="G49" s="109">
        <v>420.80099999999999</v>
      </c>
      <c r="H49" s="109">
        <v>432.09899999999999</v>
      </c>
      <c r="I49" s="109">
        <v>386.99200000000002</v>
      </c>
      <c r="J49" s="109">
        <v>377.35599999999999</v>
      </c>
      <c r="K49" s="109">
        <v>267.34199999999998</v>
      </c>
      <c r="L49" s="109">
        <v>215.977</v>
      </c>
      <c r="M49" s="109">
        <v>239.441</v>
      </c>
      <c r="N49" s="109">
        <v>250.31299999999999</v>
      </c>
      <c r="O49" s="109">
        <v>529.59199999999998</v>
      </c>
      <c r="P49" s="109">
        <v>339.77</v>
      </c>
      <c r="Q49" s="109">
        <v>375.68</v>
      </c>
      <c r="R49" s="109">
        <v>307.952</v>
      </c>
      <c r="S49" s="109">
        <v>381.26100000000002</v>
      </c>
      <c r="T49" s="109">
        <v>371.15100000000001</v>
      </c>
      <c r="U49" s="109">
        <v>324.536</v>
      </c>
      <c r="V49" s="109">
        <v>397.36500000000001</v>
      </c>
      <c r="W49" s="109">
        <v>271.63</v>
      </c>
      <c r="X49" s="109">
        <v>273.589</v>
      </c>
      <c r="Y49" s="109">
        <v>431.697</v>
      </c>
      <c r="Z49" s="109">
        <v>338.36500000000001</v>
      </c>
      <c r="AA49" s="109">
        <v>544.80999999999995</v>
      </c>
      <c r="AB49" s="109">
        <v>364.464</v>
      </c>
      <c r="AC49" s="109">
        <v>279.584</v>
      </c>
      <c r="AD49" s="109">
        <v>348.64699999999999</v>
      </c>
      <c r="AE49" s="110">
        <v>279.41399999999999</v>
      </c>
      <c r="AF49" s="109">
        <v>327.18900000000002</v>
      </c>
      <c r="AG49" s="109">
        <v>477.39600000000002</v>
      </c>
      <c r="AH49" s="109">
        <v>363.69400000000002</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42">
        <v>46082</v>
      </c>
      <c r="B50" s="281"/>
      <c r="C50" s="271"/>
      <c r="D50" s="276">
        <v>612.71</v>
      </c>
      <c r="E50" s="109">
        <v>988.75800000000004</v>
      </c>
      <c r="F50" s="109">
        <v>616.90300000000002</v>
      </c>
      <c r="G50" s="109">
        <v>808.745</v>
      </c>
      <c r="H50" s="109">
        <v>564.25300000000004</v>
      </c>
      <c r="I50" s="109">
        <v>512.24300000000005</v>
      </c>
      <c r="J50" s="109">
        <v>488.36099999999999</v>
      </c>
      <c r="K50" s="109">
        <v>474.113</v>
      </c>
      <c r="L50" s="109">
        <v>263.56900000000002</v>
      </c>
      <c r="M50" s="109">
        <v>401.13299999999998</v>
      </c>
      <c r="N50" s="109">
        <v>612.33500000000004</v>
      </c>
      <c r="O50" s="109">
        <v>700.88699999999994</v>
      </c>
      <c r="P50" s="109">
        <v>443.73899999999998</v>
      </c>
      <c r="Q50" s="109">
        <v>812.29700000000003</v>
      </c>
      <c r="R50" s="109">
        <v>415.399</v>
      </c>
      <c r="S50" s="109">
        <v>622.22299999999996</v>
      </c>
      <c r="T50" s="109">
        <v>519.06399999999996</v>
      </c>
      <c r="U50" s="109">
        <v>485.74900000000002</v>
      </c>
      <c r="V50" s="109">
        <v>575.58000000000004</v>
      </c>
      <c r="W50" s="109">
        <v>358.36099999999999</v>
      </c>
      <c r="X50" s="109">
        <v>449.53899999999999</v>
      </c>
      <c r="Y50" s="109">
        <v>651.63099999999997</v>
      </c>
      <c r="Z50" s="109">
        <v>527.50800000000004</v>
      </c>
      <c r="AA50" s="109">
        <v>1200.963</v>
      </c>
      <c r="AB50" s="109">
        <v>423.68700000000001</v>
      </c>
      <c r="AC50" s="109">
        <v>528.65899999999999</v>
      </c>
      <c r="AD50" s="109">
        <v>523.00800000000004</v>
      </c>
      <c r="AE50" s="110">
        <v>409.66</v>
      </c>
      <c r="AF50" s="109">
        <v>533.36500000000001</v>
      </c>
      <c r="AG50" s="109">
        <v>545.79399999999998</v>
      </c>
      <c r="AH50" s="109">
        <v>609.84400000000005</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42">
        <v>46113</v>
      </c>
      <c r="B51" s="281"/>
      <c r="C51" s="271"/>
      <c r="D51" s="276">
        <v>934.75</v>
      </c>
      <c r="E51" s="109">
        <v>906.16399999999999</v>
      </c>
      <c r="F51" s="109">
        <v>1062.701</v>
      </c>
      <c r="G51" s="109">
        <v>1435.0070000000001</v>
      </c>
      <c r="H51" s="109">
        <v>1100.5450000000001</v>
      </c>
      <c r="I51" s="109">
        <v>706.92899999999997</v>
      </c>
      <c r="J51" s="109">
        <v>818.63400000000001</v>
      </c>
      <c r="K51" s="109">
        <v>784.52700000000004</v>
      </c>
      <c r="L51" s="109">
        <v>465.12299999999999</v>
      </c>
      <c r="M51" s="109">
        <v>549.548</v>
      </c>
      <c r="N51" s="109">
        <v>1398.29</v>
      </c>
      <c r="O51" s="109">
        <v>1409.25</v>
      </c>
      <c r="P51" s="109">
        <v>1081.886</v>
      </c>
      <c r="Q51" s="109">
        <v>1173.748</v>
      </c>
      <c r="R51" s="109">
        <v>674.93799999999999</v>
      </c>
      <c r="S51" s="109">
        <v>789.90599999999995</v>
      </c>
      <c r="T51" s="109">
        <v>733.96100000000001</v>
      </c>
      <c r="U51" s="109">
        <v>1095.2829999999999</v>
      </c>
      <c r="V51" s="109">
        <v>1201.3789999999999</v>
      </c>
      <c r="W51" s="109">
        <v>355.18900000000002</v>
      </c>
      <c r="X51" s="109">
        <v>656.75699999999995</v>
      </c>
      <c r="Y51" s="109">
        <v>708.48</v>
      </c>
      <c r="Z51" s="109">
        <v>769.30799999999999</v>
      </c>
      <c r="AA51" s="109">
        <v>1922.202</v>
      </c>
      <c r="AB51" s="109">
        <v>482.49700000000001</v>
      </c>
      <c r="AC51" s="109">
        <v>1130.931</v>
      </c>
      <c r="AD51" s="109">
        <v>617.46699999999998</v>
      </c>
      <c r="AE51" s="110">
        <v>470.09399999999999</v>
      </c>
      <c r="AF51" s="109">
        <v>1007.592</v>
      </c>
      <c r="AG51" s="109">
        <v>1315.383</v>
      </c>
      <c r="AH51" s="109">
        <v>937.73400000000004</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42">
        <v>46143</v>
      </c>
      <c r="B52" s="281"/>
      <c r="C52" s="271"/>
      <c r="D52" s="276">
        <v>2114.3000000000002</v>
      </c>
      <c r="E52" s="109">
        <v>2330.7579999999998</v>
      </c>
      <c r="F52" s="109">
        <v>3050.4670000000001</v>
      </c>
      <c r="G52" s="109">
        <v>4003.4780000000001</v>
      </c>
      <c r="H52" s="109">
        <v>2669.8449999999998</v>
      </c>
      <c r="I52" s="109">
        <v>2100.6559999999999</v>
      </c>
      <c r="J52" s="109">
        <v>2060.9380000000001</v>
      </c>
      <c r="K52" s="109">
        <v>2288.692</v>
      </c>
      <c r="L52" s="109">
        <v>331.63799999999998</v>
      </c>
      <c r="M52" s="109">
        <v>1323.442</v>
      </c>
      <c r="N52" s="109">
        <v>1809.76</v>
      </c>
      <c r="O52" s="109">
        <v>2983.53</v>
      </c>
      <c r="P52" s="109">
        <v>2427.7759999999998</v>
      </c>
      <c r="Q52" s="109">
        <v>2075.009</v>
      </c>
      <c r="R52" s="109">
        <v>2174.7109999999998</v>
      </c>
      <c r="S52" s="109">
        <v>2786.89</v>
      </c>
      <c r="T52" s="109">
        <v>1008.105</v>
      </c>
      <c r="U52" s="109">
        <v>2292.5749999999998</v>
      </c>
      <c r="V52" s="109">
        <v>1394.444</v>
      </c>
      <c r="W52" s="109">
        <v>772.28099999999995</v>
      </c>
      <c r="X52" s="109">
        <v>1681.577</v>
      </c>
      <c r="Y52" s="109">
        <v>1391.8440000000001</v>
      </c>
      <c r="Z52" s="109">
        <v>2042.433</v>
      </c>
      <c r="AA52" s="109">
        <v>2500.4760000000001</v>
      </c>
      <c r="AB52" s="109">
        <v>1318.5940000000001</v>
      </c>
      <c r="AC52" s="109">
        <v>2451.1170000000002</v>
      </c>
      <c r="AD52" s="109">
        <v>1606.816</v>
      </c>
      <c r="AE52" s="110">
        <v>941.92399999999998</v>
      </c>
      <c r="AF52" s="109">
        <v>1852.1980000000001</v>
      </c>
      <c r="AG52" s="109">
        <v>3123.491</v>
      </c>
      <c r="AH52" s="109">
        <v>2113.558</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42">
        <v>46174</v>
      </c>
      <c r="B53" s="281"/>
      <c r="C53" s="271"/>
      <c r="D53" s="276">
        <v>2478.2800000000002</v>
      </c>
      <c r="E53" s="109">
        <v>4934.8090000000002</v>
      </c>
      <c r="F53" s="109">
        <v>2939.68</v>
      </c>
      <c r="G53" s="109">
        <v>4926.317</v>
      </c>
      <c r="H53" s="109">
        <v>2583.5880000000002</v>
      </c>
      <c r="I53" s="109">
        <v>3379.393</v>
      </c>
      <c r="J53" s="109">
        <v>1423.58</v>
      </c>
      <c r="K53" s="109">
        <v>1587.5039999999999</v>
      </c>
      <c r="L53" s="109">
        <v>398.55500000000001</v>
      </c>
      <c r="M53" s="109">
        <v>2241.4070000000002</v>
      </c>
      <c r="N53" s="109">
        <v>1056.7840000000001</v>
      </c>
      <c r="O53" s="109">
        <v>3571.453</v>
      </c>
      <c r="P53" s="109">
        <v>2058.4749999999999</v>
      </c>
      <c r="Q53" s="109">
        <v>1202.424</v>
      </c>
      <c r="R53" s="109">
        <v>3758.8049999999998</v>
      </c>
      <c r="S53" s="109">
        <v>2631.24</v>
      </c>
      <c r="T53" s="109">
        <v>2610.259</v>
      </c>
      <c r="U53" s="109">
        <v>5047.2889999999998</v>
      </c>
      <c r="V53" s="109">
        <v>434.69099999999997</v>
      </c>
      <c r="W53" s="109">
        <v>1249.588</v>
      </c>
      <c r="X53" s="109">
        <v>3020.125</v>
      </c>
      <c r="Y53" s="109">
        <v>2230.4119999999998</v>
      </c>
      <c r="Z53" s="109">
        <v>2547.4229999999998</v>
      </c>
      <c r="AA53" s="109">
        <v>3297.096</v>
      </c>
      <c r="AB53" s="109">
        <v>974.76300000000003</v>
      </c>
      <c r="AC53" s="109">
        <v>3745.6950000000002</v>
      </c>
      <c r="AD53" s="109">
        <v>1822.2180000000001</v>
      </c>
      <c r="AE53" s="110">
        <v>2415.02</v>
      </c>
      <c r="AF53" s="109">
        <v>1214.749</v>
      </c>
      <c r="AG53" s="109">
        <v>4552.473</v>
      </c>
      <c r="AH53" s="109">
        <v>1701.904</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42">
        <v>46204</v>
      </c>
      <c r="B54" s="281"/>
      <c r="C54" s="271"/>
      <c r="D54" s="276">
        <v>708.98</v>
      </c>
      <c r="E54" s="109">
        <v>4073.989</v>
      </c>
      <c r="F54" s="109">
        <v>1205.0930000000001</v>
      </c>
      <c r="G54" s="109">
        <v>1778.338</v>
      </c>
      <c r="H54" s="109">
        <v>1543.298</v>
      </c>
      <c r="I54" s="109">
        <v>1969.394</v>
      </c>
      <c r="J54" s="109">
        <v>250.102</v>
      </c>
      <c r="K54" s="109">
        <v>335.79700000000003</v>
      </c>
      <c r="L54" s="109">
        <v>9.48</v>
      </c>
      <c r="M54" s="109">
        <v>538.10799999999995</v>
      </c>
      <c r="N54" s="109">
        <v>409.64100000000002</v>
      </c>
      <c r="O54" s="109">
        <v>1499.828</v>
      </c>
      <c r="P54" s="109">
        <v>499.76299999999998</v>
      </c>
      <c r="Q54" s="109">
        <v>332.98899999999998</v>
      </c>
      <c r="R54" s="109">
        <v>1904.961</v>
      </c>
      <c r="S54" s="109">
        <v>1559.9390000000001</v>
      </c>
      <c r="T54" s="109">
        <v>888.44200000000001</v>
      </c>
      <c r="U54" s="109">
        <v>3847.6</v>
      </c>
      <c r="V54" s="109">
        <v>91.763999999999996</v>
      </c>
      <c r="W54" s="109">
        <v>282.44200000000001</v>
      </c>
      <c r="X54" s="109">
        <v>1071.9659999999999</v>
      </c>
      <c r="Y54" s="109">
        <v>840.41200000000003</v>
      </c>
      <c r="Z54" s="109">
        <v>746.90499999999997</v>
      </c>
      <c r="AA54" s="109">
        <v>1176.587</v>
      </c>
      <c r="AB54" s="109">
        <v>257.71800000000002</v>
      </c>
      <c r="AC54" s="109">
        <v>2380.6350000000002</v>
      </c>
      <c r="AD54" s="109">
        <v>473.27499999999998</v>
      </c>
      <c r="AE54" s="110">
        <v>1053.0640000000001</v>
      </c>
      <c r="AF54" s="109">
        <v>422.63900000000001</v>
      </c>
      <c r="AG54" s="109">
        <v>2104.59</v>
      </c>
      <c r="AH54" s="109">
        <v>336.88</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42">
        <v>46235</v>
      </c>
      <c r="B55" s="281"/>
      <c r="C55" s="271"/>
      <c r="D55" s="276">
        <v>361.01</v>
      </c>
      <c r="E55" s="109">
        <v>1095.7280000000001</v>
      </c>
      <c r="F55" s="109">
        <v>362.26499999999999</v>
      </c>
      <c r="G55" s="109">
        <v>847.21699999999998</v>
      </c>
      <c r="H55" s="109">
        <v>559.94500000000005</v>
      </c>
      <c r="I55" s="109">
        <v>779.30499999999995</v>
      </c>
      <c r="J55" s="109">
        <v>149.43199999999999</v>
      </c>
      <c r="K55" s="109">
        <v>239.80199999999999</v>
      </c>
      <c r="L55" s="109">
        <v>41.328000000000003</v>
      </c>
      <c r="M55" s="109">
        <v>205.34399999999999</v>
      </c>
      <c r="N55" s="109">
        <v>193.327</v>
      </c>
      <c r="O55" s="109">
        <v>496.63799999999998</v>
      </c>
      <c r="P55" s="109">
        <v>297.07</v>
      </c>
      <c r="Q55" s="109">
        <v>274.25200000000001</v>
      </c>
      <c r="R55" s="109">
        <v>565.625</v>
      </c>
      <c r="S55" s="109">
        <v>451.22300000000001</v>
      </c>
      <c r="T55" s="109">
        <v>403.96300000000002</v>
      </c>
      <c r="U55" s="109">
        <v>897.91399999999999</v>
      </c>
      <c r="V55" s="109">
        <v>134.28100000000001</v>
      </c>
      <c r="W55" s="109">
        <v>214.55500000000001</v>
      </c>
      <c r="X55" s="109">
        <v>432.96499999999997</v>
      </c>
      <c r="Y55" s="109">
        <v>271.23599999999999</v>
      </c>
      <c r="Z55" s="109">
        <v>331.358</v>
      </c>
      <c r="AA55" s="109">
        <v>488.149</v>
      </c>
      <c r="AB55" s="109">
        <v>144.767</v>
      </c>
      <c r="AC55" s="109">
        <v>607.38</v>
      </c>
      <c r="AD55" s="109">
        <v>209.97200000000001</v>
      </c>
      <c r="AE55" s="110">
        <v>378.22800000000001</v>
      </c>
      <c r="AF55" s="109">
        <v>269.52600000000001</v>
      </c>
      <c r="AG55" s="109">
        <v>702.46900000000005</v>
      </c>
      <c r="AH55" s="109">
        <v>182.273</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42">
        <v>46266</v>
      </c>
      <c r="B56" s="281"/>
      <c r="C56" s="271"/>
      <c r="D56" s="276">
        <v>312.01</v>
      </c>
      <c r="E56" s="109">
        <v>582.89200000000005</v>
      </c>
      <c r="F56" s="109">
        <v>380.255</v>
      </c>
      <c r="G56" s="109">
        <v>766.97900000000004</v>
      </c>
      <c r="H56" s="109">
        <v>423.97</v>
      </c>
      <c r="I56" s="109">
        <v>539.35400000000004</v>
      </c>
      <c r="J56" s="109">
        <v>246.828</v>
      </c>
      <c r="K56" s="109">
        <v>228.29400000000001</v>
      </c>
      <c r="L56" s="109">
        <v>200.76599999999999</v>
      </c>
      <c r="M56" s="109">
        <v>400.36500000000001</v>
      </c>
      <c r="N56" s="109">
        <v>333.70299999999997</v>
      </c>
      <c r="O56" s="109">
        <v>388.41</v>
      </c>
      <c r="P56" s="109">
        <v>357.86599999999999</v>
      </c>
      <c r="Q56" s="109">
        <v>355.25400000000002</v>
      </c>
      <c r="R56" s="109">
        <v>440.38</v>
      </c>
      <c r="S56" s="109">
        <v>319.67899999999997</v>
      </c>
      <c r="T56" s="109">
        <v>292.74900000000002</v>
      </c>
      <c r="U56" s="109">
        <v>551.48299999999995</v>
      </c>
      <c r="V56" s="109">
        <v>178.155</v>
      </c>
      <c r="W56" s="109">
        <v>473.26100000000002</v>
      </c>
      <c r="X56" s="109">
        <v>450.27199999999999</v>
      </c>
      <c r="Y56" s="109">
        <v>261.61599999999999</v>
      </c>
      <c r="Z56" s="109">
        <v>372.005</v>
      </c>
      <c r="AA56" s="109">
        <v>366.565</v>
      </c>
      <c r="AB56" s="109">
        <v>169.81800000000001</v>
      </c>
      <c r="AC56" s="109">
        <v>390.08100000000002</v>
      </c>
      <c r="AD56" s="109">
        <v>243.411</v>
      </c>
      <c r="AE56" s="110">
        <v>415.02699999999999</v>
      </c>
      <c r="AF56" s="109">
        <v>309.15499999999997</v>
      </c>
      <c r="AG56" s="109">
        <v>629.45299999999997</v>
      </c>
      <c r="AH56" s="109">
        <v>299.31</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42">
        <v>46296</v>
      </c>
      <c r="B57" s="281"/>
      <c r="C57" s="271"/>
      <c r="D57" s="276">
        <v>417.01</v>
      </c>
      <c r="E57" s="109">
        <v>613.24900000000002</v>
      </c>
      <c r="F57" s="109">
        <v>544.73299999999995</v>
      </c>
      <c r="G57" s="109">
        <v>918.65899999999999</v>
      </c>
      <c r="H57" s="109">
        <v>524.47299999999996</v>
      </c>
      <c r="I57" s="109">
        <v>403.89800000000002</v>
      </c>
      <c r="J57" s="109">
        <v>415.39600000000002</v>
      </c>
      <c r="K57" s="109">
        <v>270.76400000000001</v>
      </c>
      <c r="L57" s="109">
        <v>319.55200000000002</v>
      </c>
      <c r="M57" s="109">
        <v>317.767</v>
      </c>
      <c r="N57" s="109">
        <v>501.33499999999998</v>
      </c>
      <c r="O57" s="109">
        <v>614.40800000000002</v>
      </c>
      <c r="P57" s="109">
        <v>1109.4449999999999</v>
      </c>
      <c r="Q57" s="109">
        <v>536.70000000000005</v>
      </c>
      <c r="R57" s="109">
        <v>427.37200000000001</v>
      </c>
      <c r="S57" s="109">
        <v>392.31299999999999</v>
      </c>
      <c r="T57" s="109">
        <v>450.351</v>
      </c>
      <c r="U57" s="109">
        <v>619.56700000000001</v>
      </c>
      <c r="V57" s="109">
        <v>256.553</v>
      </c>
      <c r="W57" s="109">
        <v>576.20399999999995</v>
      </c>
      <c r="X57" s="109">
        <v>666.08699999999999</v>
      </c>
      <c r="Y57" s="109">
        <v>384.07100000000003</v>
      </c>
      <c r="Z57" s="109">
        <v>461.10700000000003</v>
      </c>
      <c r="AA57" s="109">
        <v>546.43499999999995</v>
      </c>
      <c r="AB57" s="109">
        <v>368.88099999999997</v>
      </c>
      <c r="AC57" s="109">
        <v>423.37799999999999</v>
      </c>
      <c r="AD57" s="109">
        <v>321.05700000000002</v>
      </c>
      <c r="AE57" s="110">
        <v>313.875</v>
      </c>
      <c r="AF57" s="109">
        <v>269.83199999999999</v>
      </c>
      <c r="AG57" s="109">
        <v>550.98</v>
      </c>
      <c r="AH57" s="109">
        <v>448.53899999999999</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42">
        <v>46327</v>
      </c>
      <c r="B58" s="281"/>
      <c r="C58" s="271"/>
      <c r="D58" s="276">
        <v>445.55</v>
      </c>
      <c r="E58" s="109">
        <v>555.18100000000004</v>
      </c>
      <c r="F58" s="109">
        <v>567.24300000000005</v>
      </c>
      <c r="G58" s="109">
        <v>647.399</v>
      </c>
      <c r="H58" s="109">
        <v>626.49699999999996</v>
      </c>
      <c r="I58" s="109">
        <v>413</v>
      </c>
      <c r="J58" s="109">
        <v>411.92700000000002</v>
      </c>
      <c r="K58" s="109">
        <v>353.38600000000002</v>
      </c>
      <c r="L58" s="109">
        <v>329.09500000000003</v>
      </c>
      <c r="M58" s="109">
        <v>358.20600000000002</v>
      </c>
      <c r="N58" s="109">
        <v>607.44600000000003</v>
      </c>
      <c r="O58" s="109">
        <v>578.43499999999995</v>
      </c>
      <c r="P58" s="109">
        <v>620.428</v>
      </c>
      <c r="Q58" s="109">
        <v>490.03199999999998</v>
      </c>
      <c r="R58" s="109">
        <v>455.80500000000001</v>
      </c>
      <c r="S58" s="109">
        <v>456.839</v>
      </c>
      <c r="T58" s="109">
        <v>471.09699999999998</v>
      </c>
      <c r="U58" s="109">
        <v>593.15200000000004</v>
      </c>
      <c r="V58" s="109">
        <v>323.64299999999997</v>
      </c>
      <c r="W58" s="109">
        <v>492.76900000000001</v>
      </c>
      <c r="X58" s="109">
        <v>483.46899999999999</v>
      </c>
      <c r="Y58" s="109">
        <v>402.36</v>
      </c>
      <c r="Z58" s="109">
        <v>445.15199999999999</v>
      </c>
      <c r="AA58" s="109">
        <v>490.18900000000002</v>
      </c>
      <c r="AB58" s="109">
        <v>382.017</v>
      </c>
      <c r="AC58" s="109">
        <v>468.12299999999999</v>
      </c>
      <c r="AD58" s="109">
        <v>444.91899999999998</v>
      </c>
      <c r="AE58" s="110">
        <v>423.47800000000001</v>
      </c>
      <c r="AF58" s="109">
        <v>353.51600000000002</v>
      </c>
      <c r="AG58" s="109">
        <v>561.72799999999995</v>
      </c>
      <c r="AH58" s="109">
        <v>480.99799999999999</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42">
        <v>46357</v>
      </c>
      <c r="B59" s="281"/>
      <c r="C59" s="271"/>
      <c r="D59" s="276">
        <v>351.78</v>
      </c>
      <c r="E59" s="109">
        <v>470.56900000000002</v>
      </c>
      <c r="F59" s="109">
        <v>487.11599999999999</v>
      </c>
      <c r="G59" s="109">
        <v>459.25700000000001</v>
      </c>
      <c r="H59" s="109">
        <v>461.60599999999999</v>
      </c>
      <c r="I59" s="109">
        <v>354.71499999999997</v>
      </c>
      <c r="J59" s="109">
        <v>312.93200000000002</v>
      </c>
      <c r="K59" s="109">
        <v>310.90699999999998</v>
      </c>
      <c r="L59" s="109">
        <v>264.53399999999999</v>
      </c>
      <c r="M59" s="109">
        <v>318.49099999999999</v>
      </c>
      <c r="N59" s="109">
        <v>368.04599999999999</v>
      </c>
      <c r="O59" s="109">
        <v>410.15</v>
      </c>
      <c r="P59" s="109">
        <v>416.00200000000001</v>
      </c>
      <c r="Q59" s="109">
        <v>396.01499999999999</v>
      </c>
      <c r="R59" s="109">
        <v>391.14699999999999</v>
      </c>
      <c r="S59" s="109">
        <v>370.1</v>
      </c>
      <c r="T59" s="109">
        <v>400.65</v>
      </c>
      <c r="U59" s="109">
        <v>450.30500000000001</v>
      </c>
      <c r="V59" s="109">
        <v>299.19200000000001</v>
      </c>
      <c r="W59" s="109">
        <v>338.94200000000001</v>
      </c>
      <c r="X59" s="109">
        <v>371.93799999999999</v>
      </c>
      <c r="Y59" s="109">
        <v>325.66800000000001</v>
      </c>
      <c r="Z59" s="109">
        <v>368.53699999999998</v>
      </c>
      <c r="AA59" s="109">
        <v>412.46600000000001</v>
      </c>
      <c r="AB59" s="109">
        <v>300.67200000000003</v>
      </c>
      <c r="AC59" s="109">
        <v>423.42200000000003</v>
      </c>
      <c r="AD59" s="109">
        <v>360.62599999999998</v>
      </c>
      <c r="AE59" s="110">
        <v>350.99700000000001</v>
      </c>
      <c r="AF59" s="109">
        <v>301.51900000000001</v>
      </c>
      <c r="AG59" s="109">
        <v>418.37299999999999</v>
      </c>
      <c r="AH59" s="109">
        <v>365.64299999999997</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42">
        <v>46388</v>
      </c>
      <c r="B60" s="281"/>
      <c r="C60" s="271"/>
      <c r="D60" s="276">
        <v>347.16</v>
      </c>
      <c r="E60" s="109">
        <v>430.78899999999999</v>
      </c>
      <c r="F60" s="109">
        <v>465.75099999999998</v>
      </c>
      <c r="G60" s="109">
        <v>439.08199999999999</v>
      </c>
      <c r="H60" s="109">
        <v>400.1</v>
      </c>
      <c r="I60" s="109">
        <v>346.36399999999998</v>
      </c>
      <c r="J60" s="109">
        <v>293.35000000000002</v>
      </c>
      <c r="K60" s="109">
        <v>275.01499999999999</v>
      </c>
      <c r="L60" s="109">
        <v>224.23699999999999</v>
      </c>
      <c r="M60" s="109">
        <v>283.471</v>
      </c>
      <c r="N60" s="109">
        <v>541.76900000000001</v>
      </c>
      <c r="O60" s="109">
        <v>396.67899999999997</v>
      </c>
      <c r="P60" s="109">
        <v>372.363</v>
      </c>
      <c r="Q60" s="109">
        <v>331.81099999999998</v>
      </c>
      <c r="R60" s="109">
        <v>390.90499999999997</v>
      </c>
      <c r="S60" s="109">
        <v>342.267</v>
      </c>
      <c r="T60" s="109">
        <v>387.452</v>
      </c>
      <c r="U60" s="109">
        <v>440.26900000000001</v>
      </c>
      <c r="V60" s="109">
        <v>274.70299999999997</v>
      </c>
      <c r="W60" s="109">
        <v>282.95800000000003</v>
      </c>
      <c r="X60" s="109">
        <v>347.27300000000002</v>
      </c>
      <c r="Y60" s="109">
        <v>302.512</v>
      </c>
      <c r="Z60" s="109">
        <v>412.072</v>
      </c>
      <c r="AA60" s="109">
        <v>379.47399999999999</v>
      </c>
      <c r="AB60" s="109">
        <v>279.28899999999999</v>
      </c>
      <c r="AC60" s="109">
        <v>388.45600000000002</v>
      </c>
      <c r="AD60" s="109">
        <v>305.10199999999998</v>
      </c>
      <c r="AE60" s="110">
        <v>310.88799999999998</v>
      </c>
      <c r="AF60" s="109">
        <v>385.00200000000001</v>
      </c>
      <c r="AG60" s="109">
        <v>396.13400000000001</v>
      </c>
      <c r="AH60" s="109">
        <v>360.33600000000001</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42">
        <v>46419</v>
      </c>
      <c r="B61" s="281"/>
      <c r="C61" s="271"/>
      <c r="D61" s="276">
        <v>395.53</v>
      </c>
      <c r="E61" s="109">
        <v>449.12400000000002</v>
      </c>
      <c r="F61" s="109">
        <v>427</v>
      </c>
      <c r="G61" s="109">
        <v>432.363</v>
      </c>
      <c r="H61" s="109">
        <v>389.69</v>
      </c>
      <c r="I61" s="109">
        <v>378.18099999999998</v>
      </c>
      <c r="J61" s="109">
        <v>272.15600000000001</v>
      </c>
      <c r="K61" s="109">
        <v>219.09700000000001</v>
      </c>
      <c r="L61" s="109">
        <v>241.76300000000001</v>
      </c>
      <c r="M61" s="109">
        <v>246.173</v>
      </c>
      <c r="N61" s="109">
        <v>531.65099999999995</v>
      </c>
      <c r="O61" s="109">
        <v>338.87700000000001</v>
      </c>
      <c r="P61" s="109">
        <v>376.24200000000002</v>
      </c>
      <c r="Q61" s="109">
        <v>306.86500000000001</v>
      </c>
      <c r="R61" s="109">
        <v>386.08</v>
      </c>
      <c r="S61" s="109">
        <v>372.19900000000001</v>
      </c>
      <c r="T61" s="109">
        <v>325.27499999999998</v>
      </c>
      <c r="U61" s="109">
        <v>400.61099999999999</v>
      </c>
      <c r="V61" s="109">
        <v>273.03800000000001</v>
      </c>
      <c r="W61" s="109">
        <v>275.67700000000002</v>
      </c>
      <c r="X61" s="109">
        <v>438.161</v>
      </c>
      <c r="Y61" s="109">
        <v>334.22500000000002</v>
      </c>
      <c r="Z61" s="109">
        <v>544.92600000000004</v>
      </c>
      <c r="AA61" s="109">
        <v>365.27600000000001</v>
      </c>
      <c r="AB61" s="109">
        <v>279.57499999999999</v>
      </c>
      <c r="AC61" s="109">
        <v>349.59100000000001</v>
      </c>
      <c r="AD61" s="109">
        <v>283.47500000000002</v>
      </c>
      <c r="AE61" s="110">
        <v>326.47199999999998</v>
      </c>
      <c r="AF61" s="109">
        <v>482.36700000000002</v>
      </c>
      <c r="AG61" s="109">
        <v>365.65100000000001</v>
      </c>
      <c r="AH61" s="109">
        <v>386.45699999999999</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42">
        <v>46447</v>
      </c>
      <c r="B62" s="281"/>
      <c r="C62" s="271"/>
      <c r="D62" s="276">
        <v>612.71</v>
      </c>
      <c r="E62" s="109">
        <v>619.548</v>
      </c>
      <c r="F62" s="109">
        <v>817.86599999999999</v>
      </c>
      <c r="G62" s="109">
        <v>564.60599999999999</v>
      </c>
      <c r="H62" s="109">
        <v>515.19600000000003</v>
      </c>
      <c r="I62" s="109">
        <v>484.916</v>
      </c>
      <c r="J62" s="109">
        <v>480.32799999999997</v>
      </c>
      <c r="K62" s="109">
        <v>266.83600000000001</v>
      </c>
      <c r="L62" s="109">
        <v>403.834</v>
      </c>
      <c r="M62" s="109">
        <v>584.75400000000002</v>
      </c>
      <c r="N62" s="109">
        <v>703.4</v>
      </c>
      <c r="O62" s="109">
        <v>442.798</v>
      </c>
      <c r="P62" s="109">
        <v>812.97400000000005</v>
      </c>
      <c r="Q62" s="109">
        <v>412.01299999999998</v>
      </c>
      <c r="R62" s="109">
        <v>627.99</v>
      </c>
      <c r="S62" s="109">
        <v>520.12800000000004</v>
      </c>
      <c r="T62" s="109">
        <v>486.654</v>
      </c>
      <c r="U62" s="109">
        <v>558.49199999999996</v>
      </c>
      <c r="V62" s="109">
        <v>359.87099999999998</v>
      </c>
      <c r="W62" s="109">
        <v>451.911</v>
      </c>
      <c r="X62" s="109">
        <v>659.00300000000004</v>
      </c>
      <c r="Y62" s="109">
        <v>528.15200000000004</v>
      </c>
      <c r="Z62" s="109">
        <v>1200.9680000000001</v>
      </c>
      <c r="AA62" s="109">
        <v>424.51799999999997</v>
      </c>
      <c r="AB62" s="109">
        <v>528.77499999999998</v>
      </c>
      <c r="AC62" s="109">
        <v>515.46500000000003</v>
      </c>
      <c r="AD62" s="109">
        <v>413.99799999999999</v>
      </c>
      <c r="AE62" s="110">
        <v>532.47199999999998</v>
      </c>
      <c r="AF62" s="109">
        <v>552.15899999999999</v>
      </c>
      <c r="AG62" s="109">
        <v>600.99699999999996</v>
      </c>
      <c r="AH62" s="109">
        <v>986.98199999999997</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42">
        <v>46478</v>
      </c>
      <c r="B63" s="281"/>
      <c r="C63" s="271"/>
      <c r="D63" s="276">
        <v>934.75</v>
      </c>
      <c r="E63" s="109">
        <v>1028.4780000000001</v>
      </c>
      <c r="F63" s="109">
        <v>1444.252</v>
      </c>
      <c r="G63" s="109">
        <v>1100.8209999999999</v>
      </c>
      <c r="H63" s="109">
        <v>710.13400000000001</v>
      </c>
      <c r="I63" s="109">
        <v>793.51400000000001</v>
      </c>
      <c r="J63" s="109">
        <v>791.91200000000003</v>
      </c>
      <c r="K63" s="109">
        <v>469.32299999999998</v>
      </c>
      <c r="L63" s="109">
        <v>552.71199999999999</v>
      </c>
      <c r="M63" s="109">
        <v>1404.8320000000001</v>
      </c>
      <c r="N63" s="109">
        <v>1412.5139999999999</v>
      </c>
      <c r="O63" s="109">
        <v>1080.4559999999999</v>
      </c>
      <c r="P63" s="109">
        <v>1174.3109999999999</v>
      </c>
      <c r="Q63" s="109">
        <v>648.98500000000001</v>
      </c>
      <c r="R63" s="109">
        <v>795.30100000000004</v>
      </c>
      <c r="S63" s="109">
        <v>735.31500000000005</v>
      </c>
      <c r="T63" s="109">
        <v>1096.2080000000001</v>
      </c>
      <c r="U63" s="109">
        <v>1164.1020000000001</v>
      </c>
      <c r="V63" s="109">
        <v>356.72899999999998</v>
      </c>
      <c r="W63" s="109">
        <v>658.75800000000004</v>
      </c>
      <c r="X63" s="109">
        <v>714.50300000000004</v>
      </c>
      <c r="Y63" s="109">
        <v>735.23699999999997</v>
      </c>
      <c r="Z63" s="109">
        <v>1921.9970000000001</v>
      </c>
      <c r="AA63" s="109">
        <v>483.45699999999999</v>
      </c>
      <c r="AB63" s="109">
        <v>1130.635</v>
      </c>
      <c r="AC63" s="109">
        <v>608.02700000000004</v>
      </c>
      <c r="AD63" s="109">
        <v>474.29199999999997</v>
      </c>
      <c r="AE63" s="110">
        <v>1006.404</v>
      </c>
      <c r="AF63" s="109">
        <v>1325.0119999999999</v>
      </c>
      <c r="AG63" s="109">
        <v>885.44399999999996</v>
      </c>
      <c r="AH63" s="109">
        <v>911.64099999999996</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42">
        <v>46508</v>
      </c>
      <c r="B64" s="281"/>
      <c r="C64" s="271"/>
      <c r="D64" s="276">
        <v>2114.3000000000002</v>
      </c>
      <c r="E64" s="109">
        <v>3050.4670000000001</v>
      </c>
      <c r="F64" s="109">
        <v>4003.4780000000001</v>
      </c>
      <c r="G64" s="109">
        <v>2669.8449999999998</v>
      </c>
      <c r="H64" s="109">
        <v>2100.6559999999999</v>
      </c>
      <c r="I64" s="109">
        <v>2060.9380000000001</v>
      </c>
      <c r="J64" s="109">
        <v>2288.692</v>
      </c>
      <c r="K64" s="109">
        <v>331.63799999999998</v>
      </c>
      <c r="L64" s="109">
        <v>1323.442</v>
      </c>
      <c r="M64" s="109">
        <v>1809.76</v>
      </c>
      <c r="N64" s="109">
        <v>2983.53</v>
      </c>
      <c r="O64" s="109">
        <v>2427.7759999999998</v>
      </c>
      <c r="P64" s="109">
        <v>2075.009</v>
      </c>
      <c r="Q64" s="109">
        <v>2174.7109999999998</v>
      </c>
      <c r="R64" s="109">
        <v>2786.89</v>
      </c>
      <c r="S64" s="109">
        <v>1008.105</v>
      </c>
      <c r="T64" s="109">
        <v>2292.5749999999998</v>
      </c>
      <c r="U64" s="109">
        <v>1394.444</v>
      </c>
      <c r="V64" s="109">
        <v>772.28099999999995</v>
      </c>
      <c r="W64" s="109">
        <v>1681.577</v>
      </c>
      <c r="X64" s="109">
        <v>1391.8440000000001</v>
      </c>
      <c r="Y64" s="109">
        <v>2042.433</v>
      </c>
      <c r="Z64" s="109">
        <v>2500.4760000000001</v>
      </c>
      <c r="AA64" s="109">
        <v>1318.5940000000001</v>
      </c>
      <c r="AB64" s="109">
        <v>2451.1170000000002</v>
      </c>
      <c r="AC64" s="109">
        <v>1606.816</v>
      </c>
      <c r="AD64" s="109">
        <v>941.92399999999998</v>
      </c>
      <c r="AE64" s="110">
        <v>1852.1980000000001</v>
      </c>
      <c r="AF64" s="109">
        <v>3123.491</v>
      </c>
      <c r="AG64" s="109">
        <v>2113.558</v>
      </c>
      <c r="AH64" s="109">
        <v>2113.558</v>
      </c>
      <c r="AI64" s="130"/>
      <c r="AJ64" s="130"/>
      <c r="AK64" s="130"/>
      <c r="AL64" s="130"/>
      <c r="AM64" s="130"/>
      <c r="AN64" s="130"/>
      <c r="AO64" s="130"/>
      <c r="AP64" s="130"/>
      <c r="AQ64" s="130"/>
      <c r="AR64" s="130"/>
      <c r="AS64" s="130"/>
      <c r="AT64" s="130"/>
      <c r="AU64" s="130"/>
      <c r="AV64" s="130"/>
      <c r="AW64" s="130"/>
      <c r="AX64" s="130"/>
      <c r="AY64" s="130"/>
      <c r="ALQ64" s="2" t="e">
        <v>#N/A</v>
      </c>
    </row>
    <row r="65" spans="1:1005" ht="15" x14ac:dyDescent="0.25">
      <c r="A65" s="142">
        <v>46539</v>
      </c>
      <c r="B65" s="281"/>
      <c r="C65" s="271"/>
      <c r="D65" s="276">
        <v>2478.2800000000002</v>
      </c>
      <c r="E65" s="109">
        <v>2939.68</v>
      </c>
      <c r="F65" s="109">
        <v>4926.317</v>
      </c>
      <c r="G65" s="109">
        <v>2583.5880000000002</v>
      </c>
      <c r="H65" s="109">
        <v>3379.393</v>
      </c>
      <c r="I65" s="109">
        <v>1423.58</v>
      </c>
      <c r="J65" s="109">
        <v>1587.5039999999999</v>
      </c>
      <c r="K65" s="109">
        <v>398.55500000000001</v>
      </c>
      <c r="L65" s="109">
        <v>2241.4070000000002</v>
      </c>
      <c r="M65" s="109">
        <v>1056.7840000000001</v>
      </c>
      <c r="N65" s="109">
        <v>3571.453</v>
      </c>
      <c r="O65" s="109">
        <v>2058.4749999999999</v>
      </c>
      <c r="P65" s="109">
        <v>1202.424</v>
      </c>
      <c r="Q65" s="109">
        <v>3758.8049999999998</v>
      </c>
      <c r="R65" s="109">
        <v>2631.24</v>
      </c>
      <c r="S65" s="109">
        <v>2610.259</v>
      </c>
      <c r="T65" s="109">
        <v>5047.2889999999998</v>
      </c>
      <c r="U65" s="109">
        <v>434.69099999999997</v>
      </c>
      <c r="V65" s="109">
        <v>1249.588</v>
      </c>
      <c r="W65" s="109">
        <v>3020.125</v>
      </c>
      <c r="X65" s="109">
        <v>2230.4119999999998</v>
      </c>
      <c r="Y65" s="109">
        <v>2547.4229999999998</v>
      </c>
      <c r="Z65" s="109">
        <v>3297.096</v>
      </c>
      <c r="AA65" s="109">
        <v>974.76300000000003</v>
      </c>
      <c r="AB65" s="109">
        <v>3745.6950000000002</v>
      </c>
      <c r="AC65" s="109">
        <v>1822.2180000000001</v>
      </c>
      <c r="AD65" s="109">
        <v>2415.02</v>
      </c>
      <c r="AE65" s="110">
        <v>1214.749</v>
      </c>
      <c r="AF65" s="109">
        <v>4552.473</v>
      </c>
      <c r="AG65" s="109">
        <v>1701.904</v>
      </c>
      <c r="AH65" s="109">
        <v>1701.904</v>
      </c>
      <c r="AI65" s="130"/>
      <c r="AJ65" s="130"/>
      <c r="AK65" s="130"/>
      <c r="AL65" s="130"/>
      <c r="AM65" s="130"/>
      <c r="AN65" s="130"/>
      <c r="AO65" s="130"/>
      <c r="AP65" s="130"/>
      <c r="AQ65" s="130"/>
      <c r="AR65" s="130"/>
      <c r="AS65" s="130"/>
      <c r="AT65" s="130"/>
      <c r="AU65" s="130"/>
      <c r="AV65" s="130"/>
      <c r="AW65" s="130"/>
      <c r="AX65" s="130"/>
      <c r="AY65" s="130"/>
      <c r="ALQ65" s="2" t="e">
        <v>#N/A</v>
      </c>
    </row>
    <row r="66" spans="1:1005" ht="15" x14ac:dyDescent="0.25">
      <c r="A66" s="142">
        <v>46569</v>
      </c>
      <c r="B66" s="281"/>
      <c r="C66" s="271"/>
      <c r="D66" s="276">
        <v>708.98</v>
      </c>
      <c r="E66" s="109">
        <v>1205.0930000000001</v>
      </c>
      <c r="F66" s="109">
        <v>1778.338</v>
      </c>
      <c r="G66" s="109">
        <v>1543.298</v>
      </c>
      <c r="H66" s="109">
        <v>1969.394</v>
      </c>
      <c r="I66" s="109">
        <v>250.102</v>
      </c>
      <c r="J66" s="109">
        <v>335.79700000000003</v>
      </c>
      <c r="K66" s="109">
        <v>9.48</v>
      </c>
      <c r="L66" s="109">
        <v>538.10799999999995</v>
      </c>
      <c r="M66" s="109">
        <v>409.64100000000002</v>
      </c>
      <c r="N66" s="109">
        <v>1499.828</v>
      </c>
      <c r="O66" s="109">
        <v>499.76299999999998</v>
      </c>
      <c r="P66" s="109">
        <v>332.98899999999998</v>
      </c>
      <c r="Q66" s="109">
        <v>1904.961</v>
      </c>
      <c r="R66" s="109">
        <v>1559.9390000000001</v>
      </c>
      <c r="S66" s="109">
        <v>888.44200000000001</v>
      </c>
      <c r="T66" s="109">
        <v>3847.6</v>
      </c>
      <c r="U66" s="109">
        <v>91.763999999999996</v>
      </c>
      <c r="V66" s="109">
        <v>282.44200000000001</v>
      </c>
      <c r="W66" s="109">
        <v>1071.9659999999999</v>
      </c>
      <c r="X66" s="109">
        <v>840.41200000000003</v>
      </c>
      <c r="Y66" s="109">
        <v>746.90499999999997</v>
      </c>
      <c r="Z66" s="109">
        <v>1176.587</v>
      </c>
      <c r="AA66" s="109">
        <v>257.71800000000002</v>
      </c>
      <c r="AB66" s="109">
        <v>2380.6350000000002</v>
      </c>
      <c r="AC66" s="109">
        <v>473.27499999999998</v>
      </c>
      <c r="AD66" s="109">
        <v>1053.0640000000001</v>
      </c>
      <c r="AE66" s="110">
        <v>422.63900000000001</v>
      </c>
      <c r="AF66" s="109">
        <v>2104.59</v>
      </c>
      <c r="AG66" s="109">
        <v>336.88</v>
      </c>
      <c r="AH66" s="109">
        <v>336.88</v>
      </c>
      <c r="AI66" s="130"/>
      <c r="AJ66" s="130"/>
      <c r="AK66" s="130"/>
      <c r="AL66" s="130"/>
      <c r="AM66" s="130"/>
      <c r="AN66" s="130"/>
      <c r="AO66" s="130"/>
      <c r="AP66" s="130"/>
      <c r="AQ66" s="130"/>
      <c r="AR66" s="130"/>
      <c r="AS66" s="130"/>
      <c r="AT66" s="130"/>
      <c r="AU66" s="130"/>
      <c r="AV66" s="130"/>
      <c r="AW66" s="130"/>
      <c r="AX66" s="130"/>
      <c r="AY66" s="130"/>
      <c r="ALQ66" s="2" t="e">
        <v>#N/A</v>
      </c>
    </row>
    <row r="67" spans="1:1005" ht="15" x14ac:dyDescent="0.25">
      <c r="A67" s="142">
        <v>46600</v>
      </c>
      <c r="B67" s="281"/>
      <c r="C67" s="271"/>
      <c r="D67" s="276">
        <v>361.01</v>
      </c>
      <c r="E67" s="109">
        <v>362.26499999999999</v>
      </c>
      <c r="F67" s="109">
        <v>847.21699999999998</v>
      </c>
      <c r="G67" s="109">
        <v>559.94500000000005</v>
      </c>
      <c r="H67" s="109">
        <v>779.30499999999995</v>
      </c>
      <c r="I67" s="109">
        <v>149.43199999999999</v>
      </c>
      <c r="J67" s="109">
        <v>239.80199999999999</v>
      </c>
      <c r="K67" s="109">
        <v>41.328000000000003</v>
      </c>
      <c r="L67" s="109">
        <v>205.34399999999999</v>
      </c>
      <c r="M67" s="109">
        <v>193.327</v>
      </c>
      <c r="N67" s="109">
        <v>496.63799999999998</v>
      </c>
      <c r="O67" s="109">
        <v>297.07</v>
      </c>
      <c r="P67" s="109">
        <v>274.25200000000001</v>
      </c>
      <c r="Q67" s="109">
        <v>565.625</v>
      </c>
      <c r="R67" s="109">
        <v>451.22300000000001</v>
      </c>
      <c r="S67" s="109">
        <v>403.96300000000002</v>
      </c>
      <c r="T67" s="109">
        <v>897.91399999999999</v>
      </c>
      <c r="U67" s="109">
        <v>134.28100000000001</v>
      </c>
      <c r="V67" s="109">
        <v>214.55500000000001</v>
      </c>
      <c r="W67" s="109">
        <v>432.96499999999997</v>
      </c>
      <c r="X67" s="109">
        <v>271.23599999999999</v>
      </c>
      <c r="Y67" s="109">
        <v>331.358</v>
      </c>
      <c r="Z67" s="109">
        <v>488.149</v>
      </c>
      <c r="AA67" s="109">
        <v>144.767</v>
      </c>
      <c r="AB67" s="109">
        <v>607.38</v>
      </c>
      <c r="AC67" s="109">
        <v>209.97200000000001</v>
      </c>
      <c r="AD67" s="109">
        <v>378.22800000000001</v>
      </c>
      <c r="AE67" s="110">
        <v>269.52600000000001</v>
      </c>
      <c r="AF67" s="109">
        <v>702.46900000000005</v>
      </c>
      <c r="AG67" s="109">
        <v>182.273</v>
      </c>
      <c r="AH67" s="109">
        <v>182.273</v>
      </c>
      <c r="AI67" s="130"/>
      <c r="AJ67" s="130"/>
      <c r="AK67" s="130"/>
      <c r="AL67" s="130"/>
      <c r="AM67" s="130"/>
      <c r="AN67" s="130"/>
      <c r="AO67" s="130"/>
      <c r="AP67" s="130"/>
      <c r="AQ67" s="130"/>
      <c r="AR67" s="130"/>
      <c r="AS67" s="130"/>
      <c r="AT67" s="130"/>
      <c r="AU67" s="130"/>
      <c r="AV67" s="130"/>
      <c r="AW67" s="130"/>
      <c r="AX67" s="130"/>
      <c r="AY67" s="130"/>
      <c r="ALQ67" s="2" t="e">
        <v>#N/A</v>
      </c>
    </row>
    <row r="68" spans="1:1005" ht="15" x14ac:dyDescent="0.25">
      <c r="A68" s="142">
        <v>46631</v>
      </c>
      <c r="B68" s="281"/>
      <c r="C68" s="271"/>
      <c r="D68" s="276">
        <v>312.01</v>
      </c>
      <c r="E68" s="109">
        <v>380.255</v>
      </c>
      <c r="F68" s="109">
        <v>766.97900000000004</v>
      </c>
      <c r="G68" s="109">
        <v>423.97</v>
      </c>
      <c r="H68" s="109">
        <v>539.35400000000004</v>
      </c>
      <c r="I68" s="109">
        <v>246.828</v>
      </c>
      <c r="J68" s="109">
        <v>228.29400000000001</v>
      </c>
      <c r="K68" s="109">
        <v>200.76599999999999</v>
      </c>
      <c r="L68" s="109">
        <v>400.36500000000001</v>
      </c>
      <c r="M68" s="109">
        <v>333.70299999999997</v>
      </c>
      <c r="N68" s="109">
        <v>388.41</v>
      </c>
      <c r="O68" s="109">
        <v>357.86599999999999</v>
      </c>
      <c r="P68" s="109">
        <v>355.25400000000002</v>
      </c>
      <c r="Q68" s="109">
        <v>440.38</v>
      </c>
      <c r="R68" s="109">
        <v>319.67899999999997</v>
      </c>
      <c r="S68" s="109">
        <v>292.74900000000002</v>
      </c>
      <c r="T68" s="109">
        <v>551.48299999999995</v>
      </c>
      <c r="U68" s="109">
        <v>178.155</v>
      </c>
      <c r="V68" s="109">
        <v>473.26100000000002</v>
      </c>
      <c r="W68" s="109">
        <v>450.27199999999999</v>
      </c>
      <c r="X68" s="109">
        <v>261.61599999999999</v>
      </c>
      <c r="Y68" s="109">
        <v>372.005</v>
      </c>
      <c r="Z68" s="109">
        <v>366.565</v>
      </c>
      <c r="AA68" s="109">
        <v>169.81800000000001</v>
      </c>
      <c r="AB68" s="109">
        <v>390.08100000000002</v>
      </c>
      <c r="AC68" s="109">
        <v>243.411</v>
      </c>
      <c r="AD68" s="109">
        <v>415.02699999999999</v>
      </c>
      <c r="AE68" s="110">
        <v>309.15499999999997</v>
      </c>
      <c r="AF68" s="109">
        <v>629.45299999999997</v>
      </c>
      <c r="AG68" s="109">
        <v>299.31</v>
      </c>
      <c r="AH68" s="109">
        <v>299.31</v>
      </c>
      <c r="AI68" s="130"/>
      <c r="AJ68" s="130"/>
      <c r="AK68" s="130"/>
      <c r="AL68" s="130"/>
      <c r="AM68" s="130"/>
      <c r="AN68" s="130"/>
      <c r="AO68" s="130"/>
      <c r="AP68" s="130"/>
      <c r="AQ68" s="130"/>
      <c r="AR68" s="130"/>
      <c r="AS68" s="130"/>
      <c r="AT68" s="130"/>
      <c r="AU68" s="130"/>
      <c r="AV68" s="130"/>
      <c r="AW68" s="130"/>
      <c r="AX68" s="130"/>
      <c r="AY68" s="130"/>
      <c r="ALQ68" s="2" t="e">
        <v>#N/A</v>
      </c>
    </row>
    <row r="69" spans="1:1005" ht="15" x14ac:dyDescent="0.25">
      <c r="A69" s="142"/>
      <c r="B69" s="281"/>
      <c r="C69" s="271"/>
      <c r="D69" s="276"/>
      <c r="E69" s="109"/>
      <c r="F69" s="109"/>
      <c r="G69" s="109"/>
      <c r="H69" s="109"/>
      <c r="I69" s="109"/>
      <c r="J69" s="109"/>
      <c r="K69" s="109"/>
      <c r="L69" s="109"/>
      <c r="M69" s="109"/>
      <c r="N69" s="109"/>
      <c r="O69" s="109"/>
      <c r="P69" s="109"/>
      <c r="Q69" s="109"/>
      <c r="R69" s="109"/>
      <c r="S69" s="109"/>
      <c r="T69" s="109"/>
      <c r="U69" s="109"/>
      <c r="V69" s="109"/>
      <c r="W69" s="109"/>
      <c r="X69" s="109"/>
      <c r="Y69" s="109"/>
      <c r="Z69" s="109"/>
      <c r="AA69" s="109"/>
      <c r="AB69" s="109"/>
      <c r="AC69" s="109"/>
      <c r="AD69" s="109"/>
      <c r="AE69" s="110"/>
      <c r="AF69" s="109"/>
      <c r="AG69" s="109"/>
      <c r="AH69" s="109"/>
      <c r="AI69" s="130"/>
      <c r="AJ69" s="130"/>
      <c r="AK69" s="130"/>
      <c r="AL69" s="130"/>
      <c r="AM69" s="130"/>
      <c r="AN69" s="130"/>
      <c r="AO69" s="130"/>
      <c r="AP69" s="130"/>
      <c r="AQ69" s="130"/>
      <c r="AR69" s="130"/>
      <c r="AS69" s="130"/>
      <c r="AT69" s="130"/>
      <c r="AU69" s="130"/>
      <c r="AV69" s="130"/>
      <c r="AW69" s="130"/>
      <c r="AX69" s="130"/>
      <c r="AY69" s="130"/>
      <c r="ALQ69" s="2" t="e">
        <v>#N/A</v>
      </c>
    </row>
    <row r="70" spans="1:1005" ht="15" x14ac:dyDescent="0.25">
      <c r="A70" s="142"/>
      <c r="B70" s="281"/>
      <c r="C70" s="271"/>
      <c r="D70" s="276"/>
      <c r="E70" s="109"/>
      <c r="F70" s="109"/>
      <c r="G70" s="109"/>
      <c r="H70" s="109"/>
      <c r="I70" s="109"/>
      <c r="J70" s="109"/>
      <c r="K70" s="109"/>
      <c r="L70" s="109"/>
      <c r="M70" s="109"/>
      <c r="N70" s="109"/>
      <c r="O70" s="109"/>
      <c r="P70" s="109"/>
      <c r="Q70" s="109"/>
      <c r="R70" s="109"/>
      <c r="S70" s="109"/>
      <c r="T70" s="109"/>
      <c r="U70" s="109"/>
      <c r="V70" s="109"/>
      <c r="W70" s="109"/>
      <c r="X70" s="109"/>
      <c r="Y70" s="109"/>
      <c r="Z70" s="109"/>
      <c r="AA70" s="109"/>
      <c r="AB70" s="109"/>
      <c r="AC70" s="109"/>
      <c r="AD70" s="109"/>
      <c r="AE70" s="110"/>
      <c r="AF70" s="109"/>
      <c r="AG70" s="109"/>
      <c r="AH70" s="109"/>
      <c r="AI70" s="130"/>
      <c r="AJ70" s="130"/>
      <c r="AK70" s="130"/>
      <c r="AL70" s="130"/>
      <c r="AM70" s="130"/>
      <c r="AN70" s="130"/>
      <c r="AO70" s="130"/>
      <c r="AP70" s="130"/>
      <c r="AQ70" s="130"/>
      <c r="AR70" s="130"/>
      <c r="AS70" s="130"/>
      <c r="AT70" s="130"/>
      <c r="AU70" s="130"/>
      <c r="AV70" s="130"/>
      <c r="AW70" s="130"/>
      <c r="AX70" s="130"/>
      <c r="AY70" s="130"/>
      <c r="ALQ70" s="2" t="e">
        <v>#N/A</v>
      </c>
    </row>
    <row r="71" spans="1:1005" ht="15" x14ac:dyDescent="0.25">
      <c r="A71" s="142"/>
      <c r="B71" s="281"/>
      <c r="C71" s="271"/>
      <c r="D71" s="276"/>
      <c r="E71" s="109"/>
      <c r="F71" s="109"/>
      <c r="G71" s="109"/>
      <c r="H71" s="109"/>
      <c r="I71" s="109"/>
      <c r="J71" s="109"/>
      <c r="K71" s="109"/>
      <c r="L71" s="109"/>
      <c r="M71" s="109"/>
      <c r="N71" s="109"/>
      <c r="O71" s="109"/>
      <c r="P71" s="109"/>
      <c r="Q71" s="109"/>
      <c r="R71" s="109"/>
      <c r="S71" s="109"/>
      <c r="T71" s="109"/>
      <c r="U71" s="109"/>
      <c r="V71" s="109"/>
      <c r="W71" s="109"/>
      <c r="X71" s="109"/>
      <c r="Y71" s="109"/>
      <c r="Z71" s="109"/>
      <c r="AA71" s="109"/>
      <c r="AB71" s="109"/>
      <c r="AC71" s="109"/>
      <c r="AD71" s="109"/>
      <c r="AE71" s="110"/>
      <c r="AF71" s="109"/>
      <c r="AG71" s="109"/>
      <c r="AH71" s="109"/>
      <c r="AI71" s="130"/>
      <c r="AJ71" s="130"/>
      <c r="AK71" s="130"/>
      <c r="AL71" s="130"/>
      <c r="AM71" s="130"/>
      <c r="AN71" s="130"/>
      <c r="AO71" s="130"/>
      <c r="AP71" s="130"/>
      <c r="AQ71" s="130"/>
      <c r="AR71" s="130"/>
      <c r="AS71" s="130"/>
      <c r="AT71" s="130"/>
      <c r="AU71" s="130"/>
      <c r="AV71" s="130"/>
      <c r="AW71" s="130"/>
      <c r="AX71" s="130"/>
      <c r="AY71" s="130"/>
      <c r="ALQ71" s="2" t="e">
        <v>#N/A</v>
      </c>
    </row>
    <row r="72" spans="1:1005" ht="15" x14ac:dyDescent="0.25">
      <c r="A72" s="142"/>
      <c r="B72" s="281"/>
      <c r="C72" s="271"/>
      <c r="D72" s="276"/>
      <c r="AI72" s="130"/>
      <c r="AJ72" s="130"/>
      <c r="AK72" s="130"/>
      <c r="AL72" s="130"/>
      <c r="AM72" s="130"/>
      <c r="AN72" s="130"/>
      <c r="AO72" s="130"/>
      <c r="AP72" s="130"/>
      <c r="AQ72" s="130"/>
      <c r="AR72" s="130"/>
      <c r="AS72" s="130"/>
      <c r="AT72" s="130"/>
      <c r="AU72" s="130"/>
      <c r="AV72" s="130"/>
      <c r="AW72" s="130"/>
      <c r="AX72" s="130"/>
      <c r="AY72" s="130"/>
      <c r="ALQ72" s="2" t="e">
        <v>#N/A</v>
      </c>
    </row>
    <row r="73" spans="1:1005" ht="15" x14ac:dyDescent="0.25">
      <c r="A73" s="142"/>
      <c r="B73" s="281"/>
      <c r="C73" s="271"/>
      <c r="D73" s="276"/>
      <c r="AI73" s="126"/>
      <c r="AJ73" s="126"/>
      <c r="AK73" s="126"/>
      <c r="AL73" s="126"/>
      <c r="AM73" s="126"/>
      <c r="AN73" s="126"/>
      <c r="AO73" s="126"/>
      <c r="AP73" s="126"/>
      <c r="AQ73" s="126"/>
      <c r="AR73" s="126"/>
      <c r="AS73" s="126"/>
      <c r="AT73" s="126"/>
      <c r="AU73" s="126"/>
      <c r="AV73" s="126"/>
      <c r="AW73" s="126"/>
      <c r="AX73" s="126"/>
      <c r="AY73" s="126"/>
    </row>
    <row r="74" spans="1:1005" ht="15" x14ac:dyDescent="0.25">
      <c r="A74" s="142"/>
      <c r="B74" s="281"/>
      <c r="C74" s="271"/>
      <c r="D74" s="276"/>
      <c r="AI74" s="126"/>
      <c r="AJ74" s="126"/>
      <c r="AK74" s="126"/>
      <c r="AL74" s="126"/>
      <c r="AM74" s="126"/>
      <c r="AN74" s="126"/>
      <c r="AO74" s="126"/>
      <c r="AP74" s="126"/>
      <c r="AQ74" s="126"/>
      <c r="AR74" s="126"/>
      <c r="AS74" s="126"/>
      <c r="AT74" s="126"/>
      <c r="AU74" s="126"/>
      <c r="AV74" s="126"/>
      <c r="AW74" s="126"/>
      <c r="AX74" s="126"/>
      <c r="AY74" s="126"/>
    </row>
    <row r="75" spans="1:1005" ht="15" x14ac:dyDescent="0.25">
      <c r="A75" s="142"/>
      <c r="B75" s="281"/>
      <c r="C75" s="271"/>
      <c r="D75" s="276"/>
      <c r="AI75" s="126"/>
      <c r="AJ75" s="126"/>
      <c r="AK75" s="126"/>
      <c r="AL75" s="126"/>
      <c r="AM75" s="126"/>
      <c r="AN75" s="126"/>
      <c r="AO75" s="126"/>
      <c r="AP75" s="126"/>
      <c r="AQ75" s="126"/>
      <c r="AR75" s="126"/>
      <c r="AS75" s="126"/>
      <c r="AT75" s="126"/>
      <c r="AU75" s="126"/>
      <c r="AV75" s="126"/>
      <c r="AW75" s="126"/>
      <c r="AX75" s="126"/>
      <c r="AY75" s="126"/>
    </row>
    <row r="76" spans="1:1005" ht="15" x14ac:dyDescent="0.25">
      <c r="A76" s="142"/>
      <c r="B76" s="281"/>
      <c r="C76" s="271"/>
      <c r="D76" s="276"/>
      <c r="AI76" s="126"/>
      <c r="AJ76" s="126"/>
      <c r="AK76" s="126"/>
      <c r="AL76" s="126"/>
      <c r="AM76" s="126"/>
      <c r="AN76" s="126"/>
      <c r="AO76" s="126"/>
      <c r="AP76" s="126"/>
      <c r="AQ76" s="126"/>
      <c r="AR76" s="126"/>
      <c r="AS76" s="126"/>
      <c r="AT76" s="126"/>
      <c r="AU76" s="126"/>
      <c r="AV76" s="126"/>
      <c r="AW76" s="126"/>
      <c r="AX76" s="126"/>
      <c r="AY76" s="126"/>
    </row>
    <row r="77" spans="1:1005" ht="15" x14ac:dyDescent="0.25">
      <c r="A77" s="142"/>
      <c r="B77" s="281"/>
      <c r="C77" s="271"/>
      <c r="D77" s="276"/>
      <c r="AI77" s="126"/>
      <c r="AJ77" s="126"/>
      <c r="AK77" s="126"/>
      <c r="AL77" s="126"/>
      <c r="AM77" s="126"/>
      <c r="AN77" s="126"/>
      <c r="AO77" s="126"/>
      <c r="AP77" s="126"/>
      <c r="AQ77" s="126"/>
      <c r="AR77" s="126"/>
      <c r="AS77" s="126"/>
      <c r="AT77" s="126"/>
      <c r="AU77" s="126"/>
      <c r="AV77" s="126"/>
      <c r="AW77" s="126"/>
      <c r="AX77" s="126"/>
      <c r="AY77" s="126"/>
    </row>
    <row r="78" spans="1:1005" ht="15" x14ac:dyDescent="0.25">
      <c r="A78" s="142"/>
      <c r="B78" s="281"/>
      <c r="C78" s="271"/>
      <c r="D78" s="276"/>
      <c r="AI78" s="126"/>
      <c r="AJ78" s="126"/>
      <c r="AK78" s="126"/>
      <c r="AL78" s="126"/>
      <c r="AM78" s="126"/>
      <c r="AN78" s="126"/>
      <c r="AO78" s="126"/>
      <c r="AP78" s="126"/>
      <c r="AQ78" s="126"/>
      <c r="AR78" s="126"/>
      <c r="AS78" s="126"/>
      <c r="AT78" s="126"/>
      <c r="AU78" s="126"/>
      <c r="AV78" s="126"/>
      <c r="AW78" s="126"/>
      <c r="AX78" s="126"/>
      <c r="AY78" s="126"/>
    </row>
    <row r="79" spans="1:1005" ht="15" x14ac:dyDescent="0.25">
      <c r="A79" s="142"/>
      <c r="B79" s="281"/>
      <c r="C79" s="271"/>
      <c r="D79" s="276"/>
      <c r="AI79" s="126"/>
      <c r="AJ79" s="126"/>
      <c r="AK79" s="126"/>
      <c r="AL79" s="126"/>
      <c r="AM79" s="126"/>
      <c r="AN79" s="126"/>
      <c r="AO79" s="126"/>
      <c r="AP79" s="126"/>
      <c r="AQ79" s="126"/>
      <c r="AR79" s="126"/>
      <c r="AS79" s="126"/>
      <c r="AT79" s="126"/>
      <c r="AU79" s="126"/>
      <c r="AV79" s="126"/>
      <c r="AW79" s="126"/>
      <c r="AX79" s="126"/>
      <c r="AY79" s="126"/>
    </row>
    <row r="80" spans="1:1005" ht="15" x14ac:dyDescent="0.25">
      <c r="A80" s="142"/>
      <c r="B80" s="281"/>
      <c r="C80" s="271"/>
      <c r="D80" s="27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42"/>
      <c r="B81" s="289"/>
      <c r="C81" s="261"/>
      <c r="D81" s="27"/>
    </row>
    <row r="82" spans="1:4" ht="12.75" customHeight="1" x14ac:dyDescent="0.25">
      <c r="A82" s="142"/>
      <c r="B82" s="289"/>
      <c r="C82" s="261"/>
      <c r="D82" s="27"/>
    </row>
    <row r="83" spans="1:4" ht="12.75" customHeight="1" x14ac:dyDescent="0.25">
      <c r="A83" s="142"/>
      <c r="B83" s="289"/>
      <c r="C83" s="261"/>
      <c r="D83" s="27"/>
    </row>
    <row r="84" spans="1:4" ht="12.75" customHeight="1" x14ac:dyDescent="0.25">
      <c r="A84" s="142"/>
      <c r="B84" s="289"/>
      <c r="C84" s="261"/>
      <c r="D84" s="27"/>
    </row>
  </sheetData>
  <mergeCells count="1">
    <mergeCell ref="B1:AH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80B1D3"/>
  </sheetPr>
  <dimension ref="A1:ALQ84"/>
  <sheetViews>
    <sheetView workbookViewId="0">
      <selection activeCell="D4" sqref="D4"/>
    </sheetView>
  </sheetViews>
  <sheetFormatPr defaultColWidth="18.7109375" defaultRowHeight="12.75" customHeight="1" x14ac:dyDescent="0.25"/>
  <cols>
    <col min="1" max="4" width="7.5703125" style="162" customWidth="1"/>
    <col min="5" max="12" width="8" style="2" customWidth="1"/>
    <col min="13" max="14" width="9" style="2" bestFit="1" customWidth="1"/>
    <col min="15" max="15" width="9" style="2" customWidth="1"/>
    <col min="16" max="30" width="8" style="2" customWidth="1"/>
    <col min="31" max="31" width="8.28515625" style="37" customWidth="1"/>
    <col min="32" max="54" width="8.85546875" style="2" customWidth="1"/>
    <col min="55" max="16384" width="18.7109375" style="2"/>
  </cols>
  <sheetData>
    <row r="1" spans="1:51" s="167" customFormat="1" ht="15" x14ac:dyDescent="0.25">
      <c r="A1" s="21"/>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328"/>
      <c r="AG1" s="328"/>
      <c r="AH1" s="328"/>
      <c r="AI1" s="162"/>
      <c r="AJ1" s="162"/>
      <c r="AK1" s="162"/>
      <c r="AL1" s="162"/>
      <c r="AM1" s="162"/>
    </row>
    <row r="2" spans="1:51" s="162" customFormat="1" ht="15" x14ac:dyDescent="0.25">
      <c r="A2" s="21"/>
      <c r="B2" s="153" t="s">
        <v>45</v>
      </c>
      <c r="C2" s="153" t="s">
        <v>46</v>
      </c>
      <c r="D2" s="153" t="s">
        <v>47</v>
      </c>
      <c r="E2" s="153">
        <v>1991</v>
      </c>
      <c r="F2" s="153">
        <v>1992</v>
      </c>
      <c r="G2" s="153">
        <v>1993</v>
      </c>
      <c r="H2" s="153">
        <v>1994</v>
      </c>
      <c r="I2" s="153">
        <v>1995</v>
      </c>
      <c r="J2" s="153">
        <v>1996</v>
      </c>
      <c r="K2" s="153">
        <v>1997</v>
      </c>
      <c r="L2" s="153">
        <v>1998</v>
      </c>
      <c r="M2" s="153">
        <v>1999</v>
      </c>
      <c r="N2" s="153">
        <v>2000</v>
      </c>
      <c r="O2" s="153">
        <v>2001</v>
      </c>
      <c r="P2" s="153">
        <v>2002</v>
      </c>
      <c r="Q2" s="153">
        <v>2003</v>
      </c>
      <c r="R2" s="153">
        <v>2004</v>
      </c>
      <c r="S2" s="153">
        <v>2005</v>
      </c>
      <c r="T2" s="153">
        <v>2006</v>
      </c>
      <c r="U2" s="153">
        <v>2007</v>
      </c>
      <c r="V2" s="153">
        <v>2008</v>
      </c>
      <c r="W2" s="153">
        <v>2009</v>
      </c>
      <c r="X2" s="153">
        <v>2010</v>
      </c>
      <c r="Y2" s="153">
        <v>2011</v>
      </c>
      <c r="Z2" s="153">
        <v>2012</v>
      </c>
      <c r="AA2" s="153">
        <v>2013</v>
      </c>
      <c r="AB2" s="153">
        <v>2014</v>
      </c>
      <c r="AC2" s="153">
        <v>2015</v>
      </c>
      <c r="AD2" s="153">
        <v>2016</v>
      </c>
      <c r="AE2" s="175">
        <v>2017</v>
      </c>
      <c r="AF2" s="153">
        <v>2018</v>
      </c>
      <c r="AG2" s="153">
        <v>2019</v>
      </c>
      <c r="AH2" s="153">
        <v>2020</v>
      </c>
    </row>
    <row r="3" spans="1:51" s="162" customFormat="1" ht="15" x14ac:dyDescent="0.25">
      <c r="A3" s="22"/>
      <c r="B3" s="23" t="s">
        <v>63</v>
      </c>
      <c r="C3" s="23" t="s">
        <v>64</v>
      </c>
      <c r="D3" s="23" t="s">
        <v>65</v>
      </c>
      <c r="E3" s="23" t="s">
        <v>66</v>
      </c>
      <c r="F3" s="23" t="s">
        <v>67</v>
      </c>
      <c r="G3" s="23" t="s">
        <v>68</v>
      </c>
      <c r="H3" s="23" t="s">
        <v>69</v>
      </c>
      <c r="I3" s="23" t="s">
        <v>70</v>
      </c>
      <c r="J3" s="23" t="s">
        <v>71</v>
      </c>
      <c r="K3" s="23" t="s">
        <v>72</v>
      </c>
      <c r="L3" s="23" t="s">
        <v>73</v>
      </c>
      <c r="M3" s="23" t="s">
        <v>74</v>
      </c>
      <c r="N3" s="23" t="s">
        <v>75</v>
      </c>
      <c r="O3" s="23" t="s">
        <v>76</v>
      </c>
      <c r="P3" s="23" t="s">
        <v>77</v>
      </c>
      <c r="Q3" s="23" t="s">
        <v>78</v>
      </c>
      <c r="R3" s="23" t="s">
        <v>79</v>
      </c>
      <c r="S3" s="23" t="s">
        <v>80</v>
      </c>
      <c r="T3" s="23" t="s">
        <v>81</v>
      </c>
      <c r="U3" s="23" t="s">
        <v>82</v>
      </c>
      <c r="V3" s="23" t="s">
        <v>83</v>
      </c>
      <c r="W3" s="23" t="s">
        <v>84</v>
      </c>
      <c r="X3" s="23" t="s">
        <v>85</v>
      </c>
      <c r="Y3" s="23" t="s">
        <v>86</v>
      </c>
      <c r="Z3" s="23" t="s">
        <v>87</v>
      </c>
      <c r="AA3" s="23" t="s">
        <v>88</v>
      </c>
      <c r="AB3" s="23" t="s">
        <v>89</v>
      </c>
      <c r="AC3" s="23" t="s">
        <v>90</v>
      </c>
      <c r="AD3" s="23" t="s">
        <v>91</v>
      </c>
      <c r="AE3" s="23" t="s">
        <v>92</v>
      </c>
      <c r="AF3" s="23" t="s">
        <v>93</v>
      </c>
      <c r="AG3" s="23" t="s">
        <v>94</v>
      </c>
      <c r="AH3" s="23" t="s">
        <v>95</v>
      </c>
    </row>
    <row r="4" spans="1:51" ht="15" x14ac:dyDescent="0.25">
      <c r="A4" s="143">
        <v>44682</v>
      </c>
      <c r="B4" s="264"/>
      <c r="C4" s="264"/>
      <c r="D4" s="283">
        <v>105</v>
      </c>
      <c r="E4" s="11">
        <v>98.385000000000005</v>
      </c>
      <c r="F4" s="11">
        <v>189.893</v>
      </c>
      <c r="G4" s="11">
        <v>188.27699999999999</v>
      </c>
      <c r="H4" s="10">
        <v>145.79900000000001</v>
      </c>
      <c r="I4" s="10">
        <v>84.105000000000004</v>
      </c>
      <c r="J4" s="10">
        <v>88.804000000000002</v>
      </c>
      <c r="K4" s="10">
        <v>121.477</v>
      </c>
      <c r="L4" s="10">
        <v>94.427999999999997</v>
      </c>
      <c r="M4" s="10">
        <v>74.421000000000006</v>
      </c>
      <c r="N4" s="10">
        <v>129.619</v>
      </c>
      <c r="O4" s="10">
        <v>144.16300000000001</v>
      </c>
      <c r="P4" s="10">
        <v>68.754999999999995</v>
      </c>
      <c r="Q4" s="10">
        <v>90.24</v>
      </c>
      <c r="R4" s="10">
        <v>111.687</v>
      </c>
      <c r="S4" s="10">
        <v>130.815</v>
      </c>
      <c r="T4" s="10">
        <v>136.42699999999999</v>
      </c>
      <c r="U4" s="10">
        <v>183.291</v>
      </c>
      <c r="V4" s="10">
        <v>94.24</v>
      </c>
      <c r="W4" s="10">
        <v>95.57</v>
      </c>
      <c r="X4" s="10">
        <v>44.341999999999999</v>
      </c>
      <c r="Y4" s="10">
        <v>76.641999999999996</v>
      </c>
      <c r="Z4" s="10">
        <v>104.88500000000001</v>
      </c>
      <c r="AA4" s="10">
        <v>120.34399999999999</v>
      </c>
      <c r="AB4" s="10">
        <v>104.166</v>
      </c>
      <c r="AC4" s="10">
        <v>115.873</v>
      </c>
      <c r="AD4" s="10">
        <v>256.78899999999999</v>
      </c>
      <c r="AE4" s="10">
        <v>105.11499999999999</v>
      </c>
      <c r="AF4" s="10">
        <v>159.27500000000001</v>
      </c>
      <c r="AG4" s="10">
        <v>66.155000000000001</v>
      </c>
      <c r="AH4" s="111">
        <v>78.117999999999995</v>
      </c>
      <c r="AI4" s="130"/>
      <c r="AJ4" s="130"/>
      <c r="AK4" s="130"/>
      <c r="AL4" s="130"/>
      <c r="AM4" s="130"/>
      <c r="AN4" s="130"/>
      <c r="AO4" s="130"/>
      <c r="AP4" s="130"/>
      <c r="AQ4" s="130"/>
      <c r="AR4" s="130"/>
      <c r="AS4" s="130"/>
      <c r="AT4" s="130"/>
      <c r="AU4" s="130"/>
      <c r="AV4" s="130"/>
      <c r="AW4" s="130"/>
      <c r="AX4" s="130"/>
      <c r="AY4" s="130"/>
    </row>
    <row r="5" spans="1:51" ht="15" x14ac:dyDescent="0.25">
      <c r="A5" s="143">
        <v>44713</v>
      </c>
      <c r="B5" s="264"/>
      <c r="C5" s="264"/>
      <c r="D5" s="284">
        <v>260</v>
      </c>
      <c r="E5" s="11">
        <v>374.089</v>
      </c>
      <c r="F5" s="11">
        <v>162.392</v>
      </c>
      <c r="G5" s="11">
        <v>282.62900000000002</v>
      </c>
      <c r="H5" s="10">
        <v>178.584</v>
      </c>
      <c r="I5" s="10">
        <v>428.47</v>
      </c>
      <c r="J5" s="10">
        <v>292.63400000000001</v>
      </c>
      <c r="K5" s="10">
        <v>261.28199999999998</v>
      </c>
      <c r="L5" s="10">
        <v>283.68599999999998</v>
      </c>
      <c r="M5" s="10">
        <v>297.67399999999998</v>
      </c>
      <c r="N5" s="10">
        <v>222.13200000000001</v>
      </c>
      <c r="O5" s="10">
        <v>164.15600000000001</v>
      </c>
      <c r="P5" s="10">
        <v>223.79</v>
      </c>
      <c r="Q5" s="10">
        <v>258.71800000000002</v>
      </c>
      <c r="R5" s="10">
        <v>248.01400000000001</v>
      </c>
      <c r="S5" s="10">
        <v>282.065</v>
      </c>
      <c r="T5" s="10">
        <v>135.91300000000001</v>
      </c>
      <c r="U5" s="10">
        <v>132.16900000000001</v>
      </c>
      <c r="V5" s="10">
        <v>231.71100000000001</v>
      </c>
      <c r="W5" s="10">
        <v>328.096</v>
      </c>
      <c r="X5" s="10">
        <v>268.11799999999999</v>
      </c>
      <c r="Y5" s="10">
        <v>234.85499999999999</v>
      </c>
      <c r="Z5" s="10">
        <v>175.429</v>
      </c>
      <c r="AA5" s="10">
        <v>143.37299999999999</v>
      </c>
      <c r="AB5" s="10">
        <v>207.97800000000001</v>
      </c>
      <c r="AC5" s="10">
        <v>376.28300000000002</v>
      </c>
      <c r="AD5" s="10">
        <v>343.01</v>
      </c>
      <c r="AE5" s="10">
        <v>174.83600000000001</v>
      </c>
      <c r="AF5" s="10">
        <v>267.60000000000002</v>
      </c>
      <c r="AG5" s="10">
        <v>264.65100000000001</v>
      </c>
      <c r="AH5" s="111">
        <v>264.81799999999998</v>
      </c>
      <c r="AI5" s="130"/>
      <c r="AJ5" s="130"/>
      <c r="AK5" s="130"/>
      <c r="AL5" s="130"/>
      <c r="AM5" s="130"/>
      <c r="AN5" s="130"/>
      <c r="AO5" s="130"/>
      <c r="AP5" s="130"/>
      <c r="AQ5" s="130"/>
      <c r="AR5" s="130"/>
      <c r="AS5" s="130"/>
      <c r="AT5" s="130"/>
      <c r="AU5" s="130"/>
      <c r="AV5" s="130"/>
      <c r="AW5" s="130"/>
      <c r="AX5" s="130"/>
      <c r="AY5" s="130"/>
    </row>
    <row r="6" spans="1:51" ht="15" x14ac:dyDescent="0.25">
      <c r="A6" s="143">
        <v>44743</v>
      </c>
      <c r="B6" s="264"/>
      <c r="C6" s="264"/>
      <c r="D6" s="284">
        <v>119</v>
      </c>
      <c r="E6" s="11">
        <v>156.65700000000001</v>
      </c>
      <c r="F6" s="11">
        <v>90.603999999999999</v>
      </c>
      <c r="G6" s="11">
        <v>150.315</v>
      </c>
      <c r="H6" s="10">
        <v>39.612000000000002</v>
      </c>
      <c r="I6" s="10">
        <v>316.84699999999998</v>
      </c>
      <c r="J6" s="10">
        <v>129.29900000000001</v>
      </c>
      <c r="K6" s="10">
        <v>97.239000000000004</v>
      </c>
      <c r="L6" s="10">
        <v>289.34699999999998</v>
      </c>
      <c r="M6" s="10">
        <v>151.14599999999999</v>
      </c>
      <c r="N6" s="10">
        <v>64.497</v>
      </c>
      <c r="O6" s="10">
        <v>48.564999999999998</v>
      </c>
      <c r="P6" s="10">
        <v>83.905000000000001</v>
      </c>
      <c r="Q6" s="10">
        <v>92.016999999999996</v>
      </c>
      <c r="R6" s="10">
        <v>181.82900000000001</v>
      </c>
      <c r="S6" s="10">
        <v>184.32499999999999</v>
      </c>
      <c r="T6" s="10">
        <v>26.687000000000001</v>
      </c>
      <c r="U6" s="10">
        <v>32.972999999999999</v>
      </c>
      <c r="V6" s="10">
        <v>149.86600000000001</v>
      </c>
      <c r="W6" s="10">
        <v>242.05</v>
      </c>
      <c r="X6" s="10">
        <v>252.12299999999999</v>
      </c>
      <c r="Y6" s="10">
        <v>280.10399999999998</v>
      </c>
      <c r="Z6" s="10">
        <v>70.694999999999993</v>
      </c>
      <c r="AA6" s="10">
        <v>50.777000000000001</v>
      </c>
      <c r="AB6" s="10">
        <v>103.873</v>
      </c>
      <c r="AC6" s="10">
        <v>191.94900000000001</v>
      </c>
      <c r="AD6" s="10">
        <v>108.70099999999999</v>
      </c>
      <c r="AE6" s="10">
        <v>69.924999999999997</v>
      </c>
      <c r="AF6" s="10">
        <v>98.891999999999996</v>
      </c>
      <c r="AG6" s="10">
        <v>156.77699999999999</v>
      </c>
      <c r="AH6" s="111">
        <v>131.13800000000001</v>
      </c>
      <c r="AI6" s="130"/>
      <c r="AJ6" s="130"/>
      <c r="AK6" s="130"/>
      <c r="AL6" s="130"/>
      <c r="AM6" s="130"/>
      <c r="AN6" s="130"/>
      <c r="AO6" s="130"/>
      <c r="AP6" s="130"/>
      <c r="AQ6" s="130"/>
      <c r="AR6" s="130"/>
      <c r="AS6" s="130"/>
      <c r="AT6" s="130"/>
      <c r="AU6" s="130"/>
      <c r="AV6" s="130"/>
      <c r="AW6" s="130"/>
      <c r="AX6" s="130"/>
      <c r="AY6" s="130"/>
    </row>
    <row r="7" spans="1:51" ht="15" x14ac:dyDescent="0.25">
      <c r="A7" s="143">
        <v>44774</v>
      </c>
      <c r="B7" s="264"/>
      <c r="C7" s="264"/>
      <c r="D7" s="284">
        <v>50</v>
      </c>
      <c r="E7" s="11">
        <v>73.534000000000006</v>
      </c>
      <c r="F7" s="11">
        <v>40.101999999999997</v>
      </c>
      <c r="G7" s="11">
        <v>137.93299999999999</v>
      </c>
      <c r="H7" s="10">
        <v>27.87</v>
      </c>
      <c r="I7" s="10">
        <v>102.027</v>
      </c>
      <c r="J7" s="10">
        <v>48.665999999999997</v>
      </c>
      <c r="K7" s="10">
        <v>72.930000000000007</v>
      </c>
      <c r="L7" s="10">
        <v>100.21</v>
      </c>
      <c r="M7" s="10">
        <v>57.738999999999997</v>
      </c>
      <c r="N7" s="10">
        <v>33.856000000000002</v>
      </c>
      <c r="O7" s="10">
        <v>28.942</v>
      </c>
      <c r="P7" s="10">
        <v>38.377000000000002</v>
      </c>
      <c r="Q7" s="10">
        <v>38.722999999999999</v>
      </c>
      <c r="R7" s="10">
        <v>70.055999999999997</v>
      </c>
      <c r="S7" s="10">
        <v>64.923000000000002</v>
      </c>
      <c r="T7" s="10">
        <v>24.762</v>
      </c>
      <c r="U7" s="10">
        <v>34.793999999999997</v>
      </c>
      <c r="V7" s="10">
        <v>50.945</v>
      </c>
      <c r="W7" s="10">
        <v>73.891999999999996</v>
      </c>
      <c r="X7" s="10">
        <v>80.037000000000006</v>
      </c>
      <c r="Y7" s="10">
        <v>82.293999999999997</v>
      </c>
      <c r="Z7" s="10">
        <v>30.984999999999999</v>
      </c>
      <c r="AA7" s="10">
        <v>28.337</v>
      </c>
      <c r="AB7" s="10">
        <v>49.055</v>
      </c>
      <c r="AC7" s="10">
        <v>59.633000000000003</v>
      </c>
      <c r="AD7" s="10">
        <v>51.228999999999999</v>
      </c>
      <c r="AE7" s="10">
        <v>36.075000000000003</v>
      </c>
      <c r="AF7" s="10">
        <v>42.319000000000003</v>
      </c>
      <c r="AG7" s="10">
        <v>56.341999999999999</v>
      </c>
      <c r="AH7" s="111">
        <v>45.62</v>
      </c>
      <c r="AI7" s="130"/>
      <c r="AJ7" s="130"/>
      <c r="AK7" s="130"/>
      <c r="AL7" s="130"/>
      <c r="AM7" s="130"/>
      <c r="AN7" s="130"/>
      <c r="AO7" s="130"/>
      <c r="AP7" s="130"/>
      <c r="AQ7" s="130"/>
      <c r="AR7" s="130"/>
      <c r="AS7" s="130"/>
      <c r="AT7" s="130"/>
      <c r="AU7" s="130"/>
      <c r="AV7" s="130"/>
      <c r="AW7" s="130"/>
      <c r="AX7" s="130"/>
      <c r="AY7" s="130"/>
    </row>
    <row r="8" spans="1:51" ht="15" x14ac:dyDescent="0.25">
      <c r="A8" s="143">
        <v>44805</v>
      </c>
      <c r="B8" s="264"/>
      <c r="C8" s="264"/>
      <c r="D8" s="284">
        <v>37</v>
      </c>
      <c r="E8" s="11">
        <v>58.841999999999999</v>
      </c>
      <c r="F8" s="11">
        <v>29.585999999999999</v>
      </c>
      <c r="G8" s="11">
        <v>50.811999999999998</v>
      </c>
      <c r="H8" s="10">
        <v>21.454999999999998</v>
      </c>
      <c r="I8" s="10">
        <v>48.179000000000002</v>
      </c>
      <c r="J8" s="10">
        <v>32.734000000000002</v>
      </c>
      <c r="K8" s="10">
        <v>54.543999999999997</v>
      </c>
      <c r="L8" s="10">
        <v>44.372999999999998</v>
      </c>
      <c r="M8" s="10">
        <v>50.481999999999999</v>
      </c>
      <c r="N8" s="10">
        <v>40.378</v>
      </c>
      <c r="O8" s="10">
        <v>20.64</v>
      </c>
      <c r="P8" s="10">
        <v>34.26</v>
      </c>
      <c r="Q8" s="10">
        <v>35.639000000000003</v>
      </c>
      <c r="R8" s="10">
        <v>52.142000000000003</v>
      </c>
      <c r="S8" s="10">
        <v>37.173999999999999</v>
      </c>
      <c r="T8" s="10">
        <v>20.385000000000002</v>
      </c>
      <c r="U8" s="10">
        <v>28.238</v>
      </c>
      <c r="V8" s="10">
        <v>43.036000000000001</v>
      </c>
      <c r="W8" s="10">
        <v>35.454999999999998</v>
      </c>
      <c r="X8" s="10">
        <v>44.015000000000001</v>
      </c>
      <c r="Y8" s="10">
        <v>41.14</v>
      </c>
      <c r="Z8" s="10">
        <v>20.420000000000002</v>
      </c>
      <c r="AA8" s="10">
        <v>29.466000000000001</v>
      </c>
      <c r="AB8" s="10">
        <v>42.543999999999997</v>
      </c>
      <c r="AC8" s="10">
        <v>36.826000000000001</v>
      </c>
      <c r="AD8" s="10">
        <v>49.031999999999996</v>
      </c>
      <c r="AE8" s="10">
        <v>31.759</v>
      </c>
      <c r="AF8" s="10">
        <v>27.1</v>
      </c>
      <c r="AG8" s="10">
        <v>43.588999999999999</v>
      </c>
      <c r="AH8" s="111">
        <v>30.765000000000001</v>
      </c>
      <c r="AI8" s="130"/>
      <c r="AJ8" s="130"/>
      <c r="AK8" s="130"/>
      <c r="AL8" s="130"/>
      <c r="AM8" s="130"/>
      <c r="AN8" s="130"/>
      <c r="AO8" s="130"/>
      <c r="AP8" s="130"/>
      <c r="AQ8" s="130"/>
      <c r="AR8" s="130"/>
      <c r="AS8" s="130"/>
      <c r="AT8" s="130"/>
      <c r="AU8" s="130"/>
      <c r="AV8" s="130"/>
      <c r="AW8" s="130"/>
      <c r="AX8" s="130"/>
      <c r="AY8" s="130"/>
    </row>
    <row r="9" spans="1:51" ht="15" x14ac:dyDescent="0.25">
      <c r="A9" s="143">
        <v>44835</v>
      </c>
      <c r="B9" s="264"/>
      <c r="C9" s="264"/>
      <c r="D9" s="284">
        <v>47.27</v>
      </c>
      <c r="E9" s="11">
        <v>45.709000000000003</v>
      </c>
      <c r="F9" s="11">
        <v>30.577999999999999</v>
      </c>
      <c r="G9" s="11">
        <v>51.64</v>
      </c>
      <c r="H9" s="10">
        <v>52.893000000000001</v>
      </c>
      <c r="I9" s="10">
        <v>54.418999999999997</v>
      </c>
      <c r="J9" s="10">
        <v>39.607999999999997</v>
      </c>
      <c r="K9" s="10">
        <v>64.632999999999996</v>
      </c>
      <c r="L9" s="10">
        <v>54.463000000000001</v>
      </c>
      <c r="M9" s="10">
        <v>41.002000000000002</v>
      </c>
      <c r="N9" s="10">
        <v>43.948</v>
      </c>
      <c r="O9" s="10">
        <v>26.922000000000001</v>
      </c>
      <c r="P9" s="10">
        <v>42.841999999999999</v>
      </c>
      <c r="Q9" s="10">
        <v>33.652999999999999</v>
      </c>
      <c r="R9" s="10">
        <v>58.302999999999997</v>
      </c>
      <c r="S9" s="10">
        <v>43.546999999999997</v>
      </c>
      <c r="T9" s="10">
        <v>44.75</v>
      </c>
      <c r="U9" s="10">
        <v>58.192999999999998</v>
      </c>
      <c r="V9" s="10">
        <v>42.341000000000001</v>
      </c>
      <c r="W9" s="10">
        <v>48.314999999999998</v>
      </c>
      <c r="X9" s="10">
        <v>40.787999999999997</v>
      </c>
      <c r="Y9" s="10">
        <v>52.253999999999998</v>
      </c>
      <c r="Z9" s="10">
        <v>26.568999999999999</v>
      </c>
      <c r="AA9" s="10">
        <v>55.941000000000003</v>
      </c>
      <c r="AB9" s="10">
        <v>104.20699999999999</v>
      </c>
      <c r="AC9" s="10">
        <v>51.83</v>
      </c>
      <c r="AD9" s="10">
        <v>96.212999999999994</v>
      </c>
      <c r="AE9" s="10">
        <v>57.375</v>
      </c>
      <c r="AF9" s="10">
        <v>40.363999999999997</v>
      </c>
      <c r="AG9" s="10">
        <v>50.119</v>
      </c>
      <c r="AH9" s="111">
        <v>33.420999999999999</v>
      </c>
      <c r="AI9" s="130"/>
      <c r="AJ9" s="130"/>
      <c r="AK9" s="130"/>
      <c r="AL9" s="130"/>
      <c r="AM9" s="130"/>
      <c r="AN9" s="130"/>
      <c r="AO9" s="130"/>
      <c r="AP9" s="130"/>
      <c r="AQ9" s="130"/>
      <c r="AR9" s="130"/>
      <c r="AS9" s="130"/>
      <c r="AT9" s="130"/>
      <c r="AU9" s="130"/>
      <c r="AV9" s="130"/>
      <c r="AW9" s="130"/>
      <c r="AX9" s="130"/>
      <c r="AY9" s="130"/>
    </row>
    <row r="10" spans="1:51" ht="15" x14ac:dyDescent="0.25">
      <c r="A10" s="143">
        <v>44866</v>
      </c>
      <c r="B10" s="264"/>
      <c r="C10" s="264"/>
      <c r="D10" s="284">
        <v>46.8</v>
      </c>
      <c r="E10" s="11">
        <v>55.813000000000002</v>
      </c>
      <c r="F10" s="11">
        <v>35.963000000000001</v>
      </c>
      <c r="G10" s="11">
        <v>49.424999999999997</v>
      </c>
      <c r="H10" s="10">
        <v>44.87</v>
      </c>
      <c r="I10" s="10">
        <v>55.201999999999998</v>
      </c>
      <c r="J10" s="10">
        <v>47.901000000000003</v>
      </c>
      <c r="K10" s="10">
        <v>46.735999999999997</v>
      </c>
      <c r="L10" s="10">
        <v>50.618000000000002</v>
      </c>
      <c r="M10" s="10">
        <v>41.347000000000001</v>
      </c>
      <c r="N10" s="10">
        <v>41.033999999999999</v>
      </c>
      <c r="O10" s="10">
        <v>39.459000000000003</v>
      </c>
      <c r="P10" s="10">
        <v>39.033999999999999</v>
      </c>
      <c r="Q10" s="10">
        <v>38.143000000000001</v>
      </c>
      <c r="R10" s="10">
        <v>76.143000000000001</v>
      </c>
      <c r="S10" s="10">
        <v>45.655000000000001</v>
      </c>
      <c r="T10" s="10">
        <v>38.880000000000003</v>
      </c>
      <c r="U10" s="10">
        <v>48.668999999999997</v>
      </c>
      <c r="V10" s="10">
        <v>47.235999999999997</v>
      </c>
      <c r="W10" s="10">
        <v>52.65</v>
      </c>
      <c r="X10" s="10">
        <v>46.673000000000002</v>
      </c>
      <c r="Y10" s="10">
        <v>52.401000000000003</v>
      </c>
      <c r="Z10" s="10">
        <v>40.012999999999998</v>
      </c>
      <c r="AA10" s="10">
        <v>42.94</v>
      </c>
      <c r="AB10" s="10">
        <v>58.664000000000001</v>
      </c>
      <c r="AC10" s="10">
        <v>47.695999999999998</v>
      </c>
      <c r="AD10" s="10">
        <v>95.272999999999996</v>
      </c>
      <c r="AE10" s="10">
        <v>48.078000000000003</v>
      </c>
      <c r="AF10" s="10">
        <v>43.613999999999997</v>
      </c>
      <c r="AG10" s="10">
        <v>45.216999999999999</v>
      </c>
      <c r="AH10" s="111">
        <v>42.063000000000002</v>
      </c>
      <c r="AI10" s="130"/>
      <c r="AJ10" s="130"/>
      <c r="AK10" s="130"/>
      <c r="AL10" s="130"/>
      <c r="AM10" s="130"/>
      <c r="AN10" s="130"/>
      <c r="AO10" s="130"/>
      <c r="AP10" s="130"/>
      <c r="AQ10" s="130"/>
      <c r="AR10" s="130"/>
      <c r="AS10" s="130"/>
      <c r="AT10" s="130"/>
      <c r="AU10" s="130"/>
      <c r="AV10" s="130"/>
      <c r="AW10" s="130"/>
      <c r="AX10" s="130"/>
      <c r="AY10" s="130"/>
    </row>
    <row r="11" spans="1:51" ht="15" x14ac:dyDescent="0.25">
      <c r="A11" s="143">
        <v>44896</v>
      </c>
      <c r="B11" s="264"/>
      <c r="C11" s="264"/>
      <c r="D11" s="284">
        <v>32.75</v>
      </c>
      <c r="E11" s="11">
        <v>46.987000000000002</v>
      </c>
      <c r="F11" s="11">
        <v>31.08</v>
      </c>
      <c r="G11" s="11">
        <v>41.494</v>
      </c>
      <c r="H11" s="10">
        <v>34.082000000000001</v>
      </c>
      <c r="I11" s="10">
        <v>55.238</v>
      </c>
      <c r="J11" s="10">
        <v>45.865000000000002</v>
      </c>
      <c r="K11" s="10">
        <v>36.799999999999997</v>
      </c>
      <c r="L11" s="10">
        <v>45.073</v>
      </c>
      <c r="M11" s="10">
        <v>34.494</v>
      </c>
      <c r="N11" s="10">
        <v>32.774000000000001</v>
      </c>
      <c r="O11" s="10">
        <v>31.516999999999999</v>
      </c>
      <c r="P11" s="10">
        <v>32.4</v>
      </c>
      <c r="Q11" s="10">
        <v>33.098999999999997</v>
      </c>
      <c r="R11" s="10">
        <v>45.551000000000002</v>
      </c>
      <c r="S11" s="10">
        <v>38.14</v>
      </c>
      <c r="T11" s="10">
        <v>32.966000000000001</v>
      </c>
      <c r="U11" s="10">
        <v>34.823999999999998</v>
      </c>
      <c r="V11" s="10">
        <v>36.51</v>
      </c>
      <c r="W11" s="10">
        <v>42.558</v>
      </c>
      <c r="X11" s="10">
        <v>40.595999999999997</v>
      </c>
      <c r="Y11" s="10">
        <v>42.033999999999999</v>
      </c>
      <c r="Z11" s="10">
        <v>33.106999999999999</v>
      </c>
      <c r="AA11" s="10">
        <v>33.103000000000002</v>
      </c>
      <c r="AB11" s="10">
        <v>43.750999999999998</v>
      </c>
      <c r="AC11" s="10">
        <v>41.040999999999997</v>
      </c>
      <c r="AD11" s="10">
        <v>58.581000000000003</v>
      </c>
      <c r="AE11" s="10">
        <v>43.991999999999997</v>
      </c>
      <c r="AF11" s="10">
        <v>34.616999999999997</v>
      </c>
      <c r="AG11" s="10">
        <v>38.664000000000001</v>
      </c>
      <c r="AH11" s="111">
        <v>35.917000000000002</v>
      </c>
      <c r="AI11" s="130"/>
      <c r="AJ11" s="130"/>
      <c r="AK11" s="130"/>
      <c r="AL11" s="130"/>
      <c r="AM11" s="130"/>
      <c r="AN11" s="130"/>
      <c r="AO11" s="130"/>
      <c r="AP11" s="130"/>
      <c r="AQ11" s="130"/>
      <c r="AR11" s="130"/>
      <c r="AS11" s="130"/>
      <c r="AT11" s="130"/>
      <c r="AU11" s="130"/>
      <c r="AV11" s="130"/>
      <c r="AW11" s="130"/>
      <c r="AX11" s="130"/>
      <c r="AY11" s="130"/>
    </row>
    <row r="12" spans="1:51" ht="15" x14ac:dyDescent="0.25">
      <c r="A12" s="143">
        <v>44927</v>
      </c>
      <c r="B12" s="264"/>
      <c r="C12" s="264"/>
      <c r="D12" s="284">
        <v>40.270000000000003</v>
      </c>
      <c r="E12" s="11">
        <v>37.643000000000001</v>
      </c>
      <c r="F12" s="11">
        <v>28.187000000000001</v>
      </c>
      <c r="G12" s="11">
        <v>34.923999999999999</v>
      </c>
      <c r="H12" s="10">
        <v>31.602</v>
      </c>
      <c r="I12" s="10">
        <v>44.582999999999998</v>
      </c>
      <c r="J12" s="10">
        <v>61.436</v>
      </c>
      <c r="K12" s="10">
        <v>31.981999999999999</v>
      </c>
      <c r="L12" s="10">
        <v>37.021999999999998</v>
      </c>
      <c r="M12" s="10">
        <v>31.044</v>
      </c>
      <c r="N12" s="10">
        <v>28.977</v>
      </c>
      <c r="O12" s="10">
        <v>26.751999999999999</v>
      </c>
      <c r="P12" s="10">
        <v>29.052</v>
      </c>
      <c r="Q12" s="10">
        <v>30.062000000000001</v>
      </c>
      <c r="R12" s="10">
        <v>40.137</v>
      </c>
      <c r="S12" s="10">
        <v>38.962000000000003</v>
      </c>
      <c r="T12" s="10">
        <v>31.126999999999999</v>
      </c>
      <c r="U12" s="10">
        <v>29.193000000000001</v>
      </c>
      <c r="V12" s="10">
        <v>33.643999999999998</v>
      </c>
      <c r="W12" s="10">
        <v>37.026000000000003</v>
      </c>
      <c r="X12" s="10">
        <v>36.679000000000002</v>
      </c>
      <c r="Y12" s="10">
        <v>37.002000000000002</v>
      </c>
      <c r="Z12" s="10">
        <v>27.948</v>
      </c>
      <c r="AA12" s="10">
        <v>29.777999999999999</v>
      </c>
      <c r="AB12" s="10">
        <v>39.994</v>
      </c>
      <c r="AC12" s="10">
        <v>34.475000000000001</v>
      </c>
      <c r="AD12" s="10">
        <v>48.515999999999998</v>
      </c>
      <c r="AE12" s="10">
        <v>37.725999999999999</v>
      </c>
      <c r="AF12" s="10">
        <v>30.466999999999999</v>
      </c>
      <c r="AG12" s="10">
        <v>34.17</v>
      </c>
      <c r="AH12" s="111">
        <v>30.829000000000001</v>
      </c>
      <c r="AI12" s="130"/>
      <c r="AJ12" s="130"/>
      <c r="AK12" s="130"/>
      <c r="AL12" s="130"/>
      <c r="AM12" s="130"/>
      <c r="AN12" s="130"/>
      <c r="AO12" s="130"/>
      <c r="AP12" s="130"/>
      <c r="AQ12" s="130"/>
      <c r="AR12" s="130"/>
      <c r="AS12" s="130"/>
      <c r="AT12" s="130"/>
      <c r="AU12" s="130"/>
      <c r="AV12" s="130"/>
      <c r="AW12" s="130"/>
      <c r="AX12" s="130"/>
      <c r="AY12" s="130"/>
    </row>
    <row r="13" spans="1:51" ht="15" x14ac:dyDescent="0.25">
      <c r="A13" s="143">
        <v>44958</v>
      </c>
      <c r="B13" s="264"/>
      <c r="C13" s="264"/>
      <c r="D13" s="284">
        <v>41.48</v>
      </c>
      <c r="E13" s="11">
        <v>40.212000000000003</v>
      </c>
      <c r="F13" s="11">
        <v>29.785</v>
      </c>
      <c r="G13" s="11">
        <v>33.863</v>
      </c>
      <c r="H13" s="10">
        <v>48.886000000000003</v>
      </c>
      <c r="I13" s="10">
        <v>55.015999999999998</v>
      </c>
      <c r="J13" s="10">
        <v>46.433999999999997</v>
      </c>
      <c r="K13" s="10">
        <v>32</v>
      </c>
      <c r="L13" s="10">
        <v>37.198999999999998</v>
      </c>
      <c r="M13" s="10">
        <v>38.159999999999997</v>
      </c>
      <c r="N13" s="10">
        <v>29.696000000000002</v>
      </c>
      <c r="O13" s="10">
        <v>27.998999999999999</v>
      </c>
      <c r="P13" s="10">
        <v>41.110999999999997</v>
      </c>
      <c r="Q13" s="10">
        <v>31.850999999999999</v>
      </c>
      <c r="R13" s="10">
        <v>39.671999999999997</v>
      </c>
      <c r="S13" s="10">
        <v>37.024000000000001</v>
      </c>
      <c r="T13" s="10">
        <v>36.125</v>
      </c>
      <c r="U13" s="10">
        <v>28.785</v>
      </c>
      <c r="V13" s="10">
        <v>36.799999999999997</v>
      </c>
      <c r="W13" s="10">
        <v>32.982999999999997</v>
      </c>
      <c r="X13" s="10">
        <v>36.406999999999996</v>
      </c>
      <c r="Y13" s="10">
        <v>38.36</v>
      </c>
      <c r="Z13" s="10">
        <v>29.228999999999999</v>
      </c>
      <c r="AA13" s="10">
        <v>39.770000000000003</v>
      </c>
      <c r="AB13" s="10">
        <v>52.296999999999997</v>
      </c>
      <c r="AC13" s="10">
        <v>48.38</v>
      </c>
      <c r="AD13" s="10">
        <v>88.096999999999994</v>
      </c>
      <c r="AE13" s="10">
        <v>41.512999999999998</v>
      </c>
      <c r="AF13" s="10">
        <v>33.201000000000001</v>
      </c>
      <c r="AG13" s="10">
        <v>32.167000000000002</v>
      </c>
      <c r="AH13" s="111">
        <v>37.234000000000002</v>
      </c>
      <c r="AI13" s="130"/>
      <c r="AJ13" s="130"/>
      <c r="AK13" s="130"/>
      <c r="AL13" s="130"/>
      <c r="AM13" s="130"/>
      <c r="AN13" s="130"/>
      <c r="AO13" s="130"/>
      <c r="AP13" s="130"/>
      <c r="AQ13" s="130"/>
      <c r="AR13" s="130"/>
      <c r="AS13" s="130"/>
      <c r="AT13" s="130"/>
      <c r="AU13" s="130"/>
      <c r="AV13" s="130"/>
      <c r="AW13" s="130"/>
      <c r="AX13" s="130"/>
      <c r="AY13" s="130"/>
    </row>
    <row r="14" spans="1:51" ht="15" x14ac:dyDescent="0.25">
      <c r="A14" s="143">
        <v>44986</v>
      </c>
      <c r="B14" s="264"/>
      <c r="C14" s="264"/>
      <c r="D14" s="284">
        <v>86.5</v>
      </c>
      <c r="E14" s="11">
        <v>116.128</v>
      </c>
      <c r="F14" s="11">
        <v>92.498999999999995</v>
      </c>
      <c r="G14" s="11">
        <v>95.013000000000005</v>
      </c>
      <c r="H14" s="10">
        <v>109.877</v>
      </c>
      <c r="I14" s="10">
        <v>89.361999999999995</v>
      </c>
      <c r="J14" s="10">
        <v>103.32599999999999</v>
      </c>
      <c r="K14" s="10">
        <v>76.838999999999999</v>
      </c>
      <c r="L14" s="10">
        <v>76.766000000000005</v>
      </c>
      <c r="M14" s="10">
        <v>62.064999999999998</v>
      </c>
      <c r="N14" s="10">
        <v>65.132999999999996</v>
      </c>
      <c r="O14" s="10">
        <v>52.51</v>
      </c>
      <c r="P14" s="10">
        <v>66.974999999999994</v>
      </c>
      <c r="Q14" s="10">
        <v>96.228999999999999</v>
      </c>
      <c r="R14" s="10">
        <v>86.540999999999997</v>
      </c>
      <c r="S14" s="10">
        <v>63.055</v>
      </c>
      <c r="T14" s="10">
        <v>92.61</v>
      </c>
      <c r="U14" s="10">
        <v>50.576000000000001</v>
      </c>
      <c r="V14" s="10">
        <v>77.572000000000003</v>
      </c>
      <c r="W14" s="10">
        <v>56.726999999999997</v>
      </c>
      <c r="X14" s="10">
        <v>65.224999999999994</v>
      </c>
      <c r="Y14" s="10">
        <v>88.745999999999995</v>
      </c>
      <c r="Z14" s="10">
        <v>61.93</v>
      </c>
      <c r="AA14" s="10">
        <v>71.161000000000001</v>
      </c>
      <c r="AB14" s="10">
        <v>94.563999999999993</v>
      </c>
      <c r="AC14" s="10">
        <v>92.88</v>
      </c>
      <c r="AD14" s="10">
        <v>330.714</v>
      </c>
      <c r="AE14" s="10">
        <v>64.325000000000003</v>
      </c>
      <c r="AF14" s="10">
        <v>67.495000000000005</v>
      </c>
      <c r="AG14" s="10">
        <v>88.602999999999994</v>
      </c>
      <c r="AH14" s="111">
        <v>57.982999999999997</v>
      </c>
      <c r="AI14" s="130"/>
      <c r="AJ14" s="130"/>
      <c r="AK14" s="130"/>
      <c r="AL14" s="130"/>
      <c r="AM14" s="130"/>
      <c r="AN14" s="130"/>
      <c r="AO14" s="130"/>
      <c r="AP14" s="130"/>
      <c r="AQ14" s="130"/>
      <c r="AR14" s="130"/>
      <c r="AS14" s="130"/>
      <c r="AT14" s="130"/>
      <c r="AU14" s="130"/>
      <c r="AV14" s="130"/>
      <c r="AW14" s="130"/>
      <c r="AX14" s="130"/>
      <c r="AY14" s="130"/>
    </row>
    <row r="15" spans="1:51" ht="15" x14ac:dyDescent="0.25">
      <c r="A15" s="143">
        <v>45017</v>
      </c>
      <c r="B15" s="264"/>
      <c r="C15" s="264"/>
      <c r="D15" s="284">
        <v>112.76</v>
      </c>
      <c r="E15" s="11">
        <v>114.744</v>
      </c>
      <c r="F15" s="11">
        <v>161.09899999999999</v>
      </c>
      <c r="G15" s="11">
        <v>120.256</v>
      </c>
      <c r="H15" s="10">
        <v>93.813999999999993</v>
      </c>
      <c r="I15" s="10">
        <v>143.81299999999999</v>
      </c>
      <c r="J15" s="10">
        <v>128.49799999999999</v>
      </c>
      <c r="K15" s="10">
        <v>141.97999999999999</v>
      </c>
      <c r="L15" s="10">
        <v>96.600999999999999</v>
      </c>
      <c r="M15" s="10">
        <v>97.346999999999994</v>
      </c>
      <c r="N15" s="10">
        <v>100.624</v>
      </c>
      <c r="O15" s="10">
        <v>84.893000000000001</v>
      </c>
      <c r="P15" s="10">
        <v>94.221000000000004</v>
      </c>
      <c r="Q15" s="10">
        <v>154.536</v>
      </c>
      <c r="R15" s="10">
        <v>125.47</v>
      </c>
      <c r="S15" s="10">
        <v>127.81399999999999</v>
      </c>
      <c r="T15" s="10">
        <v>94.988</v>
      </c>
      <c r="U15" s="10">
        <v>55.008000000000003</v>
      </c>
      <c r="V15" s="10">
        <v>118.611</v>
      </c>
      <c r="W15" s="10">
        <v>79.165999999999997</v>
      </c>
      <c r="X15" s="10">
        <v>197.91</v>
      </c>
      <c r="Y15" s="10">
        <v>154.92500000000001</v>
      </c>
      <c r="Z15" s="10">
        <v>66.843999999999994</v>
      </c>
      <c r="AA15" s="10">
        <v>93.245000000000005</v>
      </c>
      <c r="AB15" s="10">
        <v>96.751000000000005</v>
      </c>
      <c r="AC15" s="10">
        <v>140.98400000000001</v>
      </c>
      <c r="AD15" s="10">
        <v>533.02599999999995</v>
      </c>
      <c r="AE15" s="10">
        <v>90.522999999999996</v>
      </c>
      <c r="AF15" s="10">
        <v>259.50099999999998</v>
      </c>
      <c r="AG15" s="10">
        <v>115.51600000000001</v>
      </c>
      <c r="AH15" s="111">
        <v>79.087000000000003</v>
      </c>
      <c r="AI15" s="130"/>
      <c r="AJ15" s="130"/>
      <c r="AK15" s="130"/>
      <c r="AL15" s="130"/>
      <c r="AM15" s="130"/>
      <c r="AN15" s="130"/>
      <c r="AO15" s="130"/>
      <c r="AP15" s="130"/>
      <c r="AQ15" s="130"/>
      <c r="AR15" s="130"/>
      <c r="AS15" s="130"/>
      <c r="AT15" s="130"/>
      <c r="AU15" s="130"/>
      <c r="AV15" s="130"/>
      <c r="AW15" s="130"/>
      <c r="AX15" s="130"/>
      <c r="AY15" s="130"/>
    </row>
    <row r="16" spans="1:51" ht="15" x14ac:dyDescent="0.25">
      <c r="A16" s="143">
        <v>45047</v>
      </c>
      <c r="B16" s="264"/>
      <c r="C16" s="264"/>
      <c r="D16" s="284">
        <v>244.27</v>
      </c>
      <c r="E16" s="11">
        <v>180.15100000000001</v>
      </c>
      <c r="F16" s="11">
        <v>325.42200000000003</v>
      </c>
      <c r="G16" s="11">
        <v>201.58099999999999</v>
      </c>
      <c r="H16" s="10">
        <v>150.691</v>
      </c>
      <c r="I16" s="10">
        <v>213.43600000000001</v>
      </c>
      <c r="J16" s="10">
        <v>425.14499999999998</v>
      </c>
      <c r="K16" s="10">
        <v>215.791</v>
      </c>
      <c r="L16" s="10">
        <v>309.13</v>
      </c>
      <c r="M16" s="10">
        <v>155.96700000000001</v>
      </c>
      <c r="N16" s="10">
        <v>170.136</v>
      </c>
      <c r="O16" s="10">
        <v>62.25</v>
      </c>
      <c r="P16" s="10">
        <v>80.998999999999995</v>
      </c>
      <c r="Q16" s="10">
        <v>129.40899999999999</v>
      </c>
      <c r="R16" s="10">
        <v>267.50099999999998</v>
      </c>
      <c r="S16" s="10">
        <v>256.822</v>
      </c>
      <c r="T16" s="10">
        <v>193.92699999999999</v>
      </c>
      <c r="U16" s="10">
        <v>134.333</v>
      </c>
      <c r="V16" s="10">
        <v>177.43</v>
      </c>
      <c r="W16" s="10">
        <v>59.143000000000001</v>
      </c>
      <c r="X16" s="10">
        <v>332.07799999999997</v>
      </c>
      <c r="Y16" s="10">
        <v>192.08600000000001</v>
      </c>
      <c r="Z16" s="10">
        <v>91.203999999999994</v>
      </c>
      <c r="AA16" s="10">
        <v>200.12</v>
      </c>
      <c r="AB16" s="10">
        <v>196.108</v>
      </c>
      <c r="AC16" s="10">
        <v>390.88900000000001</v>
      </c>
      <c r="AD16" s="10">
        <v>560.30799999999999</v>
      </c>
      <c r="AE16" s="10">
        <v>244.434</v>
      </c>
      <c r="AF16" s="10">
        <v>173.02500000000001</v>
      </c>
      <c r="AG16" s="10">
        <v>153.50399999999999</v>
      </c>
      <c r="AH16" s="111">
        <v>108.43300000000001</v>
      </c>
      <c r="AI16" s="130"/>
      <c r="AJ16" s="130"/>
      <c r="AK16" s="130"/>
      <c r="AL16" s="130"/>
      <c r="AM16" s="130"/>
      <c r="AN16" s="130"/>
      <c r="AO16" s="130"/>
      <c r="AP16" s="130"/>
      <c r="AQ16" s="130"/>
      <c r="AR16" s="130"/>
      <c r="AS16" s="130"/>
      <c r="AT16" s="130"/>
      <c r="AU16" s="130"/>
      <c r="AV16" s="130"/>
      <c r="AW16" s="130"/>
      <c r="AX16" s="130"/>
      <c r="AY16" s="130"/>
    </row>
    <row r="17" spans="1:51" ht="15" x14ac:dyDescent="0.25">
      <c r="A17" s="143">
        <v>45078</v>
      </c>
      <c r="B17" s="264"/>
      <c r="C17" s="264"/>
      <c r="D17" s="284">
        <v>391.59</v>
      </c>
      <c r="E17" s="11">
        <v>82.905000000000001</v>
      </c>
      <c r="F17" s="11">
        <v>513.12800000000004</v>
      </c>
      <c r="G17" s="11">
        <v>191.58</v>
      </c>
      <c r="H17" s="10">
        <v>584.22900000000004</v>
      </c>
      <c r="I17" s="10">
        <v>667.57</v>
      </c>
      <c r="J17" s="10">
        <v>830.79399999999998</v>
      </c>
      <c r="K17" s="10">
        <v>418.53300000000002</v>
      </c>
      <c r="L17" s="10">
        <v>730.60400000000004</v>
      </c>
      <c r="M17" s="10">
        <v>235.62200000000001</v>
      </c>
      <c r="N17" s="10">
        <v>161.452</v>
      </c>
      <c r="O17" s="10">
        <v>203.8</v>
      </c>
      <c r="P17" s="10">
        <v>277.392</v>
      </c>
      <c r="Q17" s="10">
        <v>254.01900000000001</v>
      </c>
      <c r="R17" s="10">
        <v>479.89699999999999</v>
      </c>
      <c r="S17" s="10">
        <v>328.745</v>
      </c>
      <c r="T17" s="10">
        <v>77.17</v>
      </c>
      <c r="U17" s="10">
        <v>345.83300000000003</v>
      </c>
      <c r="V17" s="10">
        <v>536.09500000000003</v>
      </c>
      <c r="W17" s="10">
        <v>255.66200000000001</v>
      </c>
      <c r="X17" s="10">
        <v>660.20100000000002</v>
      </c>
      <c r="Y17" s="10">
        <v>203.98400000000001</v>
      </c>
      <c r="Z17" s="10">
        <v>108.018</v>
      </c>
      <c r="AA17" s="10">
        <v>520.93399999999997</v>
      </c>
      <c r="AB17" s="10">
        <v>341.15199999999999</v>
      </c>
      <c r="AC17" s="10">
        <v>452.7</v>
      </c>
      <c r="AD17" s="10">
        <v>875.24099999999999</v>
      </c>
      <c r="AE17" s="10">
        <v>455.48700000000002</v>
      </c>
      <c r="AF17" s="10">
        <v>346.34300000000002</v>
      </c>
      <c r="AG17" s="10">
        <v>373.69400000000002</v>
      </c>
      <c r="AH17" s="111">
        <v>413.798</v>
      </c>
      <c r="AI17" s="130"/>
      <c r="AJ17" s="130"/>
      <c r="AK17" s="130"/>
      <c r="AL17" s="130"/>
      <c r="AM17" s="130"/>
      <c r="AN17" s="130"/>
      <c r="AO17" s="130"/>
      <c r="AP17" s="130"/>
      <c r="AQ17" s="130"/>
      <c r="AR17" s="130"/>
      <c r="AS17" s="130"/>
      <c r="AT17" s="130"/>
      <c r="AU17" s="130"/>
      <c r="AV17" s="130"/>
      <c r="AW17" s="130"/>
      <c r="AX17" s="130"/>
      <c r="AY17" s="130"/>
    </row>
    <row r="18" spans="1:51" ht="15" x14ac:dyDescent="0.25">
      <c r="A18" s="143">
        <v>45108</v>
      </c>
      <c r="B18" s="264"/>
      <c r="C18" s="264"/>
      <c r="D18" s="284">
        <v>159.6</v>
      </c>
      <c r="E18" s="11">
        <v>42.777000000000001</v>
      </c>
      <c r="F18" s="11">
        <v>279.72199999999998</v>
      </c>
      <c r="G18" s="11">
        <v>34.631999999999998</v>
      </c>
      <c r="H18" s="10">
        <v>602.09900000000005</v>
      </c>
      <c r="I18" s="10">
        <v>329.67399999999998</v>
      </c>
      <c r="J18" s="10">
        <v>349.72800000000001</v>
      </c>
      <c r="K18" s="10">
        <v>439.57499999999999</v>
      </c>
      <c r="L18" s="10">
        <v>412.73899999999998</v>
      </c>
      <c r="M18" s="10">
        <v>71.585999999999999</v>
      </c>
      <c r="N18" s="10">
        <v>41.143999999999998</v>
      </c>
      <c r="O18" s="10">
        <v>91.951999999999998</v>
      </c>
      <c r="P18" s="10">
        <v>112.747</v>
      </c>
      <c r="Q18" s="10">
        <v>194.51400000000001</v>
      </c>
      <c r="R18" s="10">
        <v>318.65499999999997</v>
      </c>
      <c r="S18" s="10">
        <v>85.671000000000006</v>
      </c>
      <c r="T18" s="10">
        <v>9.26</v>
      </c>
      <c r="U18" s="10">
        <v>259.40899999999999</v>
      </c>
      <c r="V18" s="10">
        <v>402.62200000000001</v>
      </c>
      <c r="W18" s="10">
        <v>218.26599999999999</v>
      </c>
      <c r="X18" s="10">
        <v>846.92100000000005</v>
      </c>
      <c r="Y18" s="10">
        <v>80.366</v>
      </c>
      <c r="Z18" s="10">
        <v>40.299999999999997</v>
      </c>
      <c r="AA18" s="10">
        <v>311.71100000000001</v>
      </c>
      <c r="AB18" s="10">
        <v>157.922</v>
      </c>
      <c r="AC18" s="10">
        <v>139.28700000000001</v>
      </c>
      <c r="AD18" s="10">
        <v>422.53699999999998</v>
      </c>
      <c r="AE18" s="10">
        <v>207.38900000000001</v>
      </c>
      <c r="AF18" s="10">
        <v>255.39699999999999</v>
      </c>
      <c r="AG18" s="10">
        <v>191.85599999999999</v>
      </c>
      <c r="AH18" s="111">
        <v>202.33699999999999</v>
      </c>
      <c r="AI18" s="130"/>
      <c r="AJ18" s="130"/>
      <c r="AK18" s="130"/>
      <c r="AL18" s="130"/>
      <c r="AM18" s="130"/>
      <c r="AN18" s="130"/>
      <c r="AO18" s="130"/>
      <c r="AP18" s="130"/>
      <c r="AQ18" s="130"/>
      <c r="AR18" s="130"/>
      <c r="AS18" s="130"/>
      <c r="AT18" s="130"/>
      <c r="AU18" s="130"/>
      <c r="AV18" s="130"/>
      <c r="AW18" s="130"/>
      <c r="AX18" s="130"/>
      <c r="AY18" s="130"/>
    </row>
    <row r="19" spans="1:51" ht="15" x14ac:dyDescent="0.25">
      <c r="A19" s="143">
        <v>45139</v>
      </c>
      <c r="B19" s="264"/>
      <c r="C19" s="264"/>
      <c r="D19" s="284">
        <v>65.319999999999993</v>
      </c>
      <c r="E19" s="11">
        <v>27.006</v>
      </c>
      <c r="F19" s="11">
        <v>209.13399999999999</v>
      </c>
      <c r="G19" s="11">
        <v>29.620999999999999</v>
      </c>
      <c r="H19" s="10">
        <v>190.65600000000001</v>
      </c>
      <c r="I19" s="10">
        <v>102.53400000000001</v>
      </c>
      <c r="J19" s="10">
        <v>171.489</v>
      </c>
      <c r="K19" s="10">
        <v>144.08500000000001</v>
      </c>
      <c r="L19" s="10">
        <v>137.39699999999999</v>
      </c>
      <c r="M19" s="10">
        <v>37.595999999999997</v>
      </c>
      <c r="N19" s="10">
        <v>25.317</v>
      </c>
      <c r="O19" s="10">
        <v>38.435000000000002</v>
      </c>
      <c r="P19" s="10">
        <v>43.628</v>
      </c>
      <c r="Q19" s="10">
        <v>75.153000000000006</v>
      </c>
      <c r="R19" s="10">
        <v>99.631</v>
      </c>
      <c r="S19" s="10">
        <v>48.308999999999997</v>
      </c>
      <c r="T19" s="10">
        <v>26.968</v>
      </c>
      <c r="U19" s="10">
        <v>74.983999999999995</v>
      </c>
      <c r="V19" s="10">
        <v>125.75700000000001</v>
      </c>
      <c r="W19" s="10">
        <v>68.268000000000001</v>
      </c>
      <c r="X19" s="10">
        <v>226.024</v>
      </c>
      <c r="Y19" s="10">
        <v>35.076999999999998</v>
      </c>
      <c r="Z19" s="10">
        <v>23.884</v>
      </c>
      <c r="AA19" s="10">
        <v>110.846</v>
      </c>
      <c r="AB19" s="10">
        <v>58.003</v>
      </c>
      <c r="AC19" s="10">
        <v>66.176000000000002</v>
      </c>
      <c r="AD19" s="10">
        <v>148.953</v>
      </c>
      <c r="AE19" s="10">
        <v>72.771000000000001</v>
      </c>
      <c r="AF19" s="10">
        <v>97.980999999999995</v>
      </c>
      <c r="AG19" s="10">
        <v>67.632999999999996</v>
      </c>
      <c r="AH19" s="111">
        <v>91.606999999999999</v>
      </c>
      <c r="AI19" s="130"/>
      <c r="AJ19" s="130"/>
      <c r="AK19" s="130"/>
      <c r="AL19" s="130"/>
      <c r="AM19" s="130"/>
      <c r="AN19" s="130"/>
      <c r="AO19" s="130"/>
      <c r="AP19" s="130"/>
      <c r="AQ19" s="130"/>
      <c r="AR19" s="130"/>
      <c r="AS19" s="130"/>
      <c r="AT19" s="130"/>
      <c r="AU19" s="130"/>
      <c r="AV19" s="130"/>
      <c r="AW19" s="130"/>
      <c r="AX19" s="130"/>
      <c r="AY19" s="130"/>
    </row>
    <row r="20" spans="1:51" ht="15" x14ac:dyDescent="0.25">
      <c r="A20" s="143">
        <v>45170</v>
      </c>
      <c r="B20" s="264"/>
      <c r="C20" s="264"/>
      <c r="D20" s="284">
        <v>42.4</v>
      </c>
      <c r="E20" s="11">
        <v>26.652000000000001</v>
      </c>
      <c r="F20" s="11">
        <v>81.646000000000001</v>
      </c>
      <c r="G20" s="11">
        <v>24.545000000000002</v>
      </c>
      <c r="H20" s="10">
        <v>77.394000000000005</v>
      </c>
      <c r="I20" s="10">
        <v>61.095999999999997</v>
      </c>
      <c r="J20" s="10">
        <v>107.59399999999999</v>
      </c>
      <c r="K20" s="10">
        <v>63.591000000000001</v>
      </c>
      <c r="L20" s="10">
        <v>94.691999999999993</v>
      </c>
      <c r="M20" s="10">
        <v>44.661000000000001</v>
      </c>
      <c r="N20" s="10">
        <v>21.876999999999999</v>
      </c>
      <c r="O20" s="10">
        <v>35.493000000000002</v>
      </c>
      <c r="P20" s="10">
        <v>39.944000000000003</v>
      </c>
      <c r="Q20" s="10">
        <v>60.186</v>
      </c>
      <c r="R20" s="10">
        <v>55.569000000000003</v>
      </c>
      <c r="S20" s="10">
        <v>38.878</v>
      </c>
      <c r="T20" s="10">
        <v>24.82</v>
      </c>
      <c r="U20" s="10">
        <v>57.375999999999998</v>
      </c>
      <c r="V20" s="10">
        <v>56.895000000000003</v>
      </c>
      <c r="W20" s="10">
        <v>43.170999999999999</v>
      </c>
      <c r="X20" s="10">
        <v>95.938999999999993</v>
      </c>
      <c r="Y20" s="10">
        <v>26.077000000000002</v>
      </c>
      <c r="Z20" s="10">
        <v>28.776</v>
      </c>
      <c r="AA20" s="10">
        <v>77.665999999999997</v>
      </c>
      <c r="AB20" s="10">
        <v>39.463000000000001</v>
      </c>
      <c r="AC20" s="10">
        <v>63.048000000000002</v>
      </c>
      <c r="AD20" s="10">
        <v>100.52800000000001</v>
      </c>
      <c r="AE20" s="10">
        <v>42.564</v>
      </c>
      <c r="AF20" s="10">
        <v>67.284999999999997</v>
      </c>
      <c r="AG20" s="10">
        <v>45.494</v>
      </c>
      <c r="AH20" s="111">
        <v>70.784000000000006</v>
      </c>
      <c r="AI20" s="130"/>
      <c r="AJ20" s="130"/>
      <c r="AK20" s="130"/>
      <c r="AL20" s="130"/>
      <c r="AM20" s="130"/>
      <c r="AN20" s="130"/>
      <c r="AO20" s="130"/>
      <c r="AP20" s="130"/>
      <c r="AQ20" s="130"/>
      <c r="AR20" s="130"/>
      <c r="AS20" s="130"/>
      <c r="AT20" s="130"/>
      <c r="AU20" s="130"/>
      <c r="AV20" s="130"/>
      <c r="AW20" s="130"/>
      <c r="AX20" s="130"/>
      <c r="AY20" s="130"/>
    </row>
    <row r="21" spans="1:51" ht="15" x14ac:dyDescent="0.25">
      <c r="A21" s="143">
        <v>45200</v>
      </c>
      <c r="B21" s="264"/>
      <c r="C21" s="264"/>
      <c r="D21" s="284">
        <v>51.66</v>
      </c>
      <c r="E21" s="11">
        <v>26.681000000000001</v>
      </c>
      <c r="F21" s="11">
        <v>68.463999999999999</v>
      </c>
      <c r="G21" s="11">
        <v>53.905000000000001</v>
      </c>
      <c r="H21" s="10">
        <v>67.906000000000006</v>
      </c>
      <c r="I21" s="10">
        <v>59.478000000000002</v>
      </c>
      <c r="J21" s="10">
        <v>98.757999999999996</v>
      </c>
      <c r="K21" s="10">
        <v>64.983999999999995</v>
      </c>
      <c r="L21" s="10">
        <v>64.091999999999999</v>
      </c>
      <c r="M21" s="10">
        <v>43.7</v>
      </c>
      <c r="N21" s="10">
        <v>26.195</v>
      </c>
      <c r="O21" s="10">
        <v>40.113</v>
      </c>
      <c r="P21" s="10">
        <v>32.607999999999997</v>
      </c>
      <c r="Q21" s="10">
        <v>59.091999999999999</v>
      </c>
      <c r="R21" s="10">
        <v>54.415999999999997</v>
      </c>
      <c r="S21" s="10">
        <v>61.201999999999998</v>
      </c>
      <c r="T21" s="10">
        <v>55.054000000000002</v>
      </c>
      <c r="U21" s="10">
        <v>48.735999999999997</v>
      </c>
      <c r="V21" s="10">
        <v>59.537999999999997</v>
      </c>
      <c r="W21" s="10">
        <v>36.82</v>
      </c>
      <c r="X21" s="10">
        <v>86.447000000000003</v>
      </c>
      <c r="Y21" s="10">
        <v>31.061</v>
      </c>
      <c r="Z21" s="10">
        <v>51.341999999999999</v>
      </c>
      <c r="AA21" s="10">
        <v>129.85900000000001</v>
      </c>
      <c r="AB21" s="10">
        <v>50.765000000000001</v>
      </c>
      <c r="AC21" s="10">
        <v>105.80200000000001</v>
      </c>
      <c r="AD21" s="10">
        <v>112.82899999999999</v>
      </c>
      <c r="AE21" s="10">
        <v>50.752000000000002</v>
      </c>
      <c r="AF21" s="10">
        <v>63.545000000000002</v>
      </c>
      <c r="AG21" s="10">
        <v>43.579000000000001</v>
      </c>
      <c r="AH21" s="111">
        <v>47.088999999999999</v>
      </c>
      <c r="AI21" s="130"/>
      <c r="AJ21" s="130"/>
      <c r="AK21" s="130"/>
      <c r="AL21" s="130"/>
      <c r="AM21" s="130"/>
      <c r="AN21" s="130"/>
      <c r="AO21" s="130"/>
      <c r="AP21" s="130"/>
      <c r="AQ21" s="130"/>
      <c r="AR21" s="130"/>
      <c r="AS21" s="130"/>
      <c r="AT21" s="130"/>
      <c r="AU21" s="130"/>
      <c r="AV21" s="130"/>
      <c r="AW21" s="130"/>
      <c r="AX21" s="130"/>
      <c r="AY21" s="130"/>
    </row>
    <row r="22" spans="1:51" ht="15" x14ac:dyDescent="0.25">
      <c r="A22" s="143">
        <v>45231</v>
      </c>
      <c r="B22" s="264"/>
      <c r="C22" s="264"/>
      <c r="D22" s="284">
        <v>48.88</v>
      </c>
      <c r="E22" s="11">
        <v>33.255000000000003</v>
      </c>
      <c r="F22" s="11">
        <v>61.814999999999998</v>
      </c>
      <c r="G22" s="11">
        <v>45.847999999999999</v>
      </c>
      <c r="H22" s="10">
        <v>64.644999999999996</v>
      </c>
      <c r="I22" s="10">
        <v>65.218000000000004</v>
      </c>
      <c r="J22" s="10">
        <v>72.813999999999993</v>
      </c>
      <c r="K22" s="10">
        <v>58.609000000000002</v>
      </c>
      <c r="L22" s="10">
        <v>60.57</v>
      </c>
      <c r="M22" s="10">
        <v>41.29</v>
      </c>
      <c r="N22" s="10">
        <v>39.396000000000001</v>
      </c>
      <c r="O22" s="10">
        <v>36.744</v>
      </c>
      <c r="P22" s="10">
        <v>37.743000000000002</v>
      </c>
      <c r="Q22" s="10">
        <v>81.057000000000002</v>
      </c>
      <c r="R22" s="10">
        <v>54.24</v>
      </c>
      <c r="S22" s="10">
        <v>51.713000000000001</v>
      </c>
      <c r="T22" s="10">
        <v>44.978000000000002</v>
      </c>
      <c r="U22" s="10">
        <v>53.286000000000001</v>
      </c>
      <c r="V22" s="10">
        <v>61.215000000000003</v>
      </c>
      <c r="W22" s="10">
        <v>43.756999999999998</v>
      </c>
      <c r="X22" s="10">
        <v>76.941999999999993</v>
      </c>
      <c r="Y22" s="10">
        <v>43.774000000000001</v>
      </c>
      <c r="Z22" s="10">
        <v>39.054000000000002</v>
      </c>
      <c r="AA22" s="10">
        <v>73.507000000000005</v>
      </c>
      <c r="AB22" s="10">
        <v>46.741</v>
      </c>
      <c r="AC22" s="10">
        <v>103.184</v>
      </c>
      <c r="AD22" s="10">
        <v>91.938000000000002</v>
      </c>
      <c r="AE22" s="10">
        <v>53.642000000000003</v>
      </c>
      <c r="AF22" s="10">
        <v>55.901000000000003</v>
      </c>
      <c r="AG22" s="10">
        <v>52.012999999999998</v>
      </c>
      <c r="AH22" s="111">
        <v>56.988</v>
      </c>
      <c r="AI22" s="130"/>
      <c r="AJ22" s="130"/>
      <c r="AK22" s="130"/>
      <c r="AL22" s="130"/>
      <c r="AM22" s="130"/>
      <c r="AN22" s="130"/>
      <c r="AO22" s="130"/>
      <c r="AP22" s="130"/>
      <c r="AQ22" s="130"/>
      <c r="AR22" s="130"/>
      <c r="AS22" s="130"/>
      <c r="AT22" s="130"/>
      <c r="AU22" s="130"/>
      <c r="AV22" s="130"/>
      <c r="AW22" s="130"/>
      <c r="AX22" s="130"/>
      <c r="AY22" s="130"/>
    </row>
    <row r="23" spans="1:51" ht="15" x14ac:dyDescent="0.25">
      <c r="A23" s="143">
        <v>45261</v>
      </c>
      <c r="B23" s="264"/>
      <c r="C23" s="264"/>
      <c r="D23" s="284">
        <v>32.75</v>
      </c>
      <c r="E23" s="11">
        <v>28.911000000000001</v>
      </c>
      <c r="F23" s="11">
        <v>52.48</v>
      </c>
      <c r="G23" s="11">
        <v>35.063000000000002</v>
      </c>
      <c r="H23" s="10">
        <v>64.242000000000004</v>
      </c>
      <c r="I23" s="10">
        <v>63.2</v>
      </c>
      <c r="J23" s="10">
        <v>60.383000000000003</v>
      </c>
      <c r="K23" s="10">
        <v>52.335999999999999</v>
      </c>
      <c r="L23" s="10">
        <v>54.399000000000001</v>
      </c>
      <c r="M23" s="10">
        <v>32.906999999999996</v>
      </c>
      <c r="N23" s="10">
        <v>31.52</v>
      </c>
      <c r="O23" s="10">
        <v>30.324999999999999</v>
      </c>
      <c r="P23" s="10">
        <v>32.72</v>
      </c>
      <c r="Q23" s="10">
        <v>48.347999999999999</v>
      </c>
      <c r="R23" s="10">
        <v>48.765000000000001</v>
      </c>
      <c r="S23" s="10">
        <v>43.914999999999999</v>
      </c>
      <c r="T23" s="10">
        <v>31.722999999999999</v>
      </c>
      <c r="U23" s="10">
        <v>44.204000000000001</v>
      </c>
      <c r="V23" s="10">
        <v>49.938000000000002</v>
      </c>
      <c r="W23" s="10">
        <v>38.152000000000001</v>
      </c>
      <c r="X23" s="10">
        <v>65.825000000000003</v>
      </c>
      <c r="Y23" s="10">
        <v>36.567</v>
      </c>
      <c r="Z23" s="10">
        <v>29.667999999999999</v>
      </c>
      <c r="AA23" s="10">
        <v>57.189</v>
      </c>
      <c r="AB23" s="10">
        <v>39.636000000000003</v>
      </c>
      <c r="AC23" s="10">
        <v>64.468000000000004</v>
      </c>
      <c r="AD23" s="10">
        <v>83.887</v>
      </c>
      <c r="AE23" s="10">
        <v>42.61</v>
      </c>
      <c r="AF23" s="10">
        <v>48.433</v>
      </c>
      <c r="AG23" s="10">
        <v>45.593000000000004</v>
      </c>
      <c r="AH23" s="111">
        <v>48.128</v>
      </c>
      <c r="AI23" s="130"/>
      <c r="AJ23" s="130"/>
      <c r="AK23" s="130"/>
      <c r="AL23" s="130"/>
      <c r="AM23" s="130"/>
      <c r="AN23" s="130"/>
      <c r="AO23" s="130"/>
      <c r="AP23" s="130"/>
      <c r="AQ23" s="130"/>
      <c r="AR23" s="130"/>
      <c r="AS23" s="130"/>
      <c r="AT23" s="130"/>
      <c r="AU23" s="130"/>
      <c r="AV23" s="130"/>
      <c r="AW23" s="130"/>
      <c r="AX23" s="130"/>
      <c r="AY23" s="130"/>
    </row>
    <row r="24" spans="1:51" ht="15" x14ac:dyDescent="0.25">
      <c r="A24" s="143">
        <v>45292</v>
      </c>
      <c r="B24" s="264"/>
      <c r="C24" s="264"/>
      <c r="D24" s="284">
        <v>40.270000000000003</v>
      </c>
      <c r="E24" s="11">
        <v>26.391999999999999</v>
      </c>
      <c r="F24" s="11">
        <v>47.47</v>
      </c>
      <c r="G24" s="11">
        <v>32.616</v>
      </c>
      <c r="H24" s="10">
        <v>54.192</v>
      </c>
      <c r="I24" s="10">
        <v>76.813999999999993</v>
      </c>
      <c r="J24" s="10">
        <v>53.274999999999999</v>
      </c>
      <c r="K24" s="10">
        <v>46.152999999999999</v>
      </c>
      <c r="L24" s="10">
        <v>49.253</v>
      </c>
      <c r="M24" s="10">
        <v>29.074999999999999</v>
      </c>
      <c r="N24" s="10">
        <v>26.7</v>
      </c>
      <c r="O24" s="10">
        <v>27.196999999999999</v>
      </c>
      <c r="P24" s="10">
        <v>29.72</v>
      </c>
      <c r="Q24" s="10">
        <v>42.231000000000002</v>
      </c>
      <c r="R24" s="10">
        <v>49.487000000000002</v>
      </c>
      <c r="S24" s="10">
        <v>41.033000000000001</v>
      </c>
      <c r="T24" s="10">
        <v>26.492999999999999</v>
      </c>
      <c r="U24" s="10">
        <v>40.677</v>
      </c>
      <c r="V24" s="10">
        <v>43.805</v>
      </c>
      <c r="W24" s="10">
        <v>35.152999999999999</v>
      </c>
      <c r="X24" s="10">
        <v>61.067</v>
      </c>
      <c r="Y24" s="10">
        <v>30.937000000000001</v>
      </c>
      <c r="Z24" s="10">
        <v>26.734000000000002</v>
      </c>
      <c r="AA24" s="10">
        <v>53.209000000000003</v>
      </c>
      <c r="AB24" s="10">
        <v>33.24</v>
      </c>
      <c r="AC24" s="10">
        <v>53.796999999999997</v>
      </c>
      <c r="AD24" s="10">
        <v>72.959999999999994</v>
      </c>
      <c r="AE24" s="10">
        <v>35.890999999999998</v>
      </c>
      <c r="AF24" s="10">
        <v>43.344000000000001</v>
      </c>
      <c r="AG24" s="10">
        <v>39.066000000000003</v>
      </c>
      <c r="AH24" s="111">
        <v>41.165999999999997</v>
      </c>
      <c r="AI24" s="130"/>
      <c r="AJ24" s="130"/>
      <c r="AK24" s="130"/>
      <c r="AL24" s="130"/>
      <c r="AM24" s="130"/>
      <c r="AN24" s="130"/>
      <c r="AO24" s="130"/>
      <c r="AP24" s="130"/>
      <c r="AQ24" s="130"/>
      <c r="AR24" s="130"/>
      <c r="AS24" s="130"/>
      <c r="AT24" s="130"/>
      <c r="AU24" s="130"/>
      <c r="AV24" s="130"/>
      <c r="AW24" s="130"/>
      <c r="AX24" s="130"/>
      <c r="AY24" s="130"/>
    </row>
    <row r="25" spans="1:51" ht="15" x14ac:dyDescent="0.25">
      <c r="A25" s="143">
        <v>45323</v>
      </c>
      <c r="B25" s="264"/>
      <c r="C25" s="264"/>
      <c r="D25" s="284">
        <v>41.48</v>
      </c>
      <c r="E25" s="11">
        <v>29.655999999999999</v>
      </c>
      <c r="F25" s="11">
        <v>47.14</v>
      </c>
      <c r="G25" s="11">
        <v>53.234000000000002</v>
      </c>
      <c r="H25" s="10">
        <v>68.096000000000004</v>
      </c>
      <c r="I25" s="10">
        <v>61.469000000000001</v>
      </c>
      <c r="J25" s="10">
        <v>51.578000000000003</v>
      </c>
      <c r="K25" s="10">
        <v>46.829000000000001</v>
      </c>
      <c r="L25" s="10">
        <v>55.901000000000003</v>
      </c>
      <c r="M25" s="10">
        <v>31.084</v>
      </c>
      <c r="N25" s="10">
        <v>28.939</v>
      </c>
      <c r="O25" s="10">
        <v>41.021999999999998</v>
      </c>
      <c r="P25" s="10">
        <v>32.972999999999999</v>
      </c>
      <c r="Q25" s="10">
        <v>43.28</v>
      </c>
      <c r="R25" s="10">
        <v>48.066000000000003</v>
      </c>
      <c r="S25" s="10">
        <v>45.77</v>
      </c>
      <c r="T25" s="10">
        <v>27.800999999999998</v>
      </c>
      <c r="U25" s="10">
        <v>42.204000000000001</v>
      </c>
      <c r="V25" s="10">
        <v>42.972999999999999</v>
      </c>
      <c r="W25" s="10">
        <v>36.533000000000001</v>
      </c>
      <c r="X25" s="10">
        <v>60.298000000000002</v>
      </c>
      <c r="Y25" s="10">
        <v>33.097000000000001</v>
      </c>
      <c r="Z25" s="10">
        <v>39.271000000000001</v>
      </c>
      <c r="AA25" s="10">
        <v>65.146000000000001</v>
      </c>
      <c r="AB25" s="10">
        <v>50.094999999999999</v>
      </c>
      <c r="AC25" s="10">
        <v>96.837999999999994</v>
      </c>
      <c r="AD25" s="10">
        <v>73.545000000000002</v>
      </c>
      <c r="AE25" s="10">
        <v>39.283999999999999</v>
      </c>
      <c r="AF25" s="10">
        <v>43.911999999999999</v>
      </c>
      <c r="AG25" s="10">
        <v>43.780999999999999</v>
      </c>
      <c r="AH25" s="111">
        <v>43.177</v>
      </c>
      <c r="AI25" s="130"/>
      <c r="AJ25" s="130"/>
      <c r="AK25" s="130"/>
      <c r="AL25" s="130"/>
      <c r="AM25" s="130"/>
      <c r="AN25" s="130"/>
      <c r="AO25" s="130"/>
      <c r="AP25" s="130"/>
      <c r="AQ25" s="130"/>
      <c r="AR25" s="130"/>
      <c r="AS25" s="130"/>
      <c r="AT25" s="130"/>
      <c r="AU25" s="130"/>
      <c r="AV25" s="130"/>
      <c r="AW25" s="130"/>
      <c r="AX25" s="130"/>
      <c r="AY25" s="130"/>
    </row>
    <row r="26" spans="1:51" ht="15" x14ac:dyDescent="0.25">
      <c r="A26" s="143">
        <v>45352</v>
      </c>
      <c r="B26" s="264"/>
      <c r="C26" s="264"/>
      <c r="D26" s="284">
        <v>86.5</v>
      </c>
      <c r="E26" s="11">
        <v>91.805000000000007</v>
      </c>
      <c r="F26" s="11">
        <v>109.36499999999999</v>
      </c>
      <c r="G26" s="11">
        <v>110.762</v>
      </c>
      <c r="H26" s="10">
        <v>101.131</v>
      </c>
      <c r="I26" s="10">
        <v>114.65900000000001</v>
      </c>
      <c r="J26" s="10">
        <v>101.366</v>
      </c>
      <c r="K26" s="10">
        <v>85.659000000000006</v>
      </c>
      <c r="L26" s="10">
        <v>79.122</v>
      </c>
      <c r="M26" s="10">
        <v>65.335999999999999</v>
      </c>
      <c r="N26" s="10">
        <v>52.83</v>
      </c>
      <c r="O26" s="10">
        <v>66.003</v>
      </c>
      <c r="P26" s="10">
        <v>99.14</v>
      </c>
      <c r="Q26" s="10">
        <v>89.061000000000007</v>
      </c>
      <c r="R26" s="10">
        <v>74.338999999999999</v>
      </c>
      <c r="S26" s="10">
        <v>102.247</v>
      </c>
      <c r="T26" s="10">
        <v>49.000999999999998</v>
      </c>
      <c r="U26" s="10">
        <v>81.037000000000006</v>
      </c>
      <c r="V26" s="10">
        <v>67.153999999999996</v>
      </c>
      <c r="W26" s="10">
        <v>64.152000000000001</v>
      </c>
      <c r="X26" s="10">
        <v>116.081</v>
      </c>
      <c r="Y26" s="10">
        <v>64.471999999999994</v>
      </c>
      <c r="Z26" s="10">
        <v>68.549000000000007</v>
      </c>
      <c r="AA26" s="10">
        <v>108.66500000000001</v>
      </c>
      <c r="AB26" s="10">
        <v>91.850999999999999</v>
      </c>
      <c r="AC26" s="10">
        <v>342.66</v>
      </c>
      <c r="AD26" s="10">
        <v>95.843999999999994</v>
      </c>
      <c r="AE26" s="10">
        <v>75.033000000000001</v>
      </c>
      <c r="AF26" s="10">
        <v>100.312</v>
      </c>
      <c r="AG26" s="10">
        <v>62.779000000000003</v>
      </c>
      <c r="AH26" s="111">
        <v>119.239</v>
      </c>
      <c r="AI26" s="130"/>
      <c r="AJ26" s="130"/>
      <c r="AK26" s="130"/>
      <c r="AL26" s="130"/>
      <c r="AM26" s="130"/>
      <c r="AN26" s="130"/>
      <c r="AO26" s="130"/>
      <c r="AP26" s="130"/>
      <c r="AQ26" s="130"/>
      <c r="AR26" s="130"/>
      <c r="AS26" s="130"/>
      <c r="AT26" s="130"/>
      <c r="AU26" s="130"/>
      <c r="AV26" s="130"/>
      <c r="AW26" s="130"/>
      <c r="AX26" s="130"/>
      <c r="AY26" s="130"/>
    </row>
    <row r="27" spans="1:51" ht="15" x14ac:dyDescent="0.25">
      <c r="A27" s="143">
        <v>45383</v>
      </c>
      <c r="B27" s="264"/>
      <c r="C27" s="264"/>
      <c r="D27" s="284">
        <v>112.76</v>
      </c>
      <c r="E27" s="11">
        <v>160.51</v>
      </c>
      <c r="F27" s="11">
        <v>141.03800000000001</v>
      </c>
      <c r="G27" s="11">
        <v>95.900999999999996</v>
      </c>
      <c r="H27" s="10">
        <v>157.55699999999999</v>
      </c>
      <c r="I27" s="10">
        <v>139.08799999999999</v>
      </c>
      <c r="J27" s="10">
        <v>165.08500000000001</v>
      </c>
      <c r="K27" s="10">
        <v>115.901</v>
      </c>
      <c r="L27" s="10">
        <v>115.89700000000001</v>
      </c>
      <c r="M27" s="10">
        <v>99.852999999999994</v>
      </c>
      <c r="N27" s="10">
        <v>85.272000000000006</v>
      </c>
      <c r="O27" s="10">
        <v>92.73</v>
      </c>
      <c r="P27" s="10">
        <v>153.44200000000001</v>
      </c>
      <c r="Q27" s="10">
        <v>127.64</v>
      </c>
      <c r="R27" s="10">
        <v>139.96199999999999</v>
      </c>
      <c r="S27" s="10">
        <v>101.303</v>
      </c>
      <c r="T27" s="10">
        <v>53.091000000000001</v>
      </c>
      <c r="U27" s="10">
        <v>122.37</v>
      </c>
      <c r="V27" s="10">
        <v>87.899000000000001</v>
      </c>
      <c r="W27" s="10">
        <v>199.905</v>
      </c>
      <c r="X27" s="10">
        <v>196.79</v>
      </c>
      <c r="Y27" s="10">
        <v>68.363</v>
      </c>
      <c r="Z27" s="10">
        <v>93.01</v>
      </c>
      <c r="AA27" s="10">
        <v>110.471</v>
      </c>
      <c r="AB27" s="10">
        <v>143.93100000000001</v>
      </c>
      <c r="AC27" s="10">
        <v>545.80999999999995</v>
      </c>
      <c r="AD27" s="10">
        <v>122.977</v>
      </c>
      <c r="AE27" s="10">
        <v>271.85700000000003</v>
      </c>
      <c r="AF27" s="10">
        <v>128.358</v>
      </c>
      <c r="AG27" s="10">
        <v>83.468000000000004</v>
      </c>
      <c r="AH27" s="111">
        <v>117.878</v>
      </c>
      <c r="AI27" s="130"/>
      <c r="AJ27" s="130"/>
      <c r="AK27" s="130"/>
      <c r="AL27" s="130"/>
      <c r="AM27" s="130"/>
      <c r="AN27" s="130"/>
      <c r="AO27" s="130"/>
      <c r="AP27" s="130"/>
      <c r="AQ27" s="130"/>
      <c r="AR27" s="130"/>
      <c r="AS27" s="130"/>
      <c r="AT27" s="130"/>
      <c r="AU27" s="130"/>
      <c r="AV27" s="130"/>
      <c r="AW27" s="130"/>
      <c r="AX27" s="130"/>
      <c r="AY27" s="130"/>
    </row>
    <row r="28" spans="1:51" ht="15" x14ac:dyDescent="0.25">
      <c r="A28" s="143">
        <v>45413</v>
      </c>
      <c r="B28" s="264"/>
      <c r="C28" s="264"/>
      <c r="D28" s="284">
        <v>244.27</v>
      </c>
      <c r="E28" s="11">
        <v>318.96600000000001</v>
      </c>
      <c r="F28" s="11">
        <v>249.42699999999999</v>
      </c>
      <c r="G28" s="11">
        <v>162.73500000000001</v>
      </c>
      <c r="H28" s="10">
        <v>249.233</v>
      </c>
      <c r="I28" s="10">
        <v>477.62400000000002</v>
      </c>
      <c r="J28" s="10">
        <v>268.78300000000002</v>
      </c>
      <c r="K28" s="10">
        <v>356.286</v>
      </c>
      <c r="L28" s="10">
        <v>206.21299999999999</v>
      </c>
      <c r="M28" s="10">
        <v>171.08199999999999</v>
      </c>
      <c r="N28" s="10">
        <v>64.451999999999998</v>
      </c>
      <c r="O28" s="10">
        <v>89.168999999999997</v>
      </c>
      <c r="P28" s="10">
        <v>133.852</v>
      </c>
      <c r="Q28" s="10">
        <v>272.58800000000002</v>
      </c>
      <c r="R28" s="10">
        <v>310.94099999999997</v>
      </c>
      <c r="S28" s="10">
        <v>219.363</v>
      </c>
      <c r="T28" s="10">
        <v>136.155</v>
      </c>
      <c r="U28" s="10">
        <v>199.922</v>
      </c>
      <c r="V28" s="10">
        <v>68.227000000000004</v>
      </c>
      <c r="W28" s="10">
        <v>349.77300000000002</v>
      </c>
      <c r="X28" s="10">
        <v>239.934</v>
      </c>
      <c r="Y28" s="10">
        <v>95.266999999999996</v>
      </c>
      <c r="Z28" s="10">
        <v>215.386</v>
      </c>
      <c r="AA28" s="10">
        <v>245.339</v>
      </c>
      <c r="AB28" s="10">
        <v>398.23599999999999</v>
      </c>
      <c r="AC28" s="10">
        <v>580.17999999999995</v>
      </c>
      <c r="AD28" s="10">
        <v>344.41500000000002</v>
      </c>
      <c r="AE28" s="10">
        <v>183.56399999999999</v>
      </c>
      <c r="AF28" s="10">
        <v>175.63300000000001</v>
      </c>
      <c r="AG28" s="10">
        <v>115.307</v>
      </c>
      <c r="AH28" s="111">
        <v>192.48099999999999</v>
      </c>
      <c r="AI28" s="130"/>
      <c r="AJ28" s="130"/>
      <c r="AK28" s="130"/>
      <c r="AL28" s="130"/>
      <c r="AM28" s="130"/>
      <c r="AN28" s="130"/>
      <c r="AO28" s="130"/>
      <c r="AP28" s="130"/>
      <c r="AQ28" s="130"/>
      <c r="AR28" s="130"/>
      <c r="AS28" s="130"/>
      <c r="AT28" s="130"/>
      <c r="AU28" s="130"/>
      <c r="AV28" s="130"/>
      <c r="AW28" s="130"/>
      <c r="AX28" s="130"/>
      <c r="AY28" s="130"/>
    </row>
    <row r="29" spans="1:51" ht="15" x14ac:dyDescent="0.25">
      <c r="A29" s="143">
        <v>45444</v>
      </c>
      <c r="B29" s="264"/>
      <c r="C29" s="264"/>
      <c r="D29" s="284">
        <v>391.59</v>
      </c>
      <c r="E29" s="11">
        <v>497.08499999999998</v>
      </c>
      <c r="F29" s="11">
        <v>204.82499999999999</v>
      </c>
      <c r="G29" s="11">
        <v>613.18499999999995</v>
      </c>
      <c r="H29" s="10">
        <v>708.56700000000001</v>
      </c>
      <c r="I29" s="10">
        <v>877.005</v>
      </c>
      <c r="J29" s="10">
        <v>487.613</v>
      </c>
      <c r="K29" s="10">
        <v>769.09900000000005</v>
      </c>
      <c r="L29" s="10">
        <v>257.77499999999998</v>
      </c>
      <c r="M29" s="10">
        <v>164.71</v>
      </c>
      <c r="N29" s="10">
        <v>207.60499999999999</v>
      </c>
      <c r="O29" s="10">
        <v>269.38299999999998</v>
      </c>
      <c r="P29" s="10">
        <v>266.18099999999998</v>
      </c>
      <c r="Q29" s="10">
        <v>479.125</v>
      </c>
      <c r="R29" s="10">
        <v>339.18</v>
      </c>
      <c r="S29" s="10">
        <v>84.744</v>
      </c>
      <c r="T29" s="10">
        <v>341.57100000000003</v>
      </c>
      <c r="U29" s="10">
        <v>559.67100000000005</v>
      </c>
      <c r="V29" s="10">
        <v>300.95499999999998</v>
      </c>
      <c r="W29" s="10">
        <v>687.73800000000006</v>
      </c>
      <c r="X29" s="10">
        <v>230.73699999999999</v>
      </c>
      <c r="Y29" s="10">
        <v>112.572</v>
      </c>
      <c r="Z29" s="10">
        <v>508.63400000000001</v>
      </c>
      <c r="AA29" s="10">
        <v>367.93799999999999</v>
      </c>
      <c r="AB29" s="10">
        <v>438.99400000000003</v>
      </c>
      <c r="AC29" s="10">
        <v>886.78899999999999</v>
      </c>
      <c r="AD29" s="10">
        <v>511.78500000000003</v>
      </c>
      <c r="AE29" s="10">
        <v>369.37599999999998</v>
      </c>
      <c r="AF29" s="10">
        <v>412.21300000000002</v>
      </c>
      <c r="AG29" s="10">
        <v>431.88799999999998</v>
      </c>
      <c r="AH29" s="111">
        <v>81.391999999999996</v>
      </c>
      <c r="AI29" s="130"/>
      <c r="AJ29" s="130"/>
      <c r="AK29" s="130"/>
      <c r="AL29" s="130"/>
      <c r="AM29" s="130"/>
      <c r="AN29" s="130"/>
      <c r="AO29" s="130"/>
      <c r="AP29" s="130"/>
      <c r="AQ29" s="130"/>
      <c r="AR29" s="130"/>
      <c r="AS29" s="130"/>
      <c r="AT29" s="130"/>
      <c r="AU29" s="130"/>
      <c r="AV29" s="130"/>
      <c r="AW29" s="130"/>
      <c r="AX29" s="130"/>
      <c r="AY29" s="130"/>
    </row>
    <row r="30" spans="1:51" ht="15" x14ac:dyDescent="0.25">
      <c r="A30" s="143">
        <v>45474</v>
      </c>
      <c r="B30" s="264"/>
      <c r="C30" s="264"/>
      <c r="D30" s="284">
        <v>159.6</v>
      </c>
      <c r="E30" s="11">
        <v>279.54599999999999</v>
      </c>
      <c r="F30" s="11">
        <v>41.075000000000003</v>
      </c>
      <c r="G30" s="11">
        <v>591.21199999999999</v>
      </c>
      <c r="H30" s="10">
        <v>326.45999999999998</v>
      </c>
      <c r="I30" s="10">
        <v>359.34</v>
      </c>
      <c r="J30" s="10">
        <v>454.12099999999998</v>
      </c>
      <c r="K30" s="10">
        <v>404.96699999999998</v>
      </c>
      <c r="L30" s="10">
        <v>77.968999999999994</v>
      </c>
      <c r="M30" s="10">
        <v>43.651000000000003</v>
      </c>
      <c r="N30" s="10">
        <v>88.396000000000001</v>
      </c>
      <c r="O30" s="10">
        <v>106.04300000000001</v>
      </c>
      <c r="P30" s="10">
        <v>191.46799999999999</v>
      </c>
      <c r="Q30" s="10">
        <v>322.76900000000001</v>
      </c>
      <c r="R30" s="10">
        <v>87.316000000000003</v>
      </c>
      <c r="S30" s="10">
        <v>14.246</v>
      </c>
      <c r="T30" s="10">
        <v>243.94499999999999</v>
      </c>
      <c r="U30" s="10">
        <v>411.51499999999999</v>
      </c>
      <c r="V30" s="10">
        <v>219.286</v>
      </c>
      <c r="W30" s="10">
        <v>822.55499999999995</v>
      </c>
      <c r="X30" s="10">
        <v>87.47</v>
      </c>
      <c r="Y30" s="10">
        <v>43.478999999999999</v>
      </c>
      <c r="Z30" s="10">
        <v>303.99099999999999</v>
      </c>
      <c r="AA30" s="10">
        <v>161.316</v>
      </c>
      <c r="AB30" s="10">
        <v>134.36099999999999</v>
      </c>
      <c r="AC30" s="10">
        <v>428.858</v>
      </c>
      <c r="AD30" s="10">
        <v>219.285</v>
      </c>
      <c r="AE30" s="10">
        <v>259.02199999999999</v>
      </c>
      <c r="AF30" s="10">
        <v>193.869</v>
      </c>
      <c r="AG30" s="10">
        <v>209.81299999999999</v>
      </c>
      <c r="AH30" s="111">
        <v>44.302999999999997</v>
      </c>
      <c r="AI30" s="130"/>
      <c r="AJ30" s="130"/>
      <c r="AK30" s="130"/>
      <c r="AL30" s="130"/>
      <c r="AM30" s="130"/>
      <c r="AN30" s="130"/>
      <c r="AO30" s="130"/>
      <c r="AP30" s="130"/>
      <c r="AQ30" s="130"/>
      <c r="AR30" s="130"/>
      <c r="AS30" s="130"/>
      <c r="AT30" s="130"/>
      <c r="AU30" s="130"/>
      <c r="AV30" s="130"/>
      <c r="AW30" s="130"/>
      <c r="AX30" s="130"/>
      <c r="AY30" s="130"/>
    </row>
    <row r="31" spans="1:51" ht="15" x14ac:dyDescent="0.25">
      <c r="A31" s="143">
        <v>45505</v>
      </c>
      <c r="B31" s="264"/>
      <c r="C31" s="264"/>
      <c r="D31" s="284">
        <v>65.319999999999993</v>
      </c>
      <c r="E31" s="11">
        <v>208.827</v>
      </c>
      <c r="F31" s="11">
        <v>36.521999999999998</v>
      </c>
      <c r="G31" s="11">
        <v>185.01499999999999</v>
      </c>
      <c r="H31" s="10">
        <v>103.63500000000001</v>
      </c>
      <c r="I31" s="10">
        <v>174.97399999999999</v>
      </c>
      <c r="J31" s="10">
        <v>145.83199999999999</v>
      </c>
      <c r="K31" s="10">
        <v>136.84100000000001</v>
      </c>
      <c r="L31" s="10">
        <v>43.637</v>
      </c>
      <c r="M31" s="10">
        <v>26.074000000000002</v>
      </c>
      <c r="N31" s="10">
        <v>36.844000000000001</v>
      </c>
      <c r="O31" s="10">
        <v>42.792000000000002</v>
      </c>
      <c r="P31" s="10">
        <v>75.025000000000006</v>
      </c>
      <c r="Q31" s="10">
        <v>100.812</v>
      </c>
      <c r="R31" s="10">
        <v>51.396000000000001</v>
      </c>
      <c r="S31" s="10">
        <v>31.622</v>
      </c>
      <c r="T31" s="10">
        <v>72.186000000000007</v>
      </c>
      <c r="U31" s="10">
        <v>127.883</v>
      </c>
      <c r="V31" s="10">
        <v>70.747</v>
      </c>
      <c r="W31" s="10">
        <v>217.30799999999999</v>
      </c>
      <c r="X31" s="10">
        <v>45.055999999999997</v>
      </c>
      <c r="Y31" s="10">
        <v>25.288</v>
      </c>
      <c r="Z31" s="10">
        <v>110.072</v>
      </c>
      <c r="AA31" s="10">
        <v>60.58</v>
      </c>
      <c r="AB31" s="10">
        <v>65.442999999999998</v>
      </c>
      <c r="AC31" s="10">
        <v>151.61500000000001</v>
      </c>
      <c r="AD31" s="10">
        <v>83.317999999999998</v>
      </c>
      <c r="AE31" s="10">
        <v>98.197999999999993</v>
      </c>
      <c r="AF31" s="10">
        <v>70.822999999999993</v>
      </c>
      <c r="AG31" s="10">
        <v>94.96</v>
      </c>
      <c r="AH31" s="111">
        <v>27.806999999999999</v>
      </c>
      <c r="AI31" s="130"/>
      <c r="AJ31" s="130"/>
      <c r="AK31" s="130"/>
      <c r="AL31" s="130"/>
      <c r="AM31" s="130"/>
      <c r="AN31" s="130"/>
      <c r="AO31" s="130"/>
      <c r="AP31" s="130"/>
      <c r="AQ31" s="130"/>
      <c r="AR31" s="130"/>
      <c r="AS31" s="130"/>
      <c r="AT31" s="130"/>
      <c r="AU31" s="130"/>
      <c r="AV31" s="130"/>
      <c r="AW31" s="130"/>
      <c r="AX31" s="130"/>
      <c r="AY31" s="130"/>
    </row>
    <row r="32" spans="1:51" ht="15" x14ac:dyDescent="0.25">
      <c r="A32" s="143">
        <v>45536</v>
      </c>
      <c r="B32" s="264"/>
      <c r="C32" s="264"/>
      <c r="D32" s="284">
        <v>42.4</v>
      </c>
      <c r="E32" s="11">
        <v>81.501999999999995</v>
      </c>
      <c r="F32" s="11">
        <v>29.989000000000001</v>
      </c>
      <c r="G32" s="11">
        <v>75.867000000000004</v>
      </c>
      <c r="H32" s="10">
        <v>63.164000000000001</v>
      </c>
      <c r="I32" s="10">
        <v>109.69799999999999</v>
      </c>
      <c r="J32" s="10">
        <v>67.962999999999994</v>
      </c>
      <c r="K32" s="10">
        <v>97.03</v>
      </c>
      <c r="L32" s="10">
        <v>51.890999999999998</v>
      </c>
      <c r="M32" s="10">
        <v>22.055</v>
      </c>
      <c r="N32" s="10">
        <v>35.658000000000001</v>
      </c>
      <c r="O32" s="10">
        <v>39.718000000000004</v>
      </c>
      <c r="P32" s="10">
        <v>59.143000000000001</v>
      </c>
      <c r="Q32" s="10">
        <v>56.158000000000001</v>
      </c>
      <c r="R32" s="10">
        <v>41.845999999999997</v>
      </c>
      <c r="S32" s="10">
        <v>28.606000000000002</v>
      </c>
      <c r="T32" s="10">
        <v>56.540999999999997</v>
      </c>
      <c r="U32" s="10">
        <v>57.973999999999997</v>
      </c>
      <c r="V32" s="10">
        <v>44.99</v>
      </c>
      <c r="W32" s="10">
        <v>93.99</v>
      </c>
      <c r="X32" s="10">
        <v>34.124000000000002</v>
      </c>
      <c r="Y32" s="10">
        <v>29.923999999999999</v>
      </c>
      <c r="Z32" s="10">
        <v>76.137</v>
      </c>
      <c r="AA32" s="10">
        <v>42.597000000000001</v>
      </c>
      <c r="AB32" s="10">
        <v>64.11</v>
      </c>
      <c r="AC32" s="10">
        <v>102.19199999999999</v>
      </c>
      <c r="AD32" s="10">
        <v>51.856000000000002</v>
      </c>
      <c r="AE32" s="10">
        <v>69.346999999999994</v>
      </c>
      <c r="AF32" s="10">
        <v>49.09</v>
      </c>
      <c r="AG32" s="10">
        <v>73.001000000000005</v>
      </c>
      <c r="AH32" s="111">
        <v>27.904</v>
      </c>
      <c r="AI32" s="130"/>
      <c r="AJ32" s="130"/>
      <c r="AK32" s="130"/>
      <c r="AL32" s="130"/>
      <c r="AM32" s="130"/>
      <c r="AN32" s="130"/>
      <c r="AO32" s="130"/>
      <c r="AP32" s="130"/>
      <c r="AQ32" s="130"/>
      <c r="AR32" s="130"/>
      <c r="AS32" s="130"/>
      <c r="AT32" s="130"/>
      <c r="AU32" s="130"/>
      <c r="AV32" s="130"/>
      <c r="AW32" s="130"/>
      <c r="AX32" s="130"/>
      <c r="AY32" s="130"/>
    </row>
    <row r="33" spans="1:51" ht="15" x14ac:dyDescent="0.25">
      <c r="A33" s="143">
        <v>45566</v>
      </c>
      <c r="B33" s="270"/>
      <c r="C33" s="270"/>
      <c r="D33" s="284">
        <v>51.66</v>
      </c>
      <c r="E33" s="11">
        <v>68.594999999999999</v>
      </c>
      <c r="F33" s="11">
        <v>58.942</v>
      </c>
      <c r="G33" s="11">
        <v>67.936999999999998</v>
      </c>
      <c r="H33" s="10">
        <v>61.537999999999997</v>
      </c>
      <c r="I33" s="10">
        <v>100.72</v>
      </c>
      <c r="J33" s="10">
        <v>69.631</v>
      </c>
      <c r="K33" s="10">
        <v>65.414000000000001</v>
      </c>
      <c r="L33" s="10">
        <v>51.756</v>
      </c>
      <c r="M33" s="10">
        <v>26.509</v>
      </c>
      <c r="N33" s="10">
        <v>40.369</v>
      </c>
      <c r="O33" s="10">
        <v>32.231999999999999</v>
      </c>
      <c r="P33" s="10">
        <v>60.314999999999998</v>
      </c>
      <c r="Q33" s="10">
        <v>55.212000000000003</v>
      </c>
      <c r="R33" s="10">
        <v>64.188999999999993</v>
      </c>
      <c r="S33" s="10">
        <v>58.174999999999997</v>
      </c>
      <c r="T33" s="10">
        <v>47.634999999999998</v>
      </c>
      <c r="U33" s="10">
        <v>60.603000000000002</v>
      </c>
      <c r="V33" s="10">
        <v>39.201999999999998</v>
      </c>
      <c r="W33" s="10">
        <v>86.811000000000007</v>
      </c>
      <c r="X33" s="10">
        <v>38.792999999999999</v>
      </c>
      <c r="Y33" s="10">
        <v>52.872</v>
      </c>
      <c r="Z33" s="10">
        <v>128.988</v>
      </c>
      <c r="AA33" s="10">
        <v>53.231000000000002</v>
      </c>
      <c r="AB33" s="10">
        <v>105.10599999999999</v>
      </c>
      <c r="AC33" s="10">
        <v>114.64400000000001</v>
      </c>
      <c r="AD33" s="10">
        <v>60.771999999999998</v>
      </c>
      <c r="AE33" s="10">
        <v>64.691999999999993</v>
      </c>
      <c r="AF33" s="10">
        <v>46.96</v>
      </c>
      <c r="AG33" s="10">
        <v>49.033000000000001</v>
      </c>
      <c r="AH33" s="111">
        <v>27.433</v>
      </c>
      <c r="AI33" s="130"/>
      <c r="AJ33" s="130"/>
      <c r="AK33" s="130"/>
      <c r="AL33" s="130"/>
      <c r="AM33" s="130"/>
      <c r="AN33" s="130"/>
      <c r="AO33" s="130"/>
      <c r="AP33" s="130"/>
      <c r="AQ33" s="130"/>
      <c r="AR33" s="130"/>
      <c r="AS33" s="130"/>
      <c r="AT33" s="130"/>
      <c r="AU33" s="130"/>
      <c r="AV33" s="130"/>
      <c r="AW33" s="130"/>
      <c r="AX33" s="130"/>
      <c r="AY33" s="130"/>
    </row>
    <row r="34" spans="1:51" ht="15" x14ac:dyDescent="0.25">
      <c r="A34" s="143">
        <v>45597</v>
      </c>
      <c r="B34" s="264"/>
      <c r="C34" s="264"/>
      <c r="D34" s="284">
        <v>48.88</v>
      </c>
      <c r="E34" s="11">
        <v>62.006</v>
      </c>
      <c r="F34" s="11">
        <v>48.895000000000003</v>
      </c>
      <c r="G34" s="11">
        <v>65.102000000000004</v>
      </c>
      <c r="H34" s="10">
        <v>67.616</v>
      </c>
      <c r="I34" s="10">
        <v>74.415000000000006</v>
      </c>
      <c r="J34" s="10">
        <v>62.247</v>
      </c>
      <c r="K34" s="10">
        <v>62.356999999999999</v>
      </c>
      <c r="L34" s="10">
        <v>46.052999999999997</v>
      </c>
      <c r="M34" s="10">
        <v>39.68</v>
      </c>
      <c r="N34" s="10">
        <v>36.68</v>
      </c>
      <c r="O34" s="10">
        <v>37.398000000000003</v>
      </c>
      <c r="P34" s="10">
        <v>79.361000000000004</v>
      </c>
      <c r="Q34" s="10">
        <v>54.892000000000003</v>
      </c>
      <c r="R34" s="10">
        <v>53.680999999999997</v>
      </c>
      <c r="S34" s="10">
        <v>46.454000000000001</v>
      </c>
      <c r="T34" s="10">
        <v>52.494</v>
      </c>
      <c r="U34" s="10">
        <v>62.186999999999998</v>
      </c>
      <c r="V34" s="10">
        <v>45.768000000000001</v>
      </c>
      <c r="W34" s="10">
        <v>76.344999999999999</v>
      </c>
      <c r="X34" s="10">
        <v>52.392000000000003</v>
      </c>
      <c r="Y34" s="10">
        <v>40.186</v>
      </c>
      <c r="Z34" s="10">
        <v>71.953000000000003</v>
      </c>
      <c r="AA34" s="10">
        <v>48.792000000000002</v>
      </c>
      <c r="AB34" s="10">
        <v>101.627</v>
      </c>
      <c r="AC34" s="10">
        <v>93.465000000000003</v>
      </c>
      <c r="AD34" s="10">
        <v>61.401000000000003</v>
      </c>
      <c r="AE34" s="10">
        <v>56.851999999999997</v>
      </c>
      <c r="AF34" s="10">
        <v>55.216000000000001</v>
      </c>
      <c r="AG34" s="10">
        <v>58.692999999999998</v>
      </c>
      <c r="AH34" s="111">
        <v>34.14</v>
      </c>
      <c r="AI34" s="130"/>
      <c r="AJ34" s="130"/>
      <c r="AK34" s="130"/>
      <c r="AL34" s="130"/>
      <c r="AM34" s="130"/>
      <c r="AN34" s="130"/>
      <c r="AO34" s="130"/>
      <c r="AP34" s="130"/>
      <c r="AQ34" s="130"/>
      <c r="AR34" s="130"/>
      <c r="AS34" s="130"/>
      <c r="AT34" s="130"/>
      <c r="AU34" s="130"/>
      <c r="AV34" s="130"/>
      <c r="AW34" s="130"/>
      <c r="AX34" s="130"/>
      <c r="AY34" s="130"/>
    </row>
    <row r="35" spans="1:51" ht="15" x14ac:dyDescent="0.25">
      <c r="A35" s="143">
        <v>45627</v>
      </c>
      <c r="B35" s="264"/>
      <c r="C35" s="264"/>
      <c r="D35" s="284">
        <v>32.75</v>
      </c>
      <c r="E35" s="11">
        <v>52.552999999999997</v>
      </c>
      <c r="F35" s="11">
        <v>38.146999999999998</v>
      </c>
      <c r="G35" s="11">
        <v>64.099999999999994</v>
      </c>
      <c r="H35" s="10">
        <v>63.790999999999997</v>
      </c>
      <c r="I35" s="10">
        <v>61.677999999999997</v>
      </c>
      <c r="J35" s="10">
        <v>55.773000000000003</v>
      </c>
      <c r="K35" s="10">
        <v>55.981000000000002</v>
      </c>
      <c r="L35" s="10">
        <v>37.173999999999999</v>
      </c>
      <c r="M35" s="10">
        <v>31.579000000000001</v>
      </c>
      <c r="N35" s="10">
        <v>30.335000000000001</v>
      </c>
      <c r="O35" s="10">
        <v>32.292999999999999</v>
      </c>
      <c r="P35" s="10">
        <v>47.484000000000002</v>
      </c>
      <c r="Q35" s="10">
        <v>49.220999999999997</v>
      </c>
      <c r="R35" s="10">
        <v>45.832999999999998</v>
      </c>
      <c r="S35" s="10">
        <v>33.325000000000003</v>
      </c>
      <c r="T35" s="10">
        <v>43.268999999999998</v>
      </c>
      <c r="U35" s="10">
        <v>50.652000000000001</v>
      </c>
      <c r="V35" s="10">
        <v>39.792999999999999</v>
      </c>
      <c r="W35" s="10">
        <v>65.656000000000006</v>
      </c>
      <c r="X35" s="10">
        <v>42.502000000000002</v>
      </c>
      <c r="Y35" s="10">
        <v>30.527999999999999</v>
      </c>
      <c r="Z35" s="10">
        <v>56.524000000000001</v>
      </c>
      <c r="AA35" s="10">
        <v>42.051000000000002</v>
      </c>
      <c r="AB35" s="10">
        <v>63.557000000000002</v>
      </c>
      <c r="AC35" s="10">
        <v>85.156000000000006</v>
      </c>
      <c r="AD35" s="10">
        <v>51.167000000000002</v>
      </c>
      <c r="AE35" s="10">
        <v>49.377000000000002</v>
      </c>
      <c r="AF35" s="10">
        <v>48.158999999999999</v>
      </c>
      <c r="AG35" s="10">
        <v>49.576000000000001</v>
      </c>
      <c r="AH35" s="111">
        <v>29.513000000000002</v>
      </c>
      <c r="AI35" s="130"/>
      <c r="AJ35" s="130"/>
      <c r="AK35" s="130"/>
      <c r="AL35" s="130"/>
      <c r="AM35" s="130"/>
      <c r="AN35" s="130"/>
      <c r="AO35" s="130"/>
      <c r="AP35" s="130"/>
      <c r="AQ35" s="130"/>
      <c r="AR35" s="130"/>
      <c r="AS35" s="130"/>
      <c r="AT35" s="130"/>
      <c r="AU35" s="130"/>
      <c r="AV35" s="130"/>
      <c r="AW35" s="130"/>
      <c r="AX35" s="130"/>
      <c r="AY35" s="130"/>
    </row>
    <row r="36" spans="1:51" ht="15" x14ac:dyDescent="0.25">
      <c r="A36" s="143">
        <v>45658</v>
      </c>
      <c r="B36" s="271"/>
      <c r="C36" s="271"/>
      <c r="D36" s="284">
        <v>40.270000000000003</v>
      </c>
      <c r="E36" s="10">
        <v>47.595999999999997</v>
      </c>
      <c r="F36" s="10">
        <v>35.475000000000001</v>
      </c>
      <c r="G36" s="10">
        <v>54.128999999999998</v>
      </c>
      <c r="H36" s="10">
        <v>77.988</v>
      </c>
      <c r="I36" s="10">
        <v>54.457999999999998</v>
      </c>
      <c r="J36" s="10">
        <v>49.235999999999997</v>
      </c>
      <c r="K36" s="10">
        <v>50.765000000000001</v>
      </c>
      <c r="L36" s="10">
        <v>33.024000000000001</v>
      </c>
      <c r="M36" s="10">
        <v>26.782</v>
      </c>
      <c r="N36" s="10">
        <v>27.437000000000001</v>
      </c>
      <c r="O36" s="10">
        <v>29.399000000000001</v>
      </c>
      <c r="P36" s="10">
        <v>41.948</v>
      </c>
      <c r="Q36" s="10">
        <v>49.941000000000003</v>
      </c>
      <c r="R36" s="10">
        <v>42.658000000000001</v>
      </c>
      <c r="S36" s="10">
        <v>28.081</v>
      </c>
      <c r="T36" s="10">
        <v>40.095999999999997</v>
      </c>
      <c r="U36" s="10">
        <v>44.475999999999999</v>
      </c>
      <c r="V36" s="10">
        <v>36.738</v>
      </c>
      <c r="W36" s="10">
        <v>61.055</v>
      </c>
      <c r="X36" s="10">
        <v>35.594999999999999</v>
      </c>
      <c r="Y36" s="10">
        <v>27.552</v>
      </c>
      <c r="Z36" s="10">
        <v>52.875</v>
      </c>
      <c r="AA36" s="10">
        <v>35.905000000000001</v>
      </c>
      <c r="AB36" s="10">
        <v>53.353999999999999</v>
      </c>
      <c r="AC36" s="10">
        <v>74.165000000000006</v>
      </c>
      <c r="AD36" s="10">
        <v>44.158000000000001</v>
      </c>
      <c r="AE36" s="111">
        <v>44.247</v>
      </c>
      <c r="AF36" s="10">
        <v>42.267000000000003</v>
      </c>
      <c r="AG36" s="10">
        <v>43.170999999999999</v>
      </c>
      <c r="AH36" s="10">
        <v>26.974</v>
      </c>
      <c r="AI36" s="130"/>
      <c r="AJ36" s="130"/>
      <c r="AK36" s="130"/>
      <c r="AL36" s="130"/>
      <c r="AM36" s="130"/>
      <c r="AN36" s="130"/>
      <c r="AO36" s="130"/>
      <c r="AP36" s="130"/>
      <c r="AQ36" s="130"/>
      <c r="AR36" s="130"/>
      <c r="AS36" s="130"/>
      <c r="AT36" s="130"/>
      <c r="AU36" s="130"/>
      <c r="AV36" s="130"/>
      <c r="AW36" s="130"/>
      <c r="AX36" s="130"/>
      <c r="AY36" s="130"/>
    </row>
    <row r="37" spans="1:51" ht="15" x14ac:dyDescent="0.25">
      <c r="A37" s="143">
        <v>45689</v>
      </c>
      <c r="B37" s="271"/>
      <c r="C37" s="271"/>
      <c r="D37" s="284">
        <v>41.48</v>
      </c>
      <c r="E37" s="10">
        <v>45.091999999999999</v>
      </c>
      <c r="F37" s="10">
        <v>53.966999999999999</v>
      </c>
      <c r="G37" s="10">
        <v>65.935000000000002</v>
      </c>
      <c r="H37" s="10">
        <v>60.079000000000001</v>
      </c>
      <c r="I37" s="10">
        <v>50.579000000000001</v>
      </c>
      <c r="J37" s="10">
        <v>49.137</v>
      </c>
      <c r="K37" s="10">
        <v>55.281999999999996</v>
      </c>
      <c r="L37" s="10">
        <v>33.061</v>
      </c>
      <c r="M37" s="10">
        <v>27.626999999999999</v>
      </c>
      <c r="N37" s="10">
        <v>39.661999999999999</v>
      </c>
      <c r="O37" s="10">
        <v>31.361000000000001</v>
      </c>
      <c r="P37" s="10">
        <v>41.167000000000002</v>
      </c>
      <c r="Q37" s="10">
        <v>46.424999999999997</v>
      </c>
      <c r="R37" s="10">
        <v>46.052</v>
      </c>
      <c r="S37" s="10">
        <v>27.937999999999999</v>
      </c>
      <c r="T37" s="10">
        <v>39.914000000000001</v>
      </c>
      <c r="U37" s="10">
        <v>41.841999999999999</v>
      </c>
      <c r="V37" s="10">
        <v>37.555999999999997</v>
      </c>
      <c r="W37" s="10">
        <v>57.881</v>
      </c>
      <c r="X37" s="10">
        <v>35.551000000000002</v>
      </c>
      <c r="Y37" s="10">
        <v>37.950000000000003</v>
      </c>
      <c r="Z37" s="10">
        <v>62.503999999999998</v>
      </c>
      <c r="AA37" s="10">
        <v>50.043999999999997</v>
      </c>
      <c r="AB37" s="10">
        <v>93.587999999999994</v>
      </c>
      <c r="AC37" s="10">
        <v>72.09</v>
      </c>
      <c r="AD37" s="10">
        <v>43.415999999999997</v>
      </c>
      <c r="AE37" s="111">
        <v>43.012999999999998</v>
      </c>
      <c r="AF37" s="10">
        <v>44.368000000000002</v>
      </c>
      <c r="AG37" s="10">
        <v>42.548999999999999</v>
      </c>
      <c r="AH37" s="10">
        <v>28.896999999999998</v>
      </c>
      <c r="AI37" s="130"/>
      <c r="AJ37" s="130"/>
      <c r="AK37" s="130"/>
      <c r="AL37" s="130"/>
      <c r="AM37" s="130"/>
      <c r="AN37" s="130"/>
      <c r="AO37" s="130"/>
      <c r="AP37" s="130"/>
      <c r="AQ37" s="130"/>
      <c r="AR37" s="130"/>
      <c r="AS37" s="130"/>
      <c r="AT37" s="130"/>
      <c r="AU37" s="130"/>
      <c r="AV37" s="130"/>
      <c r="AW37" s="130"/>
      <c r="AX37" s="130"/>
      <c r="AY37" s="130"/>
    </row>
    <row r="38" spans="1:51" ht="15" x14ac:dyDescent="0.25">
      <c r="A38" s="143">
        <v>45717</v>
      </c>
      <c r="B38" s="271"/>
      <c r="C38" s="271"/>
      <c r="D38" s="284">
        <v>86.5</v>
      </c>
      <c r="E38" s="10">
        <v>108.831</v>
      </c>
      <c r="F38" s="10">
        <v>113.717</v>
      </c>
      <c r="G38" s="10">
        <v>101.416</v>
      </c>
      <c r="H38" s="10">
        <v>117.07599999999999</v>
      </c>
      <c r="I38" s="10">
        <v>98.251999999999995</v>
      </c>
      <c r="J38" s="10">
        <v>89.756</v>
      </c>
      <c r="K38" s="10">
        <v>81.186000000000007</v>
      </c>
      <c r="L38" s="10">
        <v>68.888000000000005</v>
      </c>
      <c r="M38" s="10">
        <v>52.353000000000002</v>
      </c>
      <c r="N38" s="10">
        <v>66.248000000000005</v>
      </c>
      <c r="O38" s="10">
        <v>98.725999999999999</v>
      </c>
      <c r="P38" s="10">
        <v>88.415999999999997</v>
      </c>
      <c r="Q38" s="10">
        <v>74.05</v>
      </c>
      <c r="R38" s="10">
        <v>105.47799999999999</v>
      </c>
      <c r="S38" s="10">
        <v>50.286000000000001</v>
      </c>
      <c r="T38" s="10">
        <v>80.634</v>
      </c>
      <c r="U38" s="10">
        <v>67.212999999999994</v>
      </c>
      <c r="V38" s="10">
        <v>65.658000000000001</v>
      </c>
      <c r="W38" s="10">
        <v>116.15</v>
      </c>
      <c r="X38" s="10">
        <v>68.855000000000004</v>
      </c>
      <c r="Y38" s="10">
        <v>69.414000000000001</v>
      </c>
      <c r="Z38" s="10">
        <v>108.248</v>
      </c>
      <c r="AA38" s="10">
        <v>93.694000000000003</v>
      </c>
      <c r="AB38" s="10">
        <v>341.30500000000001</v>
      </c>
      <c r="AC38" s="10">
        <v>96.447000000000003</v>
      </c>
      <c r="AD38" s="10">
        <v>81.238</v>
      </c>
      <c r="AE38" s="111">
        <v>101.509</v>
      </c>
      <c r="AF38" s="10">
        <v>65.143000000000001</v>
      </c>
      <c r="AG38" s="10">
        <v>119.384</v>
      </c>
      <c r="AH38" s="10">
        <v>92.292000000000002</v>
      </c>
      <c r="AI38" s="130"/>
      <c r="AJ38" s="130"/>
      <c r="AK38" s="130"/>
      <c r="AL38" s="130"/>
      <c r="AM38" s="130"/>
      <c r="AN38" s="130"/>
      <c r="AO38" s="130"/>
      <c r="AP38" s="130"/>
      <c r="AQ38" s="130"/>
      <c r="AR38" s="130"/>
      <c r="AS38" s="130"/>
      <c r="AT38" s="130"/>
      <c r="AU38" s="130"/>
      <c r="AV38" s="130"/>
      <c r="AW38" s="130"/>
      <c r="AX38" s="130"/>
      <c r="AY38" s="130"/>
    </row>
    <row r="39" spans="1:51" ht="15" x14ac:dyDescent="0.25">
      <c r="A39" s="143">
        <v>45748</v>
      </c>
      <c r="B39" s="271"/>
      <c r="C39" s="271"/>
      <c r="D39" s="284">
        <v>112.76</v>
      </c>
      <c r="E39" s="10">
        <v>139.017</v>
      </c>
      <c r="F39" s="10">
        <v>99.463999999999999</v>
      </c>
      <c r="G39" s="10">
        <v>158.53200000000001</v>
      </c>
      <c r="H39" s="10">
        <v>142.102</v>
      </c>
      <c r="I39" s="10">
        <v>164.87799999999999</v>
      </c>
      <c r="J39" s="10">
        <v>120.16800000000001</v>
      </c>
      <c r="K39" s="10">
        <v>119.093</v>
      </c>
      <c r="L39" s="10">
        <v>104.932</v>
      </c>
      <c r="M39" s="10">
        <v>85.063000000000002</v>
      </c>
      <c r="N39" s="10">
        <v>94.131</v>
      </c>
      <c r="O39" s="10">
        <v>154.155</v>
      </c>
      <c r="P39" s="10">
        <v>127.95</v>
      </c>
      <c r="Q39" s="10">
        <v>138.22300000000001</v>
      </c>
      <c r="R39" s="10">
        <v>104.301</v>
      </c>
      <c r="S39" s="10">
        <v>55.231000000000002</v>
      </c>
      <c r="T39" s="10">
        <v>122.834</v>
      </c>
      <c r="U39" s="10">
        <v>87.421000000000006</v>
      </c>
      <c r="V39" s="10">
        <v>202.172</v>
      </c>
      <c r="W39" s="10">
        <v>197.642</v>
      </c>
      <c r="X39" s="10">
        <v>73.686999999999998</v>
      </c>
      <c r="Y39" s="10">
        <v>91.947000000000003</v>
      </c>
      <c r="Z39" s="10">
        <v>110.908</v>
      </c>
      <c r="AA39" s="10">
        <v>147.262</v>
      </c>
      <c r="AB39" s="10">
        <v>544.88</v>
      </c>
      <c r="AC39" s="10">
        <v>122.238</v>
      </c>
      <c r="AD39" s="10">
        <v>282.71199999999999</v>
      </c>
      <c r="AE39" s="111">
        <v>130.30199999999999</v>
      </c>
      <c r="AF39" s="10">
        <v>86.950999999999993</v>
      </c>
      <c r="AG39" s="10">
        <v>119.01900000000001</v>
      </c>
      <c r="AH39" s="10">
        <v>161.94999999999999</v>
      </c>
      <c r="AI39" s="130"/>
      <c r="AJ39" s="130"/>
      <c r="AK39" s="130"/>
      <c r="AL39" s="130"/>
      <c r="AM39" s="130"/>
      <c r="AN39" s="130"/>
      <c r="AO39" s="130"/>
      <c r="AP39" s="130"/>
      <c r="AQ39" s="130"/>
      <c r="AR39" s="130"/>
      <c r="AS39" s="130"/>
      <c r="AT39" s="130"/>
      <c r="AU39" s="130"/>
      <c r="AV39" s="130"/>
      <c r="AW39" s="130"/>
      <c r="AX39" s="130"/>
      <c r="AY39" s="130"/>
    </row>
    <row r="40" spans="1:51" ht="15" x14ac:dyDescent="0.25">
      <c r="A40" s="143">
        <v>45778</v>
      </c>
      <c r="B40" s="271"/>
      <c r="C40" s="271"/>
      <c r="D40" s="284">
        <v>244.27</v>
      </c>
      <c r="E40" s="10">
        <v>241.66800000000001</v>
      </c>
      <c r="F40" s="10">
        <v>166.73400000000001</v>
      </c>
      <c r="G40" s="10">
        <v>250.33799999999999</v>
      </c>
      <c r="H40" s="10">
        <v>482.30599999999998</v>
      </c>
      <c r="I40" s="10">
        <v>262.42399999999998</v>
      </c>
      <c r="J40" s="10">
        <v>362.34399999999999</v>
      </c>
      <c r="K40" s="10">
        <v>209.066</v>
      </c>
      <c r="L40" s="10">
        <v>177.5</v>
      </c>
      <c r="M40" s="10">
        <v>62.216000000000001</v>
      </c>
      <c r="N40" s="10">
        <v>89.945999999999998</v>
      </c>
      <c r="O40" s="10">
        <v>134.71100000000001</v>
      </c>
      <c r="P40" s="10">
        <v>272.61599999999999</v>
      </c>
      <c r="Q40" s="10">
        <v>297.40300000000002</v>
      </c>
      <c r="R40" s="10">
        <v>223.524</v>
      </c>
      <c r="S40" s="10">
        <v>139.18100000000001</v>
      </c>
      <c r="T40" s="10">
        <v>199.64500000000001</v>
      </c>
      <c r="U40" s="10">
        <v>66.448999999999998</v>
      </c>
      <c r="V40" s="10">
        <v>353.87900000000002</v>
      </c>
      <c r="W40" s="10">
        <v>240.04900000000001</v>
      </c>
      <c r="X40" s="10">
        <v>101.398</v>
      </c>
      <c r="Y40" s="10">
        <v>199.72499999999999</v>
      </c>
      <c r="Z40" s="10">
        <v>245.08199999999999</v>
      </c>
      <c r="AA40" s="10">
        <v>402.33300000000003</v>
      </c>
      <c r="AB40" s="10">
        <v>579.81500000000005</v>
      </c>
      <c r="AC40" s="10">
        <v>329.93200000000002</v>
      </c>
      <c r="AD40" s="10">
        <v>192.84399999999999</v>
      </c>
      <c r="AE40" s="111">
        <v>178.501</v>
      </c>
      <c r="AF40" s="10">
        <v>118.65900000000001</v>
      </c>
      <c r="AG40" s="10">
        <v>192.01300000000001</v>
      </c>
      <c r="AH40" s="10">
        <v>321.56299999999999</v>
      </c>
      <c r="AI40" s="130"/>
      <c r="AJ40" s="130"/>
      <c r="AK40" s="130"/>
      <c r="AL40" s="130"/>
      <c r="AM40" s="130"/>
      <c r="AN40" s="130"/>
      <c r="AO40" s="130"/>
      <c r="AP40" s="130"/>
      <c r="AQ40" s="130"/>
      <c r="AR40" s="130"/>
      <c r="AS40" s="130"/>
      <c r="AT40" s="130"/>
      <c r="AU40" s="130"/>
      <c r="AV40" s="130"/>
      <c r="AW40" s="130"/>
      <c r="AX40" s="130"/>
      <c r="AY40" s="130"/>
    </row>
    <row r="41" spans="1:51" ht="15" x14ac:dyDescent="0.25">
      <c r="A41" s="143">
        <v>45809</v>
      </c>
      <c r="B41" s="271"/>
      <c r="C41" s="271"/>
      <c r="D41" s="284">
        <v>391.59</v>
      </c>
      <c r="E41" s="10">
        <v>210.458</v>
      </c>
      <c r="F41" s="10">
        <v>618.75599999999997</v>
      </c>
      <c r="G41" s="10">
        <v>706.14499999999998</v>
      </c>
      <c r="H41" s="10">
        <v>877.55200000000002</v>
      </c>
      <c r="I41" s="10">
        <v>483.28100000000001</v>
      </c>
      <c r="J41" s="10">
        <v>770.88599999999997</v>
      </c>
      <c r="K41" s="10">
        <v>257.25099999999998</v>
      </c>
      <c r="L41" s="10">
        <v>166.435</v>
      </c>
      <c r="M41" s="10">
        <v>203.67699999999999</v>
      </c>
      <c r="N41" s="10">
        <v>267.94299999999998</v>
      </c>
      <c r="O41" s="10">
        <v>265.13600000000002</v>
      </c>
      <c r="P41" s="10">
        <v>478.36</v>
      </c>
      <c r="Q41" s="10">
        <v>349.08300000000003</v>
      </c>
      <c r="R41" s="10">
        <v>84.789000000000001</v>
      </c>
      <c r="S41" s="10">
        <v>344.08199999999999</v>
      </c>
      <c r="T41" s="10">
        <v>554.31600000000003</v>
      </c>
      <c r="U41" s="10">
        <v>292.447</v>
      </c>
      <c r="V41" s="10">
        <v>695.31299999999999</v>
      </c>
      <c r="W41" s="10">
        <v>229.22300000000001</v>
      </c>
      <c r="X41" s="10">
        <v>114.02</v>
      </c>
      <c r="Y41" s="10">
        <v>512.84699999999998</v>
      </c>
      <c r="Z41" s="10">
        <v>366.35899999999998</v>
      </c>
      <c r="AA41" s="10">
        <v>441.577</v>
      </c>
      <c r="AB41" s="10">
        <v>884.22699999999998</v>
      </c>
      <c r="AC41" s="10">
        <v>519.13300000000004</v>
      </c>
      <c r="AD41" s="10">
        <v>374.39299999999997</v>
      </c>
      <c r="AE41" s="111">
        <v>411.64699999999999</v>
      </c>
      <c r="AF41" s="10">
        <v>433.53899999999999</v>
      </c>
      <c r="AG41" s="10">
        <v>87.203999999999994</v>
      </c>
      <c r="AH41" s="10">
        <v>498.08100000000002</v>
      </c>
      <c r="AI41" s="130"/>
      <c r="AJ41" s="130"/>
      <c r="AK41" s="130"/>
      <c r="AL41" s="130"/>
      <c r="AM41" s="130"/>
      <c r="AN41" s="130"/>
      <c r="AO41" s="130"/>
      <c r="AP41" s="130"/>
      <c r="AQ41" s="130"/>
      <c r="AR41" s="130"/>
      <c r="AS41" s="130"/>
      <c r="AT41" s="130"/>
      <c r="AU41" s="130"/>
      <c r="AV41" s="130"/>
      <c r="AW41" s="130"/>
      <c r="AX41" s="130"/>
      <c r="AY41" s="130"/>
    </row>
    <row r="42" spans="1:51" ht="15" x14ac:dyDescent="0.25">
      <c r="A42" s="143">
        <v>45839</v>
      </c>
      <c r="B42" s="271"/>
      <c r="C42" s="271"/>
      <c r="D42" s="284">
        <v>159.6</v>
      </c>
      <c r="E42" s="10">
        <v>42.079000000000001</v>
      </c>
      <c r="F42" s="10">
        <v>591.78599999999994</v>
      </c>
      <c r="G42" s="10">
        <v>323.911</v>
      </c>
      <c r="H42" s="10">
        <v>357.87799999999999</v>
      </c>
      <c r="I42" s="10">
        <v>459.327</v>
      </c>
      <c r="J42" s="10">
        <v>403.85399999999998</v>
      </c>
      <c r="K42" s="10">
        <v>76.478999999999999</v>
      </c>
      <c r="L42" s="10">
        <v>43.258000000000003</v>
      </c>
      <c r="M42" s="10">
        <v>91.516000000000005</v>
      </c>
      <c r="N42" s="10">
        <v>104.10599999999999</v>
      </c>
      <c r="O42" s="10">
        <v>189.54</v>
      </c>
      <c r="P42" s="10">
        <v>320.274</v>
      </c>
      <c r="Q42" s="10">
        <v>90.411000000000001</v>
      </c>
      <c r="R42" s="10">
        <v>12.823</v>
      </c>
      <c r="S42" s="10">
        <v>241.995</v>
      </c>
      <c r="T42" s="10">
        <v>408.33199999999999</v>
      </c>
      <c r="U42" s="10">
        <v>229.24600000000001</v>
      </c>
      <c r="V42" s="10">
        <v>821.06899999999996</v>
      </c>
      <c r="W42" s="10">
        <v>85.144000000000005</v>
      </c>
      <c r="X42" s="10">
        <v>42.988999999999997</v>
      </c>
      <c r="Y42" s="10">
        <v>310.77499999999998</v>
      </c>
      <c r="Z42" s="10">
        <v>158.721</v>
      </c>
      <c r="AA42" s="10">
        <v>132.905</v>
      </c>
      <c r="AB42" s="10">
        <v>425.67099999999999</v>
      </c>
      <c r="AC42" s="10">
        <v>225.49199999999999</v>
      </c>
      <c r="AD42" s="10">
        <v>263.952</v>
      </c>
      <c r="AE42" s="111">
        <v>192.018</v>
      </c>
      <c r="AF42" s="10">
        <v>208.79599999999999</v>
      </c>
      <c r="AG42" s="10">
        <v>44.685000000000002</v>
      </c>
      <c r="AH42" s="10">
        <v>277.41300000000001</v>
      </c>
      <c r="AI42" s="130"/>
      <c r="AJ42" s="130"/>
      <c r="AK42" s="130"/>
      <c r="AL42" s="130"/>
      <c r="AM42" s="130"/>
      <c r="AN42" s="130"/>
      <c r="AO42" s="130"/>
      <c r="AP42" s="130"/>
      <c r="AQ42" s="130"/>
      <c r="AR42" s="130"/>
      <c r="AS42" s="130"/>
      <c r="AT42" s="130"/>
      <c r="AU42" s="130"/>
      <c r="AV42" s="130"/>
      <c r="AW42" s="130"/>
      <c r="AX42" s="130"/>
      <c r="AY42" s="130"/>
    </row>
    <row r="43" spans="1:51" ht="15" x14ac:dyDescent="0.25">
      <c r="A43" s="143">
        <v>45870</v>
      </c>
      <c r="B43" s="271"/>
      <c r="C43" s="271"/>
      <c r="D43" s="284">
        <v>65.319999999999993</v>
      </c>
      <c r="E43" s="10">
        <v>36.357999999999997</v>
      </c>
      <c r="F43" s="10">
        <v>185.011</v>
      </c>
      <c r="G43" s="10">
        <v>103.19</v>
      </c>
      <c r="H43" s="10">
        <v>174.90799999999999</v>
      </c>
      <c r="I43" s="10">
        <v>151.69499999999999</v>
      </c>
      <c r="J43" s="10">
        <v>137.256</v>
      </c>
      <c r="K43" s="10">
        <v>43.579000000000001</v>
      </c>
      <c r="L43" s="10">
        <v>26.946000000000002</v>
      </c>
      <c r="M43" s="10">
        <v>37.738</v>
      </c>
      <c r="N43" s="10">
        <v>42.343000000000004</v>
      </c>
      <c r="O43" s="10">
        <v>74.475999999999999</v>
      </c>
      <c r="P43" s="10">
        <v>100.151</v>
      </c>
      <c r="Q43" s="10">
        <v>51.673999999999999</v>
      </c>
      <c r="R43" s="10">
        <v>31.792000000000002</v>
      </c>
      <c r="S43" s="10">
        <v>71.965999999999994</v>
      </c>
      <c r="T43" s="10">
        <v>127.142</v>
      </c>
      <c r="U43" s="10">
        <v>71.933999999999997</v>
      </c>
      <c r="V43" s="10">
        <v>216.76</v>
      </c>
      <c r="W43" s="10">
        <v>44.509</v>
      </c>
      <c r="X43" s="10">
        <v>27.518999999999998</v>
      </c>
      <c r="Y43" s="10">
        <v>110.714</v>
      </c>
      <c r="Z43" s="10">
        <v>59.951999999999998</v>
      </c>
      <c r="AA43" s="10">
        <v>65.504000000000005</v>
      </c>
      <c r="AB43" s="10">
        <v>150.93700000000001</v>
      </c>
      <c r="AC43" s="10">
        <v>85.132999999999996</v>
      </c>
      <c r="AD43" s="10">
        <v>100.18300000000001</v>
      </c>
      <c r="AE43" s="111">
        <v>70.483999999999995</v>
      </c>
      <c r="AF43" s="10">
        <v>95.504000000000005</v>
      </c>
      <c r="AG43" s="10">
        <v>28.341000000000001</v>
      </c>
      <c r="AH43" s="10">
        <v>208.40199999999999</v>
      </c>
      <c r="AI43" s="130"/>
      <c r="AJ43" s="130"/>
      <c r="AK43" s="130"/>
      <c r="AL43" s="130"/>
      <c r="AM43" s="130"/>
      <c r="AN43" s="130"/>
      <c r="AO43" s="130"/>
      <c r="AP43" s="130"/>
      <c r="AQ43" s="130"/>
      <c r="AR43" s="130"/>
      <c r="AS43" s="130"/>
      <c r="AT43" s="130"/>
      <c r="AU43" s="130"/>
      <c r="AV43" s="130"/>
      <c r="AW43" s="130"/>
      <c r="AX43" s="130"/>
      <c r="AY43" s="130"/>
    </row>
    <row r="44" spans="1:51" ht="15" x14ac:dyDescent="0.25">
      <c r="A44" s="143">
        <v>45901</v>
      </c>
      <c r="B44" s="271"/>
      <c r="C44" s="271"/>
      <c r="D44" s="284">
        <v>42.4</v>
      </c>
      <c r="E44" s="10">
        <v>30.321999999999999</v>
      </c>
      <c r="F44" s="10">
        <v>76.623000000000005</v>
      </c>
      <c r="G44" s="10">
        <v>63.280999999999999</v>
      </c>
      <c r="H44" s="10">
        <v>110.07599999999999</v>
      </c>
      <c r="I44" s="10">
        <v>68.989999999999995</v>
      </c>
      <c r="J44" s="10">
        <v>97.816999999999993</v>
      </c>
      <c r="K44" s="10">
        <v>52.475999999999999</v>
      </c>
      <c r="L44" s="10">
        <v>23.199000000000002</v>
      </c>
      <c r="M44" s="10">
        <v>35.524999999999999</v>
      </c>
      <c r="N44" s="10">
        <v>39.584000000000003</v>
      </c>
      <c r="O44" s="10">
        <v>59.061</v>
      </c>
      <c r="P44" s="10">
        <v>56.014000000000003</v>
      </c>
      <c r="Q44" s="10">
        <v>41.813000000000002</v>
      </c>
      <c r="R44" s="10">
        <v>29.733000000000001</v>
      </c>
      <c r="S44" s="10">
        <v>56.811</v>
      </c>
      <c r="T44" s="10">
        <v>57.805</v>
      </c>
      <c r="U44" s="10">
        <v>45.918999999999997</v>
      </c>
      <c r="V44" s="10">
        <v>94.266999999999996</v>
      </c>
      <c r="W44" s="10">
        <v>34.122999999999998</v>
      </c>
      <c r="X44" s="10">
        <v>31.291</v>
      </c>
      <c r="Y44" s="10">
        <v>77.581999999999994</v>
      </c>
      <c r="Z44" s="10">
        <v>42.473999999999997</v>
      </c>
      <c r="AA44" s="10">
        <v>64.635999999999996</v>
      </c>
      <c r="AB44" s="10">
        <v>102.126</v>
      </c>
      <c r="AC44" s="10">
        <v>52.850999999999999</v>
      </c>
      <c r="AD44" s="10">
        <v>71.616</v>
      </c>
      <c r="AE44" s="111">
        <v>49.279000000000003</v>
      </c>
      <c r="AF44" s="10">
        <v>73.944999999999993</v>
      </c>
      <c r="AG44" s="10">
        <v>28.408999999999999</v>
      </c>
      <c r="AH44" s="10">
        <v>81.608999999999995</v>
      </c>
      <c r="AI44" s="130"/>
      <c r="AJ44" s="130"/>
      <c r="AK44" s="130"/>
      <c r="AL44" s="130"/>
      <c r="AM44" s="130"/>
      <c r="AN44" s="130"/>
      <c r="AO44" s="130"/>
      <c r="AP44" s="130"/>
      <c r="AQ44" s="130"/>
      <c r="AR44" s="130"/>
      <c r="AS44" s="130"/>
      <c r="AT44" s="130"/>
      <c r="AU44" s="130"/>
      <c r="AV44" s="130"/>
      <c r="AW44" s="130"/>
      <c r="AX44" s="130"/>
      <c r="AY44" s="130"/>
    </row>
    <row r="45" spans="1:51" ht="15" x14ac:dyDescent="0.25">
      <c r="A45" s="143">
        <v>45931</v>
      </c>
      <c r="B45" s="271"/>
      <c r="C45" s="271"/>
      <c r="D45" s="284">
        <v>51.66</v>
      </c>
      <c r="E45" s="10">
        <v>58.543999999999997</v>
      </c>
      <c r="F45" s="10">
        <v>68.516000000000005</v>
      </c>
      <c r="G45" s="10">
        <v>61.540999999999997</v>
      </c>
      <c r="H45" s="10">
        <v>100.914</v>
      </c>
      <c r="I45" s="10">
        <v>69.885000000000005</v>
      </c>
      <c r="J45" s="10">
        <v>66.015000000000001</v>
      </c>
      <c r="K45" s="10">
        <v>52.279000000000003</v>
      </c>
      <c r="L45" s="10">
        <v>27.452000000000002</v>
      </c>
      <c r="M45" s="10">
        <v>40.243000000000002</v>
      </c>
      <c r="N45" s="10">
        <v>32.058</v>
      </c>
      <c r="O45" s="10">
        <v>60.066000000000003</v>
      </c>
      <c r="P45" s="10">
        <v>54.847000000000001</v>
      </c>
      <c r="Q45" s="10">
        <v>64.433000000000007</v>
      </c>
      <c r="R45" s="10">
        <v>58.709000000000003</v>
      </c>
      <c r="S45" s="10">
        <v>47.695999999999998</v>
      </c>
      <c r="T45" s="10">
        <v>60.351999999999997</v>
      </c>
      <c r="U45" s="10">
        <v>39.167999999999999</v>
      </c>
      <c r="V45" s="10">
        <v>86.954999999999998</v>
      </c>
      <c r="W45" s="10">
        <v>38.622</v>
      </c>
      <c r="X45" s="10">
        <v>54.225999999999999</v>
      </c>
      <c r="Y45" s="10">
        <v>129.71299999999999</v>
      </c>
      <c r="Z45" s="10">
        <v>52.963000000000001</v>
      </c>
      <c r="AA45" s="10">
        <v>105.505</v>
      </c>
      <c r="AB45" s="10">
        <v>114.43899999999999</v>
      </c>
      <c r="AC45" s="10">
        <v>60.795000000000002</v>
      </c>
      <c r="AD45" s="10">
        <v>66.741</v>
      </c>
      <c r="AE45" s="111">
        <v>46.962000000000003</v>
      </c>
      <c r="AF45" s="10">
        <v>49.662999999999997</v>
      </c>
      <c r="AG45" s="10">
        <v>27.745999999999999</v>
      </c>
      <c r="AH45" s="10">
        <v>68.569000000000003</v>
      </c>
      <c r="AI45" s="130"/>
      <c r="AJ45" s="130"/>
      <c r="AK45" s="130"/>
      <c r="AL45" s="130"/>
      <c r="AM45" s="130"/>
      <c r="AN45" s="130"/>
      <c r="AO45" s="130"/>
      <c r="AP45" s="130"/>
      <c r="AQ45" s="130"/>
      <c r="AR45" s="130"/>
      <c r="AS45" s="130"/>
      <c r="AT45" s="130"/>
      <c r="AU45" s="130"/>
      <c r="AV45" s="130"/>
      <c r="AW45" s="130"/>
      <c r="AX45" s="130"/>
      <c r="AY45" s="130"/>
    </row>
    <row r="46" spans="1:51" ht="15" x14ac:dyDescent="0.25">
      <c r="A46" s="143">
        <v>45962</v>
      </c>
      <c r="B46" s="271"/>
      <c r="C46" s="271"/>
      <c r="D46" s="284">
        <v>48.88</v>
      </c>
      <c r="E46" s="10">
        <v>49.664999999999999</v>
      </c>
      <c r="F46" s="10">
        <v>65.581000000000003</v>
      </c>
      <c r="G46" s="10">
        <v>67.572000000000003</v>
      </c>
      <c r="H46" s="10">
        <v>74.561000000000007</v>
      </c>
      <c r="I46" s="10">
        <v>62.741</v>
      </c>
      <c r="J46" s="10">
        <v>62.790999999999997</v>
      </c>
      <c r="K46" s="10">
        <v>46.640999999999998</v>
      </c>
      <c r="L46" s="10">
        <v>40.68</v>
      </c>
      <c r="M46" s="10">
        <v>36.828000000000003</v>
      </c>
      <c r="N46" s="10">
        <v>37.381999999999998</v>
      </c>
      <c r="O46" s="10">
        <v>79.085999999999999</v>
      </c>
      <c r="P46" s="10">
        <v>54.622</v>
      </c>
      <c r="Q46" s="10">
        <v>54.215000000000003</v>
      </c>
      <c r="R46" s="10">
        <v>46.899000000000001</v>
      </c>
      <c r="S46" s="10">
        <v>52.567</v>
      </c>
      <c r="T46" s="10">
        <v>61.911000000000001</v>
      </c>
      <c r="U46" s="10">
        <v>45.822000000000003</v>
      </c>
      <c r="V46" s="10">
        <v>76.453000000000003</v>
      </c>
      <c r="W46" s="10">
        <v>52.252000000000002</v>
      </c>
      <c r="X46" s="10">
        <v>41.546999999999997</v>
      </c>
      <c r="Y46" s="10">
        <v>73.412000000000006</v>
      </c>
      <c r="Z46" s="10">
        <v>48.57</v>
      </c>
      <c r="AA46" s="10">
        <v>101.91200000000001</v>
      </c>
      <c r="AB46" s="10">
        <v>93.266000000000005</v>
      </c>
      <c r="AC46" s="10">
        <v>62.27</v>
      </c>
      <c r="AD46" s="10">
        <v>58.530999999999999</v>
      </c>
      <c r="AE46" s="111">
        <v>55.258000000000003</v>
      </c>
      <c r="AF46" s="10">
        <v>59.39</v>
      </c>
      <c r="AG46" s="10">
        <v>34.375999999999998</v>
      </c>
      <c r="AH46" s="10">
        <v>61.969000000000001</v>
      </c>
      <c r="AI46" s="130"/>
      <c r="AJ46" s="130"/>
      <c r="AK46" s="130"/>
      <c r="AL46" s="130"/>
      <c r="AM46" s="130"/>
      <c r="AN46" s="130"/>
      <c r="AO46" s="130"/>
      <c r="AP46" s="130"/>
      <c r="AQ46" s="130"/>
      <c r="AR46" s="130"/>
      <c r="AS46" s="130"/>
      <c r="AT46" s="130"/>
      <c r="AU46" s="130"/>
      <c r="AV46" s="130"/>
      <c r="AW46" s="130"/>
      <c r="AX46" s="130"/>
      <c r="AY46" s="130"/>
    </row>
    <row r="47" spans="1:51" ht="15" x14ac:dyDescent="0.25">
      <c r="A47" s="143">
        <v>45992</v>
      </c>
      <c r="B47" s="271"/>
      <c r="C47" s="271"/>
      <c r="D47" s="284">
        <v>32.75</v>
      </c>
      <c r="E47" s="10">
        <v>38.500999999999998</v>
      </c>
      <c r="F47" s="10">
        <v>64.307000000000002</v>
      </c>
      <c r="G47" s="10">
        <v>63.904000000000003</v>
      </c>
      <c r="H47" s="10">
        <v>61.957999999999998</v>
      </c>
      <c r="I47" s="10">
        <v>56.179000000000002</v>
      </c>
      <c r="J47" s="10">
        <v>56.582000000000001</v>
      </c>
      <c r="K47" s="10">
        <v>37.713999999999999</v>
      </c>
      <c r="L47" s="10">
        <v>32.713000000000001</v>
      </c>
      <c r="M47" s="10">
        <v>30.42</v>
      </c>
      <c r="N47" s="10">
        <v>32.369</v>
      </c>
      <c r="O47" s="10">
        <v>47.392000000000003</v>
      </c>
      <c r="P47" s="10">
        <v>49.125999999999998</v>
      </c>
      <c r="Q47" s="10">
        <v>46.173000000000002</v>
      </c>
      <c r="R47" s="10">
        <v>33.918999999999997</v>
      </c>
      <c r="S47" s="10">
        <v>43.512999999999998</v>
      </c>
      <c r="T47" s="10">
        <v>50.558999999999997</v>
      </c>
      <c r="U47" s="10">
        <v>40.042000000000002</v>
      </c>
      <c r="V47" s="10">
        <v>65.481999999999999</v>
      </c>
      <c r="W47" s="10">
        <v>42.457000000000001</v>
      </c>
      <c r="X47" s="10">
        <v>31.943999999999999</v>
      </c>
      <c r="Y47" s="10">
        <v>57.113999999999997</v>
      </c>
      <c r="Z47" s="10">
        <v>42</v>
      </c>
      <c r="AA47" s="10">
        <v>63.945999999999998</v>
      </c>
      <c r="AB47" s="10">
        <v>85.13</v>
      </c>
      <c r="AC47" s="10">
        <v>51.777000000000001</v>
      </c>
      <c r="AD47" s="10">
        <v>51.094999999999999</v>
      </c>
      <c r="AE47" s="111">
        <v>48.337000000000003</v>
      </c>
      <c r="AF47" s="10">
        <v>50.302</v>
      </c>
      <c r="AG47" s="10">
        <v>29.975999999999999</v>
      </c>
      <c r="AH47" s="10">
        <v>52.648000000000003</v>
      </c>
      <c r="AI47" s="130"/>
      <c r="AJ47" s="130"/>
      <c r="AK47" s="130"/>
      <c r="AL47" s="130"/>
      <c r="AM47" s="130"/>
      <c r="AN47" s="130"/>
      <c r="AO47" s="130"/>
      <c r="AP47" s="130"/>
      <c r="AQ47" s="130"/>
      <c r="AR47" s="130"/>
      <c r="AS47" s="130"/>
      <c r="AT47" s="130"/>
      <c r="AU47" s="130"/>
      <c r="AV47" s="130"/>
      <c r="AW47" s="130"/>
      <c r="AX47" s="130"/>
      <c r="AY47" s="130"/>
    </row>
    <row r="48" spans="1:51" ht="15" x14ac:dyDescent="0.25">
      <c r="A48" s="143">
        <v>46023</v>
      </c>
      <c r="B48" s="271"/>
      <c r="C48" s="271"/>
      <c r="D48" s="285">
        <v>40.270000000000003</v>
      </c>
      <c r="E48" s="10">
        <v>35.753999999999998</v>
      </c>
      <c r="F48" s="10">
        <v>54.640999999999998</v>
      </c>
      <c r="G48" s="10">
        <v>78.08</v>
      </c>
      <c r="H48" s="10">
        <v>54.685000000000002</v>
      </c>
      <c r="I48" s="10">
        <v>49.539000000000001</v>
      </c>
      <c r="J48" s="10">
        <v>51.283000000000001</v>
      </c>
      <c r="K48" s="10">
        <v>33.491</v>
      </c>
      <c r="L48" s="10">
        <v>27.782</v>
      </c>
      <c r="M48" s="10">
        <v>27.309000000000001</v>
      </c>
      <c r="N48" s="10">
        <v>29.440999999999999</v>
      </c>
      <c r="O48" s="10">
        <v>41.834000000000003</v>
      </c>
      <c r="P48" s="10">
        <v>49.823</v>
      </c>
      <c r="Q48" s="10">
        <v>43.078000000000003</v>
      </c>
      <c r="R48" s="10">
        <v>28.591999999999999</v>
      </c>
      <c r="S48" s="10">
        <v>40.284999999999997</v>
      </c>
      <c r="T48" s="10">
        <v>44.363999999999997</v>
      </c>
      <c r="U48" s="10">
        <v>36.859000000000002</v>
      </c>
      <c r="V48" s="10">
        <v>61.237000000000002</v>
      </c>
      <c r="W48" s="10">
        <v>35.604999999999997</v>
      </c>
      <c r="X48" s="10">
        <v>28.812999999999999</v>
      </c>
      <c r="Y48" s="10">
        <v>53.151000000000003</v>
      </c>
      <c r="Z48" s="10">
        <v>35.707999999999998</v>
      </c>
      <c r="AA48" s="10">
        <v>53.667000000000002</v>
      </c>
      <c r="AB48" s="10">
        <v>74.117999999999995</v>
      </c>
      <c r="AC48" s="10">
        <v>44.607999999999997</v>
      </c>
      <c r="AD48" s="10">
        <v>45.78</v>
      </c>
      <c r="AE48" s="111">
        <v>42.395000000000003</v>
      </c>
      <c r="AF48" s="10">
        <v>43.795999999999999</v>
      </c>
      <c r="AG48" s="10">
        <v>27.373000000000001</v>
      </c>
      <c r="AH48" s="10">
        <v>47.654000000000003</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43">
        <v>46054</v>
      </c>
      <c r="B49" s="271"/>
      <c r="C49" s="271"/>
      <c r="D49" s="285">
        <v>41.48</v>
      </c>
      <c r="E49" s="10">
        <v>52.735999999999997</v>
      </c>
      <c r="F49" s="10">
        <v>66.415999999999997</v>
      </c>
      <c r="G49" s="10">
        <v>60.143000000000001</v>
      </c>
      <c r="H49" s="10">
        <v>50.768999999999998</v>
      </c>
      <c r="I49" s="10">
        <v>49.085000000000001</v>
      </c>
      <c r="J49" s="10">
        <v>55.718000000000004</v>
      </c>
      <c r="K49" s="10">
        <v>33.450000000000003</v>
      </c>
      <c r="L49" s="10">
        <v>28.457999999999998</v>
      </c>
      <c r="M49" s="10">
        <v>39.685000000000002</v>
      </c>
      <c r="N49" s="10">
        <v>31.398</v>
      </c>
      <c r="O49" s="10">
        <v>41.070999999999998</v>
      </c>
      <c r="P49" s="10">
        <v>46.326999999999998</v>
      </c>
      <c r="Q49" s="10">
        <v>46.115000000000002</v>
      </c>
      <c r="R49" s="10">
        <v>28.363</v>
      </c>
      <c r="S49" s="10">
        <v>40.396999999999998</v>
      </c>
      <c r="T49" s="10">
        <v>41.749000000000002</v>
      </c>
      <c r="U49" s="10">
        <v>37.773000000000003</v>
      </c>
      <c r="V49" s="10">
        <v>58.03</v>
      </c>
      <c r="W49" s="10">
        <v>35.561999999999998</v>
      </c>
      <c r="X49" s="10">
        <v>39.043999999999997</v>
      </c>
      <c r="Y49" s="10">
        <v>62.783999999999999</v>
      </c>
      <c r="Z49" s="10">
        <v>49.98</v>
      </c>
      <c r="AA49" s="10">
        <v>93.855000000000004</v>
      </c>
      <c r="AB49" s="10">
        <v>72.052000000000007</v>
      </c>
      <c r="AC49" s="10">
        <v>43.665999999999997</v>
      </c>
      <c r="AD49" s="10">
        <v>44.28</v>
      </c>
      <c r="AE49" s="111">
        <v>44.512999999999998</v>
      </c>
      <c r="AF49" s="10">
        <v>43.256999999999998</v>
      </c>
      <c r="AG49" s="10">
        <v>29.222999999999999</v>
      </c>
      <c r="AH49" s="10">
        <v>45.14</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43">
        <v>46082</v>
      </c>
      <c r="B50" s="271"/>
      <c r="C50" s="271"/>
      <c r="D50" s="285">
        <v>86.5</v>
      </c>
      <c r="E50" s="10">
        <v>114.503</v>
      </c>
      <c r="F50" s="10">
        <v>101.93899999999999</v>
      </c>
      <c r="G50" s="10">
        <v>117.113</v>
      </c>
      <c r="H50" s="10">
        <v>98.495999999999995</v>
      </c>
      <c r="I50" s="10">
        <v>88.82</v>
      </c>
      <c r="J50" s="10">
        <v>81.728999999999999</v>
      </c>
      <c r="K50" s="10">
        <v>69.364999999999995</v>
      </c>
      <c r="L50" s="10">
        <v>53.222999999999999</v>
      </c>
      <c r="M50" s="10">
        <v>65.543999999999997</v>
      </c>
      <c r="N50" s="10">
        <v>98.846000000000004</v>
      </c>
      <c r="O50" s="10">
        <v>88.311000000000007</v>
      </c>
      <c r="P50" s="10">
        <v>73.86</v>
      </c>
      <c r="Q50" s="10">
        <v>103.479</v>
      </c>
      <c r="R50" s="10">
        <v>50.741999999999997</v>
      </c>
      <c r="S50" s="10">
        <v>80.853999999999999</v>
      </c>
      <c r="T50" s="10">
        <v>67.114000000000004</v>
      </c>
      <c r="U50" s="10">
        <v>65.424999999999997</v>
      </c>
      <c r="V50" s="10">
        <v>116.35899999999999</v>
      </c>
      <c r="W50" s="10">
        <v>68.879000000000005</v>
      </c>
      <c r="X50" s="10">
        <v>70.617000000000004</v>
      </c>
      <c r="Y50" s="10">
        <v>106.536</v>
      </c>
      <c r="Z50" s="10">
        <v>93.623999999999995</v>
      </c>
      <c r="AA50" s="10">
        <v>341.76499999999999</v>
      </c>
      <c r="AB50" s="10">
        <v>96.406999999999996</v>
      </c>
      <c r="AC50" s="10">
        <v>78.48</v>
      </c>
      <c r="AD50" s="10">
        <v>103.504</v>
      </c>
      <c r="AE50" s="111">
        <v>65.257999999999996</v>
      </c>
      <c r="AF50" s="10">
        <v>120.214</v>
      </c>
      <c r="AG50" s="10">
        <v>86.471000000000004</v>
      </c>
      <c r="AH50" s="10">
        <v>108.886</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43">
        <v>46113</v>
      </c>
      <c r="B51" s="271"/>
      <c r="C51" s="271"/>
      <c r="D51" s="285">
        <v>112.76</v>
      </c>
      <c r="E51" s="10">
        <v>97.751000000000005</v>
      </c>
      <c r="F51" s="10">
        <v>159.14500000000001</v>
      </c>
      <c r="G51" s="10">
        <v>142.167</v>
      </c>
      <c r="H51" s="10">
        <v>165.239</v>
      </c>
      <c r="I51" s="10">
        <v>109.46299999999999</v>
      </c>
      <c r="J51" s="10">
        <v>119.827</v>
      </c>
      <c r="K51" s="10">
        <v>105.51600000000001</v>
      </c>
      <c r="L51" s="10">
        <v>86.022000000000006</v>
      </c>
      <c r="M51" s="10">
        <v>92.512</v>
      </c>
      <c r="N51" s="10">
        <v>154.19999999999999</v>
      </c>
      <c r="O51" s="10">
        <v>127.836</v>
      </c>
      <c r="P51" s="10">
        <v>138.1</v>
      </c>
      <c r="Q51" s="10">
        <v>103.857</v>
      </c>
      <c r="R51" s="10">
        <v>55.704999999999998</v>
      </c>
      <c r="S51" s="10">
        <v>123.084</v>
      </c>
      <c r="T51" s="10">
        <v>87.18</v>
      </c>
      <c r="U51" s="10">
        <v>199.011</v>
      </c>
      <c r="V51" s="10">
        <v>197.881</v>
      </c>
      <c r="W51" s="10">
        <v>73.72</v>
      </c>
      <c r="X51" s="10">
        <v>93.259</v>
      </c>
      <c r="Y51" s="10">
        <v>110.878</v>
      </c>
      <c r="Z51" s="10">
        <v>147.18700000000001</v>
      </c>
      <c r="AA51" s="10">
        <v>545.97299999999996</v>
      </c>
      <c r="AB51" s="10">
        <v>122.18899999999999</v>
      </c>
      <c r="AC51" s="10">
        <v>275.298</v>
      </c>
      <c r="AD51" s="10">
        <v>131.99700000000001</v>
      </c>
      <c r="AE51" s="111">
        <v>87.093999999999994</v>
      </c>
      <c r="AF51" s="10">
        <v>119.61199999999999</v>
      </c>
      <c r="AG51" s="10">
        <v>163.47</v>
      </c>
      <c r="AH51" s="10">
        <v>138.608</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43">
        <v>46143</v>
      </c>
      <c r="B52" s="271"/>
      <c r="C52" s="271"/>
      <c r="D52" s="285">
        <v>244.27</v>
      </c>
      <c r="E52" s="10">
        <v>156.74299999999999</v>
      </c>
      <c r="F52" s="10">
        <v>251.36199999999999</v>
      </c>
      <c r="G52" s="10">
        <v>481.38799999999998</v>
      </c>
      <c r="H52" s="10">
        <v>262.14800000000002</v>
      </c>
      <c r="I52" s="10">
        <v>344.32</v>
      </c>
      <c r="J52" s="10">
        <v>208.70599999999999</v>
      </c>
      <c r="K52" s="10">
        <v>178.06399999999999</v>
      </c>
      <c r="L52" s="10">
        <v>62.994999999999997</v>
      </c>
      <c r="M52" s="10">
        <v>79.081999999999994</v>
      </c>
      <c r="N52" s="10">
        <v>134.70699999999999</v>
      </c>
      <c r="O52" s="10">
        <v>272.41300000000001</v>
      </c>
      <c r="P52" s="10">
        <v>296.42</v>
      </c>
      <c r="Q52" s="10">
        <v>219.44300000000001</v>
      </c>
      <c r="R52" s="10">
        <v>139.72900000000001</v>
      </c>
      <c r="S52" s="10">
        <v>199.411</v>
      </c>
      <c r="T52" s="10">
        <v>66.338999999999999</v>
      </c>
      <c r="U52" s="10">
        <v>336.029</v>
      </c>
      <c r="V52" s="10">
        <v>240.22300000000001</v>
      </c>
      <c r="W52" s="10">
        <v>101.379</v>
      </c>
      <c r="X52" s="10">
        <v>201.94800000000001</v>
      </c>
      <c r="Y52" s="10">
        <v>236.989</v>
      </c>
      <c r="Z52" s="10">
        <v>402.14</v>
      </c>
      <c r="AA52" s="10">
        <v>579.75699999999995</v>
      </c>
      <c r="AB52" s="10">
        <v>328.79700000000003</v>
      </c>
      <c r="AC52" s="10">
        <v>190.60499999999999</v>
      </c>
      <c r="AD52" s="10">
        <v>179.42599999999999</v>
      </c>
      <c r="AE52" s="111">
        <v>118.82599999999999</v>
      </c>
      <c r="AF52" s="10">
        <v>193.06800000000001</v>
      </c>
      <c r="AG52" s="10">
        <v>304.41000000000003</v>
      </c>
      <c r="AH52" s="10">
        <v>241.553</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43">
        <v>46174</v>
      </c>
      <c r="B53" s="271"/>
      <c r="C53" s="271"/>
      <c r="D53" s="285">
        <v>391.59</v>
      </c>
      <c r="E53" s="10">
        <v>599.87300000000005</v>
      </c>
      <c r="F53" s="10">
        <v>706.63800000000003</v>
      </c>
      <c r="G53" s="10">
        <v>877.55100000000004</v>
      </c>
      <c r="H53" s="10">
        <v>483.47199999999998</v>
      </c>
      <c r="I53" s="10">
        <v>772.12</v>
      </c>
      <c r="J53" s="10">
        <v>257.56</v>
      </c>
      <c r="K53" s="10">
        <v>166.71899999999999</v>
      </c>
      <c r="L53" s="10">
        <v>204.387</v>
      </c>
      <c r="M53" s="10">
        <v>273.00200000000001</v>
      </c>
      <c r="N53" s="10">
        <v>265.06599999999997</v>
      </c>
      <c r="O53" s="10">
        <v>477.56900000000002</v>
      </c>
      <c r="P53" s="10">
        <v>349.02499999999998</v>
      </c>
      <c r="Q53" s="10">
        <v>88.292000000000002</v>
      </c>
      <c r="R53" s="10">
        <v>344.03500000000003</v>
      </c>
      <c r="S53" s="10">
        <v>554.76700000000005</v>
      </c>
      <c r="T53" s="10">
        <v>291.38799999999998</v>
      </c>
      <c r="U53" s="10">
        <v>671.48400000000004</v>
      </c>
      <c r="V53" s="10">
        <v>229.34299999999999</v>
      </c>
      <c r="W53" s="10">
        <v>113.983</v>
      </c>
      <c r="X53" s="10">
        <v>514.30899999999997</v>
      </c>
      <c r="Y53" s="10">
        <v>367.45</v>
      </c>
      <c r="Z53" s="10">
        <v>440.38900000000001</v>
      </c>
      <c r="AA53" s="10">
        <v>884.625</v>
      </c>
      <c r="AB53" s="10">
        <v>519.06399999999996</v>
      </c>
      <c r="AC53" s="10">
        <v>371.08800000000002</v>
      </c>
      <c r="AD53" s="10">
        <v>413.06099999999998</v>
      </c>
      <c r="AE53" s="111">
        <v>433.68900000000002</v>
      </c>
      <c r="AF53" s="10">
        <v>87.54</v>
      </c>
      <c r="AG53" s="10">
        <v>500.32499999999999</v>
      </c>
      <c r="AH53" s="10">
        <v>210.50899999999999</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43">
        <v>46204</v>
      </c>
      <c r="B54" s="271"/>
      <c r="C54" s="271"/>
      <c r="D54" s="285">
        <v>159.6</v>
      </c>
      <c r="E54" s="10">
        <v>606.33799999999997</v>
      </c>
      <c r="F54" s="10">
        <v>324.16800000000001</v>
      </c>
      <c r="G54" s="10">
        <v>357.90699999999998</v>
      </c>
      <c r="H54" s="10">
        <v>459.47699999999998</v>
      </c>
      <c r="I54" s="10">
        <v>421.411</v>
      </c>
      <c r="J54" s="10">
        <v>76.716999999999999</v>
      </c>
      <c r="K54" s="10">
        <v>43.433999999999997</v>
      </c>
      <c r="L54" s="10">
        <v>91.956999999999994</v>
      </c>
      <c r="M54" s="10">
        <v>108.895</v>
      </c>
      <c r="N54" s="10">
        <v>189.54300000000001</v>
      </c>
      <c r="O54" s="10">
        <v>320.18099999999998</v>
      </c>
      <c r="P54" s="10">
        <v>90.361000000000004</v>
      </c>
      <c r="Q54" s="10">
        <v>13.654</v>
      </c>
      <c r="R54" s="10">
        <v>242.279</v>
      </c>
      <c r="S54" s="10">
        <v>408.44299999999998</v>
      </c>
      <c r="T54" s="10">
        <v>229.15799999999999</v>
      </c>
      <c r="U54" s="10">
        <v>844.98199999999997</v>
      </c>
      <c r="V54" s="10">
        <v>85.212999999999994</v>
      </c>
      <c r="W54" s="10">
        <v>42.960999999999999</v>
      </c>
      <c r="X54" s="10">
        <v>311.26900000000001</v>
      </c>
      <c r="Y54" s="10">
        <v>164.27699999999999</v>
      </c>
      <c r="Z54" s="10">
        <v>132.86099999999999</v>
      </c>
      <c r="AA54" s="10">
        <v>425.75900000000001</v>
      </c>
      <c r="AB54" s="10">
        <v>225.46299999999999</v>
      </c>
      <c r="AC54" s="10">
        <v>268.83300000000003</v>
      </c>
      <c r="AD54" s="10">
        <v>192.8</v>
      </c>
      <c r="AE54" s="111">
        <v>208.85499999999999</v>
      </c>
      <c r="AF54" s="10">
        <v>44.957000000000001</v>
      </c>
      <c r="AG54" s="10">
        <v>281.93400000000003</v>
      </c>
      <c r="AH54" s="10">
        <v>42.094999999999999</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43">
        <v>46235</v>
      </c>
      <c r="B55" s="271"/>
      <c r="C55" s="271"/>
      <c r="D55" s="285">
        <v>65.319999999999993</v>
      </c>
      <c r="E55" s="10">
        <v>191.78800000000001</v>
      </c>
      <c r="F55" s="10">
        <v>103.425</v>
      </c>
      <c r="G55" s="10">
        <v>174.96100000000001</v>
      </c>
      <c r="H55" s="10">
        <v>151.79</v>
      </c>
      <c r="I55" s="10">
        <v>141.15600000000001</v>
      </c>
      <c r="J55" s="10">
        <v>43.807000000000002</v>
      </c>
      <c r="K55" s="10">
        <v>27.16</v>
      </c>
      <c r="L55" s="10">
        <v>38.536000000000001</v>
      </c>
      <c r="M55" s="10">
        <v>43.031999999999996</v>
      </c>
      <c r="N55" s="10">
        <v>74.492000000000004</v>
      </c>
      <c r="O55" s="10">
        <v>100.099</v>
      </c>
      <c r="P55" s="10">
        <v>51.631999999999998</v>
      </c>
      <c r="Q55" s="10">
        <v>32.677999999999997</v>
      </c>
      <c r="R55" s="10">
        <v>72.177999999999997</v>
      </c>
      <c r="S55" s="10">
        <v>127.197</v>
      </c>
      <c r="T55" s="10">
        <v>71.888000000000005</v>
      </c>
      <c r="U55" s="10">
        <v>225.797</v>
      </c>
      <c r="V55" s="10">
        <v>44.587000000000003</v>
      </c>
      <c r="W55" s="10">
        <v>27.509</v>
      </c>
      <c r="X55" s="10">
        <v>111.18899999999999</v>
      </c>
      <c r="Y55" s="10">
        <v>61.558999999999997</v>
      </c>
      <c r="Z55" s="10">
        <v>65.48</v>
      </c>
      <c r="AA55" s="10">
        <v>150.99299999999999</v>
      </c>
      <c r="AB55" s="10">
        <v>85.125</v>
      </c>
      <c r="AC55" s="10">
        <v>103.15</v>
      </c>
      <c r="AD55" s="10">
        <v>71.182000000000002</v>
      </c>
      <c r="AE55" s="111">
        <v>95.558000000000007</v>
      </c>
      <c r="AF55" s="10">
        <v>28.609000000000002</v>
      </c>
      <c r="AG55" s="10">
        <v>212.68299999999999</v>
      </c>
      <c r="AH55" s="10">
        <v>36.378999999999998</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43">
        <v>46266</v>
      </c>
      <c r="B56" s="271"/>
      <c r="C56" s="271"/>
      <c r="D56" s="285">
        <v>42.4</v>
      </c>
      <c r="E56" s="10">
        <v>78.236999999999995</v>
      </c>
      <c r="F56" s="10">
        <v>63.481000000000002</v>
      </c>
      <c r="G56" s="10">
        <v>110.111</v>
      </c>
      <c r="H56" s="10">
        <v>69.058999999999997</v>
      </c>
      <c r="I56" s="10">
        <v>97.879000000000005</v>
      </c>
      <c r="J56" s="10">
        <v>52.682000000000002</v>
      </c>
      <c r="K56" s="10">
        <v>23.373000000000001</v>
      </c>
      <c r="L56" s="10">
        <v>35.878</v>
      </c>
      <c r="M56" s="10">
        <v>39.539000000000001</v>
      </c>
      <c r="N56" s="10">
        <v>59.073</v>
      </c>
      <c r="O56" s="10">
        <v>55.972000000000001</v>
      </c>
      <c r="P56" s="10">
        <v>41.767000000000003</v>
      </c>
      <c r="Q56" s="10">
        <v>29.405000000000001</v>
      </c>
      <c r="R56" s="10">
        <v>57.008000000000003</v>
      </c>
      <c r="S56" s="10">
        <v>57.843000000000004</v>
      </c>
      <c r="T56" s="10">
        <v>45.875999999999998</v>
      </c>
      <c r="U56" s="10">
        <v>95.91</v>
      </c>
      <c r="V56" s="10">
        <v>34.191000000000003</v>
      </c>
      <c r="W56" s="10">
        <v>31.292999999999999</v>
      </c>
      <c r="X56" s="10">
        <v>77.98</v>
      </c>
      <c r="Y56" s="10">
        <v>42.323</v>
      </c>
      <c r="Z56" s="10">
        <v>64.61</v>
      </c>
      <c r="AA56" s="10">
        <v>102.16200000000001</v>
      </c>
      <c r="AB56" s="10">
        <v>52.84</v>
      </c>
      <c r="AC56" s="10">
        <v>71.42</v>
      </c>
      <c r="AD56" s="10">
        <v>49.908000000000001</v>
      </c>
      <c r="AE56" s="111">
        <v>73.981999999999999</v>
      </c>
      <c r="AF56" s="10">
        <v>28.695</v>
      </c>
      <c r="AG56" s="10">
        <v>83.320999999999998</v>
      </c>
      <c r="AH56" s="10">
        <v>30.393000000000001</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43">
        <v>46296</v>
      </c>
      <c r="B57" s="271"/>
      <c r="C57" s="271"/>
      <c r="D57" s="285">
        <v>51.66</v>
      </c>
      <c r="E57" s="10">
        <v>68.745000000000005</v>
      </c>
      <c r="F57" s="10">
        <v>61.722000000000001</v>
      </c>
      <c r="G57" s="10">
        <v>100.95399999999999</v>
      </c>
      <c r="H57" s="10">
        <v>69.953000000000003</v>
      </c>
      <c r="I57" s="10">
        <v>66.734999999999999</v>
      </c>
      <c r="J57" s="10">
        <v>52.49</v>
      </c>
      <c r="K57" s="10">
        <v>27.616</v>
      </c>
      <c r="L57" s="10">
        <v>40.606999999999999</v>
      </c>
      <c r="M57" s="10">
        <v>32.216999999999999</v>
      </c>
      <c r="N57" s="10">
        <v>60.101999999999997</v>
      </c>
      <c r="O57" s="10">
        <v>54.81</v>
      </c>
      <c r="P57" s="10">
        <v>64.385000000000005</v>
      </c>
      <c r="Q57" s="10">
        <v>58.46</v>
      </c>
      <c r="R57" s="10">
        <v>47.868000000000002</v>
      </c>
      <c r="S57" s="10">
        <v>60.393999999999998</v>
      </c>
      <c r="T57" s="10">
        <v>39.131999999999998</v>
      </c>
      <c r="U57" s="10">
        <v>86.558999999999997</v>
      </c>
      <c r="V57" s="10">
        <v>38.688000000000002</v>
      </c>
      <c r="W57" s="10">
        <v>54.244</v>
      </c>
      <c r="X57" s="10">
        <v>130.16300000000001</v>
      </c>
      <c r="Y57" s="10">
        <v>53.43</v>
      </c>
      <c r="Z57" s="10">
        <v>105.485</v>
      </c>
      <c r="AA57" s="10">
        <v>114.479</v>
      </c>
      <c r="AB57" s="10">
        <v>60.789000000000001</v>
      </c>
      <c r="AC57" s="10">
        <v>67.224999999999994</v>
      </c>
      <c r="AD57" s="10">
        <v>47.548999999999999</v>
      </c>
      <c r="AE57" s="111">
        <v>49.7</v>
      </c>
      <c r="AF57" s="10">
        <v>27.948</v>
      </c>
      <c r="AG57" s="10">
        <v>68.790999999999997</v>
      </c>
      <c r="AH57" s="10">
        <v>58.573999999999998</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43">
        <v>46327</v>
      </c>
      <c r="B58" s="271"/>
      <c r="C58" s="271"/>
      <c r="D58" s="285">
        <v>48.88</v>
      </c>
      <c r="E58" s="10">
        <v>65.406999999999996</v>
      </c>
      <c r="F58" s="10">
        <v>67.751999999999995</v>
      </c>
      <c r="G58" s="10">
        <v>74.593000000000004</v>
      </c>
      <c r="H58" s="10">
        <v>62.801000000000002</v>
      </c>
      <c r="I58" s="10">
        <v>62.9</v>
      </c>
      <c r="J58" s="10">
        <v>46.99</v>
      </c>
      <c r="K58" s="10">
        <v>40.843000000000004</v>
      </c>
      <c r="L58" s="10">
        <v>37.185000000000002</v>
      </c>
      <c r="M58" s="10">
        <v>37.369999999999997</v>
      </c>
      <c r="N58" s="10">
        <v>79.040000000000006</v>
      </c>
      <c r="O58" s="10">
        <v>54.587000000000003</v>
      </c>
      <c r="P58" s="10">
        <v>54.171999999999997</v>
      </c>
      <c r="Q58" s="10">
        <v>47.872999999999998</v>
      </c>
      <c r="R58" s="10">
        <v>52.720999999999997</v>
      </c>
      <c r="S58" s="10">
        <v>61.944000000000003</v>
      </c>
      <c r="T58" s="10">
        <v>45.795000000000002</v>
      </c>
      <c r="U58" s="10">
        <v>77.028999999999996</v>
      </c>
      <c r="V58" s="10">
        <v>52.311</v>
      </c>
      <c r="W58" s="10">
        <v>41.561</v>
      </c>
      <c r="X58" s="10">
        <v>73.738</v>
      </c>
      <c r="Y58" s="10">
        <v>48.914000000000001</v>
      </c>
      <c r="Z58" s="10">
        <v>101.89</v>
      </c>
      <c r="AA58" s="10">
        <v>93.292000000000002</v>
      </c>
      <c r="AB58" s="10">
        <v>62.262999999999998</v>
      </c>
      <c r="AC58" s="10">
        <v>58.963000000000001</v>
      </c>
      <c r="AD58" s="10">
        <v>55.783999999999999</v>
      </c>
      <c r="AE58" s="111">
        <v>59.42</v>
      </c>
      <c r="AF58" s="10">
        <v>34.612000000000002</v>
      </c>
      <c r="AG58" s="10">
        <v>62.491</v>
      </c>
      <c r="AH58" s="10">
        <v>49.683999999999997</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43">
        <v>46357</v>
      </c>
      <c r="B59" s="271"/>
      <c r="C59" s="271"/>
      <c r="D59" s="285">
        <v>32.75</v>
      </c>
      <c r="E59" s="10">
        <v>65.013999999999996</v>
      </c>
      <c r="F59" s="10">
        <v>64.072999999999993</v>
      </c>
      <c r="G59" s="10">
        <v>61.991999999999997</v>
      </c>
      <c r="H59" s="10">
        <v>56.238</v>
      </c>
      <c r="I59" s="10">
        <v>56.591000000000001</v>
      </c>
      <c r="J59" s="10">
        <v>37.895000000000003</v>
      </c>
      <c r="K59" s="10">
        <v>32.869999999999997</v>
      </c>
      <c r="L59" s="10">
        <v>30.757999999999999</v>
      </c>
      <c r="M59" s="10">
        <v>32.375</v>
      </c>
      <c r="N59" s="10">
        <v>47.414999999999999</v>
      </c>
      <c r="O59" s="10">
        <v>49.094000000000001</v>
      </c>
      <c r="P59" s="10">
        <v>46.134999999999998</v>
      </c>
      <c r="Q59" s="10">
        <v>34.232999999999997</v>
      </c>
      <c r="R59" s="10">
        <v>43.658999999999999</v>
      </c>
      <c r="S59" s="10">
        <v>50.59</v>
      </c>
      <c r="T59" s="10">
        <v>40.011000000000003</v>
      </c>
      <c r="U59" s="10">
        <v>65.951999999999998</v>
      </c>
      <c r="V59" s="10">
        <v>42.6</v>
      </c>
      <c r="W59" s="10">
        <v>31.959</v>
      </c>
      <c r="X59" s="10">
        <v>57.420999999999999</v>
      </c>
      <c r="Y59" s="10">
        <v>42.16</v>
      </c>
      <c r="Z59" s="10">
        <v>63.932000000000002</v>
      </c>
      <c r="AA59" s="10">
        <v>85.158000000000001</v>
      </c>
      <c r="AB59" s="10">
        <v>51.771999999999998</v>
      </c>
      <c r="AC59" s="10">
        <v>51.253999999999998</v>
      </c>
      <c r="AD59" s="10">
        <v>48.835999999999999</v>
      </c>
      <c r="AE59" s="111">
        <v>50.331000000000003</v>
      </c>
      <c r="AF59" s="10">
        <v>30.196000000000002</v>
      </c>
      <c r="AG59" s="10">
        <v>52.756</v>
      </c>
      <c r="AH59" s="10">
        <v>38.518999999999998</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43">
        <v>46388</v>
      </c>
      <c r="B60" s="271"/>
      <c r="C60" s="271"/>
      <c r="D60" s="285">
        <v>40.270000000000003</v>
      </c>
      <c r="E60" s="10">
        <v>54.874000000000002</v>
      </c>
      <c r="F60" s="10">
        <v>78.245000000000005</v>
      </c>
      <c r="G60" s="10">
        <v>54.713999999999999</v>
      </c>
      <c r="H60" s="10">
        <v>49.591000000000001</v>
      </c>
      <c r="I60" s="10">
        <v>51.259</v>
      </c>
      <c r="J60" s="10">
        <v>33.655000000000001</v>
      </c>
      <c r="K60" s="10">
        <v>27.925999999999998</v>
      </c>
      <c r="L60" s="10">
        <v>27.617999999999999</v>
      </c>
      <c r="M60" s="10">
        <v>29.408000000000001</v>
      </c>
      <c r="N60" s="10">
        <v>41.853999999999999</v>
      </c>
      <c r="O60" s="10">
        <v>49.792000000000002</v>
      </c>
      <c r="P60" s="10">
        <v>43.042000000000002</v>
      </c>
      <c r="Q60" s="10">
        <v>28.734000000000002</v>
      </c>
      <c r="R60" s="10">
        <v>40.418999999999997</v>
      </c>
      <c r="S60" s="10">
        <v>44.390999999999998</v>
      </c>
      <c r="T60" s="10">
        <v>36.83</v>
      </c>
      <c r="U60" s="10">
        <v>61.176000000000002</v>
      </c>
      <c r="V60" s="10">
        <v>35.656999999999996</v>
      </c>
      <c r="W60" s="10">
        <v>28.827000000000002</v>
      </c>
      <c r="X60" s="10">
        <v>53.432000000000002</v>
      </c>
      <c r="Y60" s="10">
        <v>35.9</v>
      </c>
      <c r="Z60" s="10">
        <v>53.652000000000001</v>
      </c>
      <c r="AA60" s="10">
        <v>74.138999999999996</v>
      </c>
      <c r="AB60" s="10">
        <v>44.607999999999997</v>
      </c>
      <c r="AC60" s="10">
        <v>45.883000000000003</v>
      </c>
      <c r="AD60" s="10">
        <v>42.847999999999999</v>
      </c>
      <c r="AE60" s="111">
        <v>43.820999999999998</v>
      </c>
      <c r="AF60" s="10">
        <v>27.571999999999999</v>
      </c>
      <c r="AG60" s="10">
        <v>47.707999999999998</v>
      </c>
      <c r="AH60" s="10">
        <v>35.770000000000003</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43">
        <v>46419</v>
      </c>
      <c r="B61" s="271"/>
      <c r="C61" s="271"/>
      <c r="D61" s="285">
        <v>41.48</v>
      </c>
      <c r="E61" s="10">
        <v>65.94</v>
      </c>
      <c r="F61" s="10">
        <v>60.271000000000001</v>
      </c>
      <c r="G61" s="10">
        <v>50.792999999999999</v>
      </c>
      <c r="H61" s="10">
        <v>49.128999999999998</v>
      </c>
      <c r="I61" s="10">
        <v>55.332999999999998</v>
      </c>
      <c r="J61" s="10">
        <v>33.588000000000001</v>
      </c>
      <c r="K61" s="10">
        <v>28.579000000000001</v>
      </c>
      <c r="L61" s="10">
        <v>39.954999999999998</v>
      </c>
      <c r="M61" s="10">
        <v>31.309000000000001</v>
      </c>
      <c r="N61" s="10">
        <v>41.088999999999999</v>
      </c>
      <c r="O61" s="10">
        <v>46.302</v>
      </c>
      <c r="P61" s="10">
        <v>46.082999999999998</v>
      </c>
      <c r="Q61" s="10">
        <v>28.457999999999998</v>
      </c>
      <c r="R61" s="10">
        <v>40.65</v>
      </c>
      <c r="S61" s="10">
        <v>41.771999999999998</v>
      </c>
      <c r="T61" s="10">
        <v>37.723999999999997</v>
      </c>
      <c r="U61" s="10">
        <v>58.100999999999999</v>
      </c>
      <c r="V61" s="10">
        <v>35.606000000000002</v>
      </c>
      <c r="W61" s="10">
        <v>39.058</v>
      </c>
      <c r="X61" s="10">
        <v>63.052</v>
      </c>
      <c r="Y61" s="10">
        <v>49.259</v>
      </c>
      <c r="Z61" s="10">
        <v>93.841999999999999</v>
      </c>
      <c r="AA61" s="10">
        <v>72.070999999999998</v>
      </c>
      <c r="AB61" s="10">
        <v>43.661999999999999</v>
      </c>
      <c r="AC61" s="10">
        <v>44.343000000000004</v>
      </c>
      <c r="AD61" s="10">
        <v>45.024999999999999</v>
      </c>
      <c r="AE61" s="111">
        <v>43.311</v>
      </c>
      <c r="AF61" s="10">
        <v>29.388999999999999</v>
      </c>
      <c r="AG61" s="10">
        <v>44.957999999999998</v>
      </c>
      <c r="AH61" s="10">
        <v>52.749000000000002</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43">
        <v>46447</v>
      </c>
      <c r="B62" s="271"/>
      <c r="C62" s="271"/>
      <c r="D62" s="285">
        <v>86.5</v>
      </c>
      <c r="E62" s="10">
        <v>100.94199999999999</v>
      </c>
      <c r="F62" s="10">
        <v>117.35899999999999</v>
      </c>
      <c r="G62" s="10">
        <v>98.522999999999996</v>
      </c>
      <c r="H62" s="10">
        <v>88.894999999999996</v>
      </c>
      <c r="I62" s="10">
        <v>80.989000000000004</v>
      </c>
      <c r="J62" s="10">
        <v>69.524000000000001</v>
      </c>
      <c r="K62" s="10">
        <v>53.356000000000002</v>
      </c>
      <c r="L62" s="10">
        <v>65.834999999999994</v>
      </c>
      <c r="M62" s="10">
        <v>95.448999999999998</v>
      </c>
      <c r="N62" s="10">
        <v>88.335999999999999</v>
      </c>
      <c r="O62" s="10">
        <v>73.84</v>
      </c>
      <c r="P62" s="10">
        <v>103.428</v>
      </c>
      <c r="Q62" s="10">
        <v>50.284999999999997</v>
      </c>
      <c r="R62" s="10">
        <v>81.010999999999996</v>
      </c>
      <c r="S62" s="10">
        <v>67.138999999999996</v>
      </c>
      <c r="T62" s="10">
        <v>65.399000000000001</v>
      </c>
      <c r="U62" s="10">
        <v>112.605</v>
      </c>
      <c r="V62" s="10">
        <v>68.932000000000002</v>
      </c>
      <c r="W62" s="10">
        <v>70.635000000000005</v>
      </c>
      <c r="X62" s="10">
        <v>106.849</v>
      </c>
      <c r="Y62" s="10">
        <v>93.757999999999996</v>
      </c>
      <c r="Z62" s="10">
        <v>341.73399999999998</v>
      </c>
      <c r="AA62" s="10">
        <v>96.427999999999997</v>
      </c>
      <c r="AB62" s="10">
        <v>78.474999999999994</v>
      </c>
      <c r="AC62" s="10">
        <v>101.88200000000001</v>
      </c>
      <c r="AD62" s="10">
        <v>65.671000000000006</v>
      </c>
      <c r="AE62" s="111">
        <v>120.247</v>
      </c>
      <c r="AF62" s="10">
        <v>86.712999999999994</v>
      </c>
      <c r="AG62" s="10">
        <v>108.086</v>
      </c>
      <c r="AH62" s="10">
        <v>114.523</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43">
        <v>46478</v>
      </c>
      <c r="B63" s="271"/>
      <c r="C63" s="271"/>
      <c r="D63" s="285">
        <v>112.76</v>
      </c>
      <c r="E63" s="10">
        <v>157.02099999999999</v>
      </c>
      <c r="F63" s="10">
        <v>142.35</v>
      </c>
      <c r="G63" s="10">
        <v>165.267</v>
      </c>
      <c r="H63" s="10">
        <v>109.52800000000001</v>
      </c>
      <c r="I63" s="10">
        <v>116.623</v>
      </c>
      <c r="J63" s="10">
        <v>105.697</v>
      </c>
      <c r="K63" s="10">
        <v>86.171000000000006</v>
      </c>
      <c r="L63" s="10">
        <v>92.816999999999993</v>
      </c>
      <c r="M63" s="10">
        <v>154.01</v>
      </c>
      <c r="N63" s="10">
        <v>127.85899999999999</v>
      </c>
      <c r="O63" s="10">
        <v>138.06</v>
      </c>
      <c r="P63" s="10">
        <v>103.82</v>
      </c>
      <c r="Q63" s="10">
        <v>54.79</v>
      </c>
      <c r="R63" s="10">
        <v>123.27500000000001</v>
      </c>
      <c r="S63" s="10">
        <v>87.325999999999993</v>
      </c>
      <c r="T63" s="10">
        <v>198.98</v>
      </c>
      <c r="U63" s="10">
        <v>191.684</v>
      </c>
      <c r="V63" s="10">
        <v>73.769000000000005</v>
      </c>
      <c r="W63" s="10">
        <v>93.271000000000001</v>
      </c>
      <c r="X63" s="10">
        <v>111.166</v>
      </c>
      <c r="Y63" s="10">
        <v>141.40299999999999</v>
      </c>
      <c r="Z63" s="10">
        <v>545.95899999999995</v>
      </c>
      <c r="AA63" s="10">
        <v>122.215</v>
      </c>
      <c r="AB63" s="10">
        <v>275.29500000000002</v>
      </c>
      <c r="AC63" s="10">
        <v>128.077</v>
      </c>
      <c r="AD63" s="10">
        <v>87.534999999999997</v>
      </c>
      <c r="AE63" s="111">
        <v>119.631</v>
      </c>
      <c r="AF63" s="10">
        <v>163.72</v>
      </c>
      <c r="AG63" s="10">
        <v>134.56200000000001</v>
      </c>
      <c r="AH63" s="10">
        <v>97.765000000000001</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43">
        <v>46508</v>
      </c>
      <c r="B64" s="271"/>
      <c r="C64" s="271"/>
      <c r="D64" s="276">
        <v>244.27</v>
      </c>
      <c r="E64" s="10">
        <v>251.36199999999999</v>
      </c>
      <c r="F64" s="10">
        <v>481.38799999999998</v>
      </c>
      <c r="G64" s="10">
        <v>262.14800000000002</v>
      </c>
      <c r="H64" s="10">
        <v>344.32</v>
      </c>
      <c r="I64" s="10">
        <v>208.70599999999999</v>
      </c>
      <c r="J64" s="10">
        <v>178.06399999999999</v>
      </c>
      <c r="K64" s="10">
        <v>62.994999999999997</v>
      </c>
      <c r="L64" s="10">
        <v>79.081999999999994</v>
      </c>
      <c r="M64" s="10">
        <v>134.70699999999999</v>
      </c>
      <c r="N64" s="10">
        <v>272.41300000000001</v>
      </c>
      <c r="O64" s="10">
        <v>296.42</v>
      </c>
      <c r="P64" s="10">
        <v>219.44300000000001</v>
      </c>
      <c r="Q64" s="10">
        <v>139.72900000000001</v>
      </c>
      <c r="R64" s="10">
        <v>199.411</v>
      </c>
      <c r="S64" s="10">
        <v>66.338999999999999</v>
      </c>
      <c r="T64" s="10">
        <v>336.029</v>
      </c>
      <c r="U64" s="10">
        <v>240.22300000000001</v>
      </c>
      <c r="V64" s="10">
        <v>101.379</v>
      </c>
      <c r="W64" s="10">
        <v>201.94800000000001</v>
      </c>
      <c r="X64" s="10">
        <v>236.989</v>
      </c>
      <c r="Y64" s="10">
        <v>402.14</v>
      </c>
      <c r="Z64" s="10">
        <v>579.75699999999995</v>
      </c>
      <c r="AA64" s="10">
        <v>328.79700000000003</v>
      </c>
      <c r="AB64" s="10">
        <v>190.60499999999999</v>
      </c>
      <c r="AC64" s="10">
        <v>179.42599999999999</v>
      </c>
      <c r="AD64" s="10">
        <v>118.82599999999999</v>
      </c>
      <c r="AE64" s="111">
        <v>193.06800000000001</v>
      </c>
      <c r="AF64" s="10">
        <v>304.41000000000003</v>
      </c>
      <c r="AG64" s="10">
        <v>241.553</v>
      </c>
      <c r="AH64" s="10">
        <v>241.553</v>
      </c>
      <c r="AI64" s="130"/>
      <c r="AJ64" s="130"/>
      <c r="AK64" s="130"/>
      <c r="AL64" s="130"/>
      <c r="AM64" s="130"/>
      <c r="AN64" s="130"/>
      <c r="AO64" s="130"/>
      <c r="AP64" s="130"/>
      <c r="AQ64" s="130"/>
      <c r="AR64" s="130"/>
      <c r="AS64" s="130"/>
      <c r="AT64" s="130"/>
      <c r="AU64" s="130"/>
      <c r="AV64" s="130"/>
      <c r="AW64" s="130"/>
      <c r="AX64" s="130"/>
      <c r="AY64" s="130"/>
      <c r="ALQ64" s="2" t="e">
        <v>#N/A</v>
      </c>
    </row>
    <row r="65" spans="1:1005" ht="15" x14ac:dyDescent="0.25">
      <c r="A65" s="143">
        <v>46539</v>
      </c>
      <c r="B65" s="271"/>
      <c r="C65" s="271"/>
      <c r="D65" s="276">
        <v>391.59</v>
      </c>
      <c r="E65" s="10">
        <v>706.63800000000003</v>
      </c>
      <c r="F65" s="10">
        <v>877.55100000000004</v>
      </c>
      <c r="G65" s="10">
        <v>483.47199999999998</v>
      </c>
      <c r="H65" s="10">
        <v>772.12</v>
      </c>
      <c r="I65" s="10">
        <v>257.56</v>
      </c>
      <c r="J65" s="10">
        <v>166.71899999999999</v>
      </c>
      <c r="K65" s="10">
        <v>204.387</v>
      </c>
      <c r="L65" s="10">
        <v>273.00200000000001</v>
      </c>
      <c r="M65" s="10">
        <v>265.06599999999997</v>
      </c>
      <c r="N65" s="10">
        <v>477.56900000000002</v>
      </c>
      <c r="O65" s="10">
        <v>349.02499999999998</v>
      </c>
      <c r="P65" s="10">
        <v>88.292000000000002</v>
      </c>
      <c r="Q65" s="10">
        <v>344.03500000000003</v>
      </c>
      <c r="R65" s="10">
        <v>554.76700000000005</v>
      </c>
      <c r="S65" s="10">
        <v>291.38799999999998</v>
      </c>
      <c r="T65" s="10">
        <v>671.48400000000004</v>
      </c>
      <c r="U65" s="10">
        <v>229.34299999999999</v>
      </c>
      <c r="V65" s="10">
        <v>113.983</v>
      </c>
      <c r="W65" s="10">
        <v>514.30899999999997</v>
      </c>
      <c r="X65" s="10">
        <v>367.45</v>
      </c>
      <c r="Y65" s="10">
        <v>440.38900000000001</v>
      </c>
      <c r="Z65" s="10">
        <v>884.625</v>
      </c>
      <c r="AA65" s="10">
        <v>519.06399999999996</v>
      </c>
      <c r="AB65" s="10">
        <v>371.08800000000002</v>
      </c>
      <c r="AC65" s="10">
        <v>413.06099999999998</v>
      </c>
      <c r="AD65" s="10">
        <v>433.68900000000002</v>
      </c>
      <c r="AE65" s="111">
        <v>87.54</v>
      </c>
      <c r="AF65" s="10">
        <v>500.32499999999999</v>
      </c>
      <c r="AG65" s="10">
        <v>210.50899999999999</v>
      </c>
      <c r="AH65" s="10">
        <v>210.50899999999999</v>
      </c>
      <c r="AI65" s="130"/>
      <c r="AJ65" s="130"/>
      <c r="AK65" s="130"/>
      <c r="AL65" s="130"/>
      <c r="AM65" s="130"/>
      <c r="AN65" s="130"/>
      <c r="AO65" s="130"/>
      <c r="AP65" s="130"/>
      <c r="AQ65" s="130"/>
      <c r="AR65" s="130"/>
      <c r="AS65" s="130"/>
      <c r="AT65" s="130"/>
      <c r="AU65" s="130"/>
      <c r="AV65" s="130"/>
      <c r="AW65" s="130"/>
      <c r="AX65" s="130"/>
      <c r="AY65" s="130"/>
      <c r="ALQ65" s="2" t="e">
        <v>#N/A</v>
      </c>
    </row>
    <row r="66" spans="1:1005" ht="15" x14ac:dyDescent="0.25">
      <c r="A66" s="143">
        <v>46569</v>
      </c>
      <c r="B66" s="271"/>
      <c r="C66" s="271"/>
      <c r="D66" s="276">
        <v>159.6</v>
      </c>
      <c r="E66" s="10">
        <v>324.16800000000001</v>
      </c>
      <c r="F66" s="10">
        <v>357.90699999999998</v>
      </c>
      <c r="G66" s="10">
        <v>459.47699999999998</v>
      </c>
      <c r="H66" s="10">
        <v>421.411</v>
      </c>
      <c r="I66" s="10">
        <v>76.716999999999999</v>
      </c>
      <c r="J66" s="10">
        <v>43.433999999999997</v>
      </c>
      <c r="K66" s="10">
        <v>91.956999999999994</v>
      </c>
      <c r="L66" s="10">
        <v>108.895</v>
      </c>
      <c r="M66" s="10">
        <v>189.54300000000001</v>
      </c>
      <c r="N66" s="10">
        <v>320.18099999999998</v>
      </c>
      <c r="O66" s="10">
        <v>90.361000000000004</v>
      </c>
      <c r="P66" s="10">
        <v>13.654</v>
      </c>
      <c r="Q66" s="10">
        <v>242.279</v>
      </c>
      <c r="R66" s="10">
        <v>408.44299999999998</v>
      </c>
      <c r="S66" s="10">
        <v>229.15799999999999</v>
      </c>
      <c r="T66" s="10">
        <v>844.98199999999997</v>
      </c>
      <c r="U66" s="10">
        <v>85.212999999999994</v>
      </c>
      <c r="V66" s="10">
        <v>42.960999999999999</v>
      </c>
      <c r="W66" s="10">
        <v>311.26900000000001</v>
      </c>
      <c r="X66" s="10">
        <v>164.27699999999999</v>
      </c>
      <c r="Y66" s="10">
        <v>132.86099999999999</v>
      </c>
      <c r="Z66" s="10">
        <v>425.75900000000001</v>
      </c>
      <c r="AA66" s="10">
        <v>225.46299999999999</v>
      </c>
      <c r="AB66" s="10">
        <v>268.83300000000003</v>
      </c>
      <c r="AC66" s="10">
        <v>192.8</v>
      </c>
      <c r="AD66" s="10">
        <v>208.85499999999999</v>
      </c>
      <c r="AE66" s="111">
        <v>44.957000000000001</v>
      </c>
      <c r="AF66" s="10">
        <v>281.93400000000003</v>
      </c>
      <c r="AG66" s="10">
        <v>42.094999999999999</v>
      </c>
      <c r="AH66" s="10">
        <v>42.094999999999999</v>
      </c>
      <c r="AI66" s="130"/>
      <c r="AJ66" s="130"/>
      <c r="AK66" s="130"/>
      <c r="AL66" s="130"/>
      <c r="AM66" s="130"/>
      <c r="AN66" s="130"/>
      <c r="AO66" s="130"/>
      <c r="AP66" s="130"/>
      <c r="AQ66" s="130"/>
      <c r="AR66" s="130"/>
      <c r="AS66" s="130"/>
      <c r="AT66" s="130"/>
      <c r="AU66" s="130"/>
      <c r="AV66" s="130"/>
      <c r="AW66" s="130"/>
      <c r="AX66" s="130"/>
      <c r="AY66" s="130"/>
      <c r="ALQ66" s="2" t="e">
        <v>#N/A</v>
      </c>
    </row>
    <row r="67" spans="1:1005" ht="15" x14ac:dyDescent="0.25">
      <c r="A67" s="143">
        <v>46600</v>
      </c>
      <c r="B67" s="271"/>
      <c r="C67" s="271"/>
      <c r="D67" s="276">
        <v>65.319999999999993</v>
      </c>
      <c r="E67" s="10">
        <v>103.425</v>
      </c>
      <c r="F67" s="10">
        <v>174.96100000000001</v>
      </c>
      <c r="G67" s="10">
        <v>151.79</v>
      </c>
      <c r="H67" s="10">
        <v>141.15600000000001</v>
      </c>
      <c r="I67" s="10">
        <v>43.807000000000002</v>
      </c>
      <c r="J67" s="10">
        <v>27.16</v>
      </c>
      <c r="K67" s="10">
        <v>38.536000000000001</v>
      </c>
      <c r="L67" s="10">
        <v>43.031999999999996</v>
      </c>
      <c r="M67" s="10">
        <v>74.492000000000004</v>
      </c>
      <c r="N67" s="10">
        <v>100.099</v>
      </c>
      <c r="O67" s="10">
        <v>51.631999999999998</v>
      </c>
      <c r="P67" s="10">
        <v>32.677999999999997</v>
      </c>
      <c r="Q67" s="10">
        <v>72.177999999999997</v>
      </c>
      <c r="R67" s="10">
        <v>127.197</v>
      </c>
      <c r="S67" s="10">
        <v>71.888000000000005</v>
      </c>
      <c r="T67" s="10">
        <v>225.797</v>
      </c>
      <c r="U67" s="10">
        <v>44.587000000000003</v>
      </c>
      <c r="V67" s="10">
        <v>27.509</v>
      </c>
      <c r="W67" s="10">
        <v>111.18899999999999</v>
      </c>
      <c r="X67" s="10">
        <v>61.558999999999997</v>
      </c>
      <c r="Y67" s="10">
        <v>65.48</v>
      </c>
      <c r="Z67" s="10">
        <v>150.99299999999999</v>
      </c>
      <c r="AA67" s="10">
        <v>85.125</v>
      </c>
      <c r="AB67" s="10">
        <v>103.15</v>
      </c>
      <c r="AC67" s="10">
        <v>71.182000000000002</v>
      </c>
      <c r="AD67" s="10">
        <v>95.558000000000007</v>
      </c>
      <c r="AE67" s="111">
        <v>28.609000000000002</v>
      </c>
      <c r="AF67" s="10">
        <v>212.68299999999999</v>
      </c>
      <c r="AG67" s="10">
        <v>36.378999999999998</v>
      </c>
      <c r="AH67" s="10">
        <v>36.378999999999998</v>
      </c>
      <c r="AI67" s="130"/>
      <c r="AJ67" s="130"/>
      <c r="AK67" s="130"/>
      <c r="AL67" s="130"/>
      <c r="AM67" s="130"/>
      <c r="AN67" s="130"/>
      <c r="AO67" s="130"/>
      <c r="AP67" s="130"/>
      <c r="AQ67" s="130"/>
      <c r="AR67" s="130"/>
      <c r="AS67" s="130"/>
      <c r="AT67" s="130"/>
      <c r="AU67" s="130"/>
      <c r="AV67" s="130"/>
      <c r="AW67" s="130"/>
      <c r="AX67" s="130"/>
      <c r="AY67" s="130"/>
      <c r="ALQ67" s="2" t="e">
        <v>#N/A</v>
      </c>
    </row>
    <row r="68" spans="1:1005" ht="15" x14ac:dyDescent="0.25">
      <c r="A68" s="143">
        <v>46631</v>
      </c>
      <c r="B68" s="271"/>
      <c r="C68" s="271"/>
      <c r="D68" s="276">
        <v>42.4</v>
      </c>
      <c r="E68" s="10">
        <v>63.481000000000002</v>
      </c>
      <c r="F68" s="10">
        <v>110.111</v>
      </c>
      <c r="G68" s="10">
        <v>69.058999999999997</v>
      </c>
      <c r="H68" s="10">
        <v>97.879000000000005</v>
      </c>
      <c r="I68" s="10">
        <v>52.682000000000002</v>
      </c>
      <c r="J68" s="10">
        <v>23.373000000000001</v>
      </c>
      <c r="K68" s="10">
        <v>35.878</v>
      </c>
      <c r="L68" s="10">
        <v>39.539000000000001</v>
      </c>
      <c r="M68" s="10">
        <v>59.073</v>
      </c>
      <c r="N68" s="10">
        <v>55.972000000000001</v>
      </c>
      <c r="O68" s="10">
        <v>41.767000000000003</v>
      </c>
      <c r="P68" s="10">
        <v>29.405000000000001</v>
      </c>
      <c r="Q68" s="10">
        <v>57.008000000000003</v>
      </c>
      <c r="R68" s="10">
        <v>57.843000000000004</v>
      </c>
      <c r="S68" s="10">
        <v>45.875999999999998</v>
      </c>
      <c r="T68" s="10">
        <v>95.91</v>
      </c>
      <c r="U68" s="10">
        <v>34.191000000000003</v>
      </c>
      <c r="V68" s="10">
        <v>31.292999999999999</v>
      </c>
      <c r="W68" s="10">
        <v>77.98</v>
      </c>
      <c r="X68" s="10">
        <v>42.323</v>
      </c>
      <c r="Y68" s="10">
        <v>64.61</v>
      </c>
      <c r="Z68" s="10">
        <v>102.16200000000001</v>
      </c>
      <c r="AA68" s="10">
        <v>52.84</v>
      </c>
      <c r="AB68" s="10">
        <v>71.42</v>
      </c>
      <c r="AC68" s="10">
        <v>49.908000000000001</v>
      </c>
      <c r="AD68" s="10">
        <v>73.981999999999999</v>
      </c>
      <c r="AE68" s="111">
        <v>28.695</v>
      </c>
      <c r="AF68" s="10">
        <v>83.320999999999998</v>
      </c>
      <c r="AG68" s="10">
        <v>30.393000000000001</v>
      </c>
      <c r="AH68" s="10">
        <v>30.393000000000001</v>
      </c>
      <c r="AI68" s="130"/>
      <c r="AJ68" s="130"/>
      <c r="AK68" s="130"/>
      <c r="AL68" s="130"/>
      <c r="AM68" s="130"/>
      <c r="AN68" s="130"/>
      <c r="AO68" s="130"/>
      <c r="AP68" s="130"/>
      <c r="AQ68" s="130"/>
      <c r="AR68" s="130"/>
      <c r="AS68" s="130"/>
      <c r="AT68" s="130"/>
      <c r="AU68" s="130"/>
      <c r="AV68" s="130"/>
      <c r="AW68" s="130"/>
      <c r="AX68" s="130"/>
      <c r="AY68" s="130"/>
      <c r="ALQ68" s="2" t="e">
        <v>#N/A</v>
      </c>
    </row>
    <row r="69" spans="1:1005" ht="15" x14ac:dyDescent="0.25">
      <c r="A69" s="143"/>
      <c r="B69" s="271"/>
      <c r="C69" s="271"/>
      <c r="D69" s="276"/>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11"/>
      <c r="AF69" s="10"/>
      <c r="AG69" s="10"/>
      <c r="AH69" s="10"/>
      <c r="AI69" s="130"/>
      <c r="AJ69" s="130"/>
      <c r="AK69" s="130"/>
      <c r="AL69" s="130"/>
      <c r="AM69" s="130"/>
      <c r="AN69" s="130"/>
      <c r="AO69" s="130"/>
      <c r="AP69" s="130"/>
      <c r="AQ69" s="130"/>
      <c r="AR69" s="130"/>
      <c r="AS69" s="130"/>
      <c r="AT69" s="130"/>
      <c r="AU69" s="130"/>
      <c r="AV69" s="130"/>
      <c r="AW69" s="130"/>
      <c r="AX69" s="130"/>
      <c r="AY69" s="130"/>
      <c r="ALQ69" s="2" t="e">
        <v>#N/A</v>
      </c>
    </row>
    <row r="70" spans="1:1005" ht="15" x14ac:dyDescent="0.25">
      <c r="A70" s="143"/>
      <c r="B70" s="271"/>
      <c r="C70" s="271"/>
      <c r="D70" s="276"/>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11"/>
      <c r="AF70" s="10"/>
      <c r="AG70" s="10"/>
      <c r="AH70" s="10"/>
      <c r="AI70" s="130"/>
      <c r="AJ70" s="130"/>
      <c r="AK70" s="130"/>
      <c r="AL70" s="130"/>
      <c r="AM70" s="130"/>
      <c r="AN70" s="130"/>
      <c r="AO70" s="130"/>
      <c r="AP70" s="130"/>
      <c r="AQ70" s="130"/>
      <c r="AR70" s="130"/>
      <c r="AS70" s="130"/>
      <c r="AT70" s="130"/>
      <c r="AU70" s="130"/>
      <c r="AV70" s="130"/>
      <c r="AW70" s="130"/>
      <c r="AX70" s="130"/>
      <c r="AY70" s="130"/>
      <c r="ALQ70" s="2" t="e">
        <v>#N/A</v>
      </c>
    </row>
    <row r="71" spans="1:1005" ht="15" x14ac:dyDescent="0.25">
      <c r="A71" s="143"/>
      <c r="B71" s="271"/>
      <c r="C71" s="271"/>
      <c r="D71" s="276"/>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11"/>
      <c r="AF71" s="10"/>
      <c r="AG71" s="10"/>
      <c r="AH71" s="10"/>
      <c r="AI71" s="130"/>
      <c r="AJ71" s="130"/>
      <c r="AK71" s="130"/>
      <c r="AL71" s="130"/>
      <c r="AM71" s="130"/>
      <c r="AN71" s="130"/>
      <c r="AO71" s="130"/>
      <c r="AP71" s="130"/>
      <c r="AQ71" s="130"/>
      <c r="AR71" s="130"/>
      <c r="AS71" s="130"/>
      <c r="AT71" s="130"/>
      <c r="AU71" s="130"/>
      <c r="AV71" s="130"/>
      <c r="AW71" s="130"/>
      <c r="AX71" s="130"/>
      <c r="AY71" s="130"/>
      <c r="ALQ71" s="2" t="e">
        <v>#N/A</v>
      </c>
    </row>
    <row r="72" spans="1:1005" ht="15" x14ac:dyDescent="0.25">
      <c r="A72" s="143"/>
      <c r="B72" s="271"/>
      <c r="C72" s="271"/>
      <c r="D72" s="276"/>
      <c r="AI72" s="130"/>
      <c r="AJ72" s="130"/>
      <c r="AK72" s="130"/>
      <c r="AL72" s="130"/>
      <c r="AM72" s="130"/>
      <c r="AN72" s="130"/>
      <c r="AO72" s="130"/>
      <c r="AP72" s="130"/>
      <c r="AQ72" s="130"/>
      <c r="AR72" s="130"/>
      <c r="AS72" s="130"/>
      <c r="AT72" s="130"/>
      <c r="AU72" s="130"/>
      <c r="AV72" s="130"/>
      <c r="AW72" s="130"/>
      <c r="AX72" s="130"/>
      <c r="AY72" s="130"/>
      <c r="ALQ72" s="2" t="e">
        <v>#N/A</v>
      </c>
    </row>
    <row r="73" spans="1:1005" ht="15" x14ac:dyDescent="0.25">
      <c r="A73" s="143"/>
      <c r="B73" s="271"/>
      <c r="C73" s="271"/>
      <c r="D73" s="276"/>
      <c r="AI73" s="126"/>
      <c r="AJ73" s="126"/>
      <c r="AK73" s="126"/>
      <c r="AL73" s="126"/>
      <c r="AM73" s="126"/>
      <c r="AN73" s="126"/>
      <c r="AO73" s="126"/>
      <c r="AP73" s="126"/>
      <c r="AQ73" s="126"/>
      <c r="AR73" s="126"/>
      <c r="AS73" s="126"/>
      <c r="AT73" s="126"/>
      <c r="AU73" s="126"/>
      <c r="AV73" s="126"/>
      <c r="AW73" s="126"/>
      <c r="AX73" s="126"/>
      <c r="AY73" s="126"/>
    </row>
    <row r="74" spans="1:1005" ht="15" x14ac:dyDescent="0.25">
      <c r="A74" s="143"/>
      <c r="B74" s="271"/>
      <c r="C74" s="271"/>
      <c r="D74" s="276"/>
      <c r="AI74" s="126"/>
      <c r="AJ74" s="126"/>
      <c r="AK74" s="126"/>
      <c r="AL74" s="126"/>
      <c r="AM74" s="126"/>
      <c r="AN74" s="126"/>
      <c r="AO74" s="126"/>
      <c r="AP74" s="126"/>
      <c r="AQ74" s="126"/>
      <c r="AR74" s="126"/>
      <c r="AS74" s="126"/>
      <c r="AT74" s="126"/>
      <c r="AU74" s="126"/>
      <c r="AV74" s="126"/>
      <c r="AW74" s="126"/>
      <c r="AX74" s="126"/>
      <c r="AY74" s="126"/>
    </row>
    <row r="75" spans="1:1005" ht="15" x14ac:dyDescent="0.25">
      <c r="A75" s="143"/>
      <c r="B75" s="271"/>
      <c r="C75" s="271"/>
      <c r="D75" s="276"/>
      <c r="AI75" s="126"/>
      <c r="AJ75" s="126"/>
      <c r="AK75" s="126"/>
      <c r="AL75" s="126"/>
      <c r="AM75" s="126"/>
      <c r="AN75" s="126"/>
      <c r="AO75" s="126"/>
      <c r="AP75" s="126"/>
      <c r="AQ75" s="126"/>
      <c r="AR75" s="126"/>
      <c r="AS75" s="126"/>
      <c r="AT75" s="126"/>
      <c r="AU75" s="126"/>
      <c r="AV75" s="126"/>
      <c r="AW75" s="126"/>
      <c r="AX75" s="126"/>
      <c r="AY75" s="126"/>
    </row>
    <row r="76" spans="1:1005" ht="15" x14ac:dyDescent="0.25">
      <c r="A76" s="143"/>
      <c r="B76" s="271"/>
      <c r="C76" s="271"/>
      <c r="D76" s="276"/>
      <c r="AI76" s="126"/>
      <c r="AJ76" s="126"/>
      <c r="AK76" s="126"/>
      <c r="AL76" s="126"/>
      <c r="AM76" s="126"/>
      <c r="AN76" s="126"/>
      <c r="AO76" s="126"/>
      <c r="AP76" s="126"/>
      <c r="AQ76" s="126"/>
      <c r="AR76" s="126"/>
      <c r="AS76" s="126"/>
      <c r="AT76" s="126"/>
      <c r="AU76" s="126"/>
      <c r="AV76" s="126"/>
      <c r="AW76" s="126"/>
      <c r="AX76" s="126"/>
      <c r="AY76" s="126"/>
    </row>
    <row r="77" spans="1:1005" ht="15" x14ac:dyDescent="0.25">
      <c r="A77" s="143"/>
      <c r="B77" s="271"/>
      <c r="C77" s="271"/>
      <c r="D77" s="276"/>
      <c r="AI77" s="126"/>
      <c r="AJ77" s="126"/>
      <c r="AK77" s="126"/>
      <c r="AL77" s="126"/>
      <c r="AM77" s="126"/>
      <c r="AN77" s="126"/>
      <c r="AO77" s="126"/>
      <c r="AP77" s="126"/>
      <c r="AQ77" s="126"/>
      <c r="AR77" s="126"/>
      <c r="AS77" s="126"/>
      <c r="AT77" s="126"/>
      <c r="AU77" s="126"/>
      <c r="AV77" s="126"/>
      <c r="AW77" s="126"/>
      <c r="AX77" s="126"/>
      <c r="AY77" s="126"/>
    </row>
    <row r="78" spans="1:1005" ht="15" x14ac:dyDescent="0.25">
      <c r="A78" s="143"/>
      <c r="B78" s="271"/>
      <c r="C78" s="271"/>
      <c r="D78" s="276"/>
      <c r="AI78" s="126"/>
      <c r="AJ78" s="126"/>
      <c r="AK78" s="126"/>
      <c r="AL78" s="126"/>
      <c r="AM78" s="126"/>
      <c r="AN78" s="126"/>
      <c r="AO78" s="126"/>
      <c r="AP78" s="126"/>
      <c r="AQ78" s="126"/>
      <c r="AR78" s="126"/>
      <c r="AS78" s="126"/>
      <c r="AT78" s="126"/>
      <c r="AU78" s="126"/>
      <c r="AV78" s="126"/>
      <c r="AW78" s="126"/>
      <c r="AX78" s="126"/>
      <c r="AY78" s="126"/>
    </row>
    <row r="79" spans="1:1005" ht="15" x14ac:dyDescent="0.25">
      <c r="A79" s="143"/>
      <c r="B79" s="271"/>
      <c r="C79" s="271"/>
      <c r="D79" s="276"/>
      <c r="AI79" s="126"/>
      <c r="AJ79" s="126"/>
      <c r="AK79" s="126"/>
      <c r="AL79" s="126"/>
      <c r="AM79" s="126"/>
      <c r="AN79" s="126"/>
      <c r="AO79" s="126"/>
      <c r="AP79" s="126"/>
      <c r="AQ79" s="126"/>
      <c r="AR79" s="126"/>
      <c r="AS79" s="126"/>
      <c r="AT79" s="126"/>
      <c r="AU79" s="126"/>
      <c r="AV79" s="126"/>
      <c r="AW79" s="126"/>
      <c r="AX79" s="126"/>
      <c r="AY79" s="126"/>
    </row>
    <row r="80" spans="1:1005" ht="15" x14ac:dyDescent="0.25">
      <c r="A80" s="143"/>
      <c r="B80" s="271"/>
      <c r="C80" s="271"/>
      <c r="D80" s="27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43"/>
      <c r="B81" s="271"/>
      <c r="C81" s="271"/>
      <c r="D81" s="276"/>
    </row>
    <row r="82" spans="1:4" ht="12.75" customHeight="1" x14ac:dyDescent="0.25">
      <c r="A82" s="143"/>
      <c r="B82" s="271"/>
      <c r="C82" s="271"/>
      <c r="D82" s="276"/>
    </row>
    <row r="83" spans="1:4" ht="12.75" customHeight="1" x14ac:dyDescent="0.25">
      <c r="A83" s="143"/>
      <c r="B83" s="271"/>
      <c r="C83" s="271"/>
      <c r="D83" s="276"/>
    </row>
    <row r="84" spans="1:4" ht="12.75" customHeight="1" x14ac:dyDescent="0.25">
      <c r="A84" s="143"/>
      <c r="B84" s="271"/>
      <c r="C84" s="271"/>
      <c r="D84" s="276"/>
    </row>
  </sheetData>
  <mergeCells count="1">
    <mergeCell ref="B1:AH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rgb="FFFCCDE5"/>
  </sheetPr>
  <dimension ref="A1:ALQ84"/>
  <sheetViews>
    <sheetView workbookViewId="0">
      <selection activeCell="D4" sqref="D4"/>
    </sheetView>
  </sheetViews>
  <sheetFormatPr defaultColWidth="18.7109375" defaultRowHeight="12.75" customHeight="1" x14ac:dyDescent="0.25"/>
  <cols>
    <col min="1" max="4" width="7.5703125" style="162" customWidth="1"/>
    <col min="5" max="30" width="8" style="2" customWidth="1"/>
    <col min="31" max="31" width="8.140625" style="2" customWidth="1"/>
    <col min="32" max="54" width="8.85546875" style="2" customWidth="1"/>
    <col min="55" max="16384" width="18.7109375" style="2"/>
  </cols>
  <sheetData>
    <row r="1" spans="1:51" s="167" customFormat="1" ht="15" x14ac:dyDescent="0.25">
      <c r="A1" s="24" t="s">
        <v>44</v>
      </c>
      <c r="B1" s="329"/>
      <c r="C1" s="329"/>
      <c r="D1" s="329"/>
      <c r="E1" s="329"/>
      <c r="F1" s="329"/>
      <c r="G1" s="329"/>
      <c r="H1" s="329"/>
      <c r="I1" s="329"/>
      <c r="J1" s="329"/>
      <c r="K1" s="329"/>
      <c r="L1" s="329"/>
      <c r="M1" s="329"/>
      <c r="N1" s="329"/>
      <c r="O1" s="329"/>
      <c r="P1" s="329"/>
      <c r="Q1" s="329"/>
      <c r="R1" s="329"/>
      <c r="S1" s="329"/>
      <c r="T1" s="329"/>
      <c r="U1" s="329"/>
      <c r="V1" s="329"/>
      <c r="W1" s="329"/>
      <c r="X1" s="329"/>
      <c r="Y1" s="329"/>
      <c r="Z1" s="329"/>
      <c r="AA1" s="329"/>
      <c r="AB1" s="329"/>
      <c r="AC1" s="329"/>
      <c r="AD1" s="329"/>
      <c r="AE1" s="329"/>
      <c r="AF1" s="329"/>
      <c r="AG1" s="329"/>
      <c r="AH1" s="329"/>
      <c r="AI1" s="162"/>
      <c r="AJ1" s="162"/>
      <c r="AK1" s="162"/>
      <c r="AL1" s="162"/>
      <c r="AM1" s="162"/>
    </row>
    <row r="2" spans="1:51" s="162" customFormat="1" ht="15" x14ac:dyDescent="0.25">
      <c r="A2" s="24"/>
      <c r="B2" s="154" t="s">
        <v>45</v>
      </c>
      <c r="C2" s="154" t="s">
        <v>46</v>
      </c>
      <c r="D2" s="154" t="s">
        <v>47</v>
      </c>
      <c r="E2" s="154">
        <v>1991</v>
      </c>
      <c r="F2" s="154">
        <v>1992</v>
      </c>
      <c r="G2" s="154">
        <v>1993</v>
      </c>
      <c r="H2" s="154">
        <v>1994</v>
      </c>
      <c r="I2" s="154">
        <v>1995</v>
      </c>
      <c r="J2" s="154">
        <v>1996</v>
      </c>
      <c r="K2" s="154">
        <v>1997</v>
      </c>
      <c r="L2" s="154">
        <v>1998</v>
      </c>
      <c r="M2" s="154">
        <v>1999</v>
      </c>
      <c r="N2" s="154">
        <v>2000</v>
      </c>
      <c r="O2" s="154">
        <v>2001</v>
      </c>
      <c r="P2" s="154">
        <v>2002</v>
      </c>
      <c r="Q2" s="154">
        <v>2003</v>
      </c>
      <c r="R2" s="154">
        <v>2004</v>
      </c>
      <c r="S2" s="154">
        <v>2005</v>
      </c>
      <c r="T2" s="154">
        <v>2006</v>
      </c>
      <c r="U2" s="154">
        <v>2007</v>
      </c>
      <c r="V2" s="154">
        <v>2008</v>
      </c>
      <c r="W2" s="154">
        <v>2009</v>
      </c>
      <c r="X2" s="154">
        <v>2010</v>
      </c>
      <c r="Y2" s="154">
        <v>2011</v>
      </c>
      <c r="Z2" s="154">
        <v>2012</v>
      </c>
      <c r="AA2" s="154">
        <v>2013</v>
      </c>
      <c r="AB2" s="154">
        <v>2014</v>
      </c>
      <c r="AC2" s="154">
        <v>2015</v>
      </c>
      <c r="AD2" s="154">
        <v>2016</v>
      </c>
      <c r="AE2" s="154">
        <v>2017</v>
      </c>
      <c r="AF2" s="154">
        <v>2018</v>
      </c>
      <c r="AG2" s="154">
        <v>2019</v>
      </c>
      <c r="AH2" s="154">
        <v>2020</v>
      </c>
    </row>
    <row r="3" spans="1:51" s="162" customFormat="1" ht="15" x14ac:dyDescent="0.25">
      <c r="A3" s="25"/>
      <c r="B3" s="26" t="s">
        <v>63</v>
      </c>
      <c r="C3" s="26" t="s">
        <v>64</v>
      </c>
      <c r="D3" s="26" t="s">
        <v>65</v>
      </c>
      <c r="E3" s="26" t="s">
        <v>66</v>
      </c>
      <c r="F3" s="26" t="s">
        <v>67</v>
      </c>
      <c r="G3" s="26" t="s">
        <v>68</v>
      </c>
      <c r="H3" s="26" t="s">
        <v>69</v>
      </c>
      <c r="I3" s="26" t="s">
        <v>70</v>
      </c>
      <c r="J3" s="26" t="s">
        <v>71</v>
      </c>
      <c r="K3" s="26" t="s">
        <v>72</v>
      </c>
      <c r="L3" s="26" t="s">
        <v>73</v>
      </c>
      <c r="M3" s="26" t="s">
        <v>74</v>
      </c>
      <c r="N3" s="26" t="s">
        <v>75</v>
      </c>
      <c r="O3" s="26" t="s">
        <v>76</v>
      </c>
      <c r="P3" s="26" t="s">
        <v>77</v>
      </c>
      <c r="Q3" s="26" t="s">
        <v>78</v>
      </c>
      <c r="R3" s="26" t="s">
        <v>79</v>
      </c>
      <c r="S3" s="26" t="s">
        <v>80</v>
      </c>
      <c r="T3" s="26" t="s">
        <v>81</v>
      </c>
      <c r="U3" s="26" t="s">
        <v>82</v>
      </c>
      <c r="V3" s="26" t="s">
        <v>83</v>
      </c>
      <c r="W3" s="26" t="s">
        <v>84</v>
      </c>
      <c r="X3" s="26" t="s">
        <v>85</v>
      </c>
      <c r="Y3" s="26" t="s">
        <v>86</v>
      </c>
      <c r="Z3" s="26" t="s">
        <v>87</v>
      </c>
      <c r="AA3" s="26" t="s">
        <v>88</v>
      </c>
      <c r="AB3" s="26" t="s">
        <v>89</v>
      </c>
      <c r="AC3" s="26" t="s">
        <v>90</v>
      </c>
      <c r="AD3" s="26" t="s">
        <v>91</v>
      </c>
      <c r="AE3" s="26" t="s">
        <v>92</v>
      </c>
      <c r="AF3" s="26" t="s">
        <v>93</v>
      </c>
      <c r="AG3" s="26" t="s">
        <v>94</v>
      </c>
      <c r="AH3" s="26" t="s">
        <v>95</v>
      </c>
    </row>
    <row r="4" spans="1:51" ht="15" x14ac:dyDescent="0.25">
      <c r="A4" s="144">
        <v>44682</v>
      </c>
      <c r="B4" s="277"/>
      <c r="C4" s="278"/>
      <c r="D4" s="283">
        <v>185</v>
      </c>
      <c r="E4" s="11">
        <v>139.03899999999999</v>
      </c>
      <c r="F4" s="11">
        <v>236.29599999999999</v>
      </c>
      <c r="G4" s="11">
        <v>188.923</v>
      </c>
      <c r="H4" s="176">
        <v>183.40100000000001</v>
      </c>
      <c r="I4" s="176">
        <v>156.09399999999999</v>
      </c>
      <c r="J4" s="176">
        <v>212.108</v>
      </c>
      <c r="K4" s="176">
        <v>186.59800000000001</v>
      </c>
      <c r="L4" s="176">
        <v>147.80699999999999</v>
      </c>
      <c r="M4" s="176">
        <v>180.62899999999999</v>
      </c>
      <c r="N4" s="176">
        <v>228.35400000000001</v>
      </c>
      <c r="O4" s="176">
        <v>249.261</v>
      </c>
      <c r="P4" s="176">
        <v>151.66200000000001</v>
      </c>
      <c r="Q4" s="176">
        <v>186.82</v>
      </c>
      <c r="R4" s="176">
        <v>205.89</v>
      </c>
      <c r="S4" s="176">
        <v>212.79300000000001</v>
      </c>
      <c r="T4" s="176">
        <v>193.40299999999999</v>
      </c>
      <c r="U4" s="176">
        <v>200.76300000000001</v>
      </c>
      <c r="V4" s="176">
        <v>145.66800000000001</v>
      </c>
      <c r="W4" s="176">
        <v>230.86099999999999</v>
      </c>
      <c r="X4" s="176">
        <v>128.24600000000001</v>
      </c>
      <c r="Y4" s="176">
        <v>131.63499999999999</v>
      </c>
      <c r="Z4" s="176">
        <v>211.04400000000001</v>
      </c>
      <c r="AA4" s="176">
        <v>180.42099999999999</v>
      </c>
      <c r="AB4" s="176">
        <v>171.80199999999999</v>
      </c>
      <c r="AC4" s="176">
        <v>155.51599999999999</v>
      </c>
      <c r="AD4" s="176">
        <v>159.94399999999999</v>
      </c>
      <c r="AE4" s="176">
        <v>172.005</v>
      </c>
      <c r="AF4" s="176">
        <v>233.43100000000001</v>
      </c>
      <c r="AG4" s="176">
        <v>118.036</v>
      </c>
      <c r="AH4" s="176">
        <v>209.67500000000001</v>
      </c>
      <c r="AI4" s="130"/>
      <c r="AJ4" s="130"/>
      <c r="AK4" s="130"/>
      <c r="AL4" s="130"/>
      <c r="AM4" s="130"/>
      <c r="AN4" s="130"/>
      <c r="AO4" s="130"/>
      <c r="AP4" s="130"/>
      <c r="AQ4" s="130"/>
      <c r="AR4" s="130"/>
      <c r="AS4" s="130"/>
      <c r="AT4" s="130"/>
      <c r="AU4" s="130"/>
      <c r="AV4" s="130"/>
      <c r="AW4" s="130"/>
      <c r="AX4" s="130"/>
      <c r="AY4" s="130"/>
    </row>
    <row r="5" spans="1:51" ht="15" x14ac:dyDescent="0.25">
      <c r="A5" s="144">
        <v>44713</v>
      </c>
      <c r="B5" s="279"/>
      <c r="C5" s="269"/>
      <c r="D5" s="284">
        <v>200</v>
      </c>
      <c r="E5" s="11">
        <v>207.78700000000001</v>
      </c>
      <c r="F5" s="11">
        <v>207.55199999999999</v>
      </c>
      <c r="G5" s="11">
        <v>204.536</v>
      </c>
      <c r="H5" s="10">
        <v>184.017</v>
      </c>
      <c r="I5" s="10">
        <v>323.892</v>
      </c>
      <c r="J5" s="10">
        <v>139.61500000000001</v>
      </c>
      <c r="K5" s="10">
        <v>240.79599999999999</v>
      </c>
      <c r="L5" s="10">
        <v>149.893</v>
      </c>
      <c r="M5" s="10">
        <v>225.93899999999999</v>
      </c>
      <c r="N5" s="10">
        <v>173.042</v>
      </c>
      <c r="O5" s="10">
        <v>184.91300000000001</v>
      </c>
      <c r="P5" s="10">
        <v>167.03200000000001</v>
      </c>
      <c r="Q5" s="10">
        <v>219.40700000000001</v>
      </c>
      <c r="R5" s="10">
        <v>139.65100000000001</v>
      </c>
      <c r="S5" s="10">
        <v>169.57400000000001</v>
      </c>
      <c r="T5" s="10">
        <v>157.446</v>
      </c>
      <c r="U5" s="10">
        <v>175.85300000000001</v>
      </c>
      <c r="V5" s="10">
        <v>245.69300000000001</v>
      </c>
      <c r="W5" s="10">
        <v>162.453</v>
      </c>
      <c r="X5" s="10">
        <v>226.32400000000001</v>
      </c>
      <c r="Y5" s="10">
        <v>226.369</v>
      </c>
      <c r="Z5" s="10">
        <v>136.80600000000001</v>
      </c>
      <c r="AA5" s="10">
        <v>195.464</v>
      </c>
      <c r="AB5" s="10">
        <v>220.137</v>
      </c>
      <c r="AC5" s="10">
        <v>357.17399999999998</v>
      </c>
      <c r="AD5" s="10">
        <v>226.75200000000001</v>
      </c>
      <c r="AE5" s="10">
        <v>211.99600000000001</v>
      </c>
      <c r="AF5" s="10">
        <v>132.583</v>
      </c>
      <c r="AG5" s="10">
        <v>248.58699999999999</v>
      </c>
      <c r="AH5" s="10">
        <v>176.07</v>
      </c>
      <c r="AI5" s="130"/>
      <c r="AJ5" s="130"/>
      <c r="AK5" s="130"/>
      <c r="AL5" s="130"/>
      <c r="AM5" s="130"/>
      <c r="AN5" s="130"/>
      <c r="AO5" s="130"/>
      <c r="AP5" s="130"/>
      <c r="AQ5" s="130"/>
      <c r="AR5" s="130"/>
      <c r="AS5" s="130"/>
      <c r="AT5" s="130"/>
      <c r="AU5" s="130"/>
      <c r="AV5" s="130"/>
      <c r="AW5" s="130"/>
      <c r="AX5" s="130"/>
      <c r="AY5" s="130"/>
    </row>
    <row r="6" spans="1:51" ht="15" x14ac:dyDescent="0.25">
      <c r="A6" s="144">
        <v>44743</v>
      </c>
      <c r="B6" s="279"/>
      <c r="C6" s="269"/>
      <c r="D6" s="284">
        <v>65</v>
      </c>
      <c r="E6" s="11">
        <v>83.828000000000003</v>
      </c>
      <c r="F6" s="11">
        <v>86.906999999999996</v>
      </c>
      <c r="G6" s="11">
        <v>76.637</v>
      </c>
      <c r="H6" s="10">
        <v>53.494999999999997</v>
      </c>
      <c r="I6" s="10">
        <v>198.994</v>
      </c>
      <c r="J6" s="10">
        <v>50.188000000000002</v>
      </c>
      <c r="K6" s="10">
        <v>71.751999999999995</v>
      </c>
      <c r="L6" s="10">
        <v>65.853999999999999</v>
      </c>
      <c r="M6" s="10">
        <v>111.967</v>
      </c>
      <c r="N6" s="10">
        <v>52.65</v>
      </c>
      <c r="O6" s="10">
        <v>56.935000000000002</v>
      </c>
      <c r="P6" s="10">
        <v>48.680999999999997</v>
      </c>
      <c r="Q6" s="10">
        <v>57.668999999999997</v>
      </c>
      <c r="R6" s="10">
        <v>52.841000000000001</v>
      </c>
      <c r="S6" s="10">
        <v>61.732999999999997</v>
      </c>
      <c r="T6" s="10">
        <v>58.302</v>
      </c>
      <c r="U6" s="10">
        <v>64.25</v>
      </c>
      <c r="V6" s="10">
        <v>79.58</v>
      </c>
      <c r="W6" s="10">
        <v>72.989000000000004</v>
      </c>
      <c r="X6" s="10">
        <v>60.872</v>
      </c>
      <c r="Y6" s="10">
        <v>93.299000000000007</v>
      </c>
      <c r="Z6" s="10">
        <v>45.722999999999999</v>
      </c>
      <c r="AA6" s="10">
        <v>65.75</v>
      </c>
      <c r="AB6" s="10">
        <v>63.838999999999999</v>
      </c>
      <c r="AC6" s="10">
        <v>133.13</v>
      </c>
      <c r="AD6" s="10">
        <v>67.647999999999996</v>
      </c>
      <c r="AE6" s="10">
        <v>67.192999999999998</v>
      </c>
      <c r="AF6" s="10">
        <v>41.951999999999998</v>
      </c>
      <c r="AG6" s="10">
        <v>117.048</v>
      </c>
      <c r="AH6" s="10">
        <v>51.898000000000003</v>
      </c>
      <c r="AI6" s="130"/>
      <c r="AJ6" s="130"/>
      <c r="AK6" s="130"/>
      <c r="AL6" s="130"/>
      <c r="AM6" s="130"/>
      <c r="AN6" s="130"/>
      <c r="AO6" s="130"/>
      <c r="AP6" s="130"/>
      <c r="AQ6" s="130"/>
      <c r="AR6" s="130"/>
      <c r="AS6" s="130"/>
      <c r="AT6" s="130"/>
      <c r="AU6" s="130"/>
      <c r="AV6" s="130"/>
      <c r="AW6" s="130"/>
      <c r="AX6" s="130"/>
      <c r="AY6" s="130"/>
    </row>
    <row r="7" spans="1:51" ht="15" x14ac:dyDescent="0.25">
      <c r="A7" s="144">
        <v>44774</v>
      </c>
      <c r="B7" s="279"/>
      <c r="C7" s="269"/>
      <c r="D7" s="284">
        <v>48</v>
      </c>
      <c r="E7" s="11">
        <v>48.66</v>
      </c>
      <c r="F7" s="11">
        <v>64.585999999999999</v>
      </c>
      <c r="G7" s="11">
        <v>44.308999999999997</v>
      </c>
      <c r="H7" s="10">
        <v>39.444000000000003</v>
      </c>
      <c r="I7" s="10">
        <v>73.989000000000004</v>
      </c>
      <c r="J7" s="10">
        <v>36.325000000000003</v>
      </c>
      <c r="K7" s="10">
        <v>53.078000000000003</v>
      </c>
      <c r="L7" s="10">
        <v>41.133000000000003</v>
      </c>
      <c r="M7" s="10">
        <v>65.903000000000006</v>
      </c>
      <c r="N7" s="10">
        <v>47.241</v>
      </c>
      <c r="O7" s="10">
        <v>55.595999999999997</v>
      </c>
      <c r="P7" s="10">
        <v>36.465000000000003</v>
      </c>
      <c r="Q7" s="10">
        <v>46.252000000000002</v>
      </c>
      <c r="R7" s="10">
        <v>38.909999999999997</v>
      </c>
      <c r="S7" s="10">
        <v>47.176000000000002</v>
      </c>
      <c r="T7" s="10">
        <v>48.11</v>
      </c>
      <c r="U7" s="10">
        <v>49.01</v>
      </c>
      <c r="V7" s="10">
        <v>48.603999999999999</v>
      </c>
      <c r="W7" s="10">
        <v>42.094000000000001</v>
      </c>
      <c r="X7" s="10">
        <v>49.174999999999997</v>
      </c>
      <c r="Y7" s="10">
        <v>46.552</v>
      </c>
      <c r="Z7" s="10">
        <v>38.655000000000001</v>
      </c>
      <c r="AA7" s="10">
        <v>50.530999999999999</v>
      </c>
      <c r="AB7" s="10">
        <v>48.185000000000002</v>
      </c>
      <c r="AC7" s="10">
        <v>59.314999999999998</v>
      </c>
      <c r="AD7" s="10">
        <v>48.16</v>
      </c>
      <c r="AE7" s="10">
        <v>47.89</v>
      </c>
      <c r="AF7" s="10">
        <v>34.334000000000003</v>
      </c>
      <c r="AG7" s="10">
        <v>53.506</v>
      </c>
      <c r="AH7" s="10">
        <v>39.502000000000002</v>
      </c>
      <c r="AI7" s="130"/>
      <c r="AJ7" s="130"/>
      <c r="AK7" s="130"/>
      <c r="AL7" s="130"/>
      <c r="AM7" s="130"/>
      <c r="AN7" s="130"/>
      <c r="AO7" s="130"/>
      <c r="AP7" s="130"/>
      <c r="AQ7" s="130"/>
      <c r="AR7" s="130"/>
      <c r="AS7" s="130"/>
      <c r="AT7" s="130"/>
      <c r="AU7" s="130"/>
      <c r="AV7" s="130"/>
      <c r="AW7" s="130"/>
      <c r="AX7" s="130"/>
      <c r="AY7" s="130"/>
    </row>
    <row r="8" spans="1:51" ht="15" x14ac:dyDescent="0.25">
      <c r="A8" s="144">
        <v>44805</v>
      </c>
      <c r="B8" s="279"/>
      <c r="C8" s="269"/>
      <c r="D8" s="284">
        <v>33</v>
      </c>
      <c r="E8" s="11">
        <v>31.773</v>
      </c>
      <c r="F8" s="11">
        <v>44.698</v>
      </c>
      <c r="G8" s="11">
        <v>36.048000000000002</v>
      </c>
      <c r="H8" s="10">
        <v>32.121000000000002</v>
      </c>
      <c r="I8" s="10">
        <v>44.274999999999999</v>
      </c>
      <c r="J8" s="10">
        <v>28.63</v>
      </c>
      <c r="K8" s="10">
        <v>40.893000000000001</v>
      </c>
      <c r="L8" s="10">
        <v>27.439</v>
      </c>
      <c r="M8" s="10">
        <v>40.378999999999998</v>
      </c>
      <c r="N8" s="10">
        <v>34.529000000000003</v>
      </c>
      <c r="O8" s="10">
        <v>33.009</v>
      </c>
      <c r="P8" s="10">
        <v>30.777999999999999</v>
      </c>
      <c r="Q8" s="10">
        <v>61.073</v>
      </c>
      <c r="R8" s="10">
        <v>34.716999999999999</v>
      </c>
      <c r="S8" s="10">
        <v>32.674999999999997</v>
      </c>
      <c r="T8" s="10">
        <v>35.866</v>
      </c>
      <c r="U8" s="10">
        <v>42.953000000000003</v>
      </c>
      <c r="V8" s="10">
        <v>31.085999999999999</v>
      </c>
      <c r="W8" s="10">
        <v>29.89</v>
      </c>
      <c r="X8" s="10">
        <v>29.332000000000001</v>
      </c>
      <c r="Y8" s="10">
        <v>30.286000000000001</v>
      </c>
      <c r="Z8" s="10">
        <v>29.279</v>
      </c>
      <c r="AA8" s="10">
        <v>62.262</v>
      </c>
      <c r="AB8" s="10">
        <v>46.107999999999997</v>
      </c>
      <c r="AC8" s="10">
        <v>41.942</v>
      </c>
      <c r="AD8" s="10">
        <v>32.991</v>
      </c>
      <c r="AE8" s="10">
        <v>30.189</v>
      </c>
      <c r="AF8" s="10">
        <v>26.06</v>
      </c>
      <c r="AG8" s="10">
        <v>31.934000000000001</v>
      </c>
      <c r="AH8" s="10">
        <v>37.255000000000003</v>
      </c>
      <c r="AI8" s="130"/>
      <c r="AJ8" s="130"/>
      <c r="AK8" s="130"/>
      <c r="AL8" s="130"/>
      <c r="AM8" s="130"/>
      <c r="AN8" s="130"/>
      <c r="AO8" s="130"/>
      <c r="AP8" s="130"/>
      <c r="AQ8" s="130"/>
      <c r="AR8" s="130"/>
      <c r="AS8" s="130"/>
      <c r="AT8" s="130"/>
      <c r="AU8" s="130"/>
      <c r="AV8" s="130"/>
      <c r="AW8" s="130"/>
      <c r="AX8" s="130"/>
      <c r="AY8" s="130"/>
    </row>
    <row r="9" spans="1:51" ht="15" x14ac:dyDescent="0.25">
      <c r="A9" s="144">
        <v>44835</v>
      </c>
      <c r="B9" s="279"/>
      <c r="C9" s="269"/>
      <c r="D9" s="284">
        <v>35.28</v>
      </c>
      <c r="E9" s="11">
        <v>27.23</v>
      </c>
      <c r="F9" s="11">
        <v>31.702999999999999</v>
      </c>
      <c r="G9" s="11">
        <v>33.923000000000002</v>
      </c>
      <c r="H9" s="10">
        <v>38.789000000000001</v>
      </c>
      <c r="I9" s="10">
        <v>46.8</v>
      </c>
      <c r="J9" s="10">
        <v>37.51</v>
      </c>
      <c r="K9" s="10">
        <v>45.173999999999999</v>
      </c>
      <c r="L9" s="10">
        <v>37.198999999999998</v>
      </c>
      <c r="M9" s="10">
        <v>33.542000000000002</v>
      </c>
      <c r="N9" s="10">
        <v>30.312999999999999</v>
      </c>
      <c r="O9" s="10">
        <v>30.620999999999999</v>
      </c>
      <c r="P9" s="10">
        <v>39.662999999999997</v>
      </c>
      <c r="Q9" s="10">
        <v>37.26</v>
      </c>
      <c r="R9" s="10">
        <v>32.170999999999999</v>
      </c>
      <c r="S9" s="10">
        <v>46.286999999999999</v>
      </c>
      <c r="T9" s="10">
        <v>59.841999999999999</v>
      </c>
      <c r="U9" s="10">
        <v>43.137</v>
      </c>
      <c r="V9" s="10">
        <v>30.039000000000001</v>
      </c>
      <c r="W9" s="10">
        <v>32.689</v>
      </c>
      <c r="X9" s="10">
        <v>29.975999999999999</v>
      </c>
      <c r="Y9" s="10">
        <v>31.795000000000002</v>
      </c>
      <c r="Z9" s="10">
        <v>26.937000000000001</v>
      </c>
      <c r="AA9" s="10">
        <v>55.408999999999999</v>
      </c>
      <c r="AB9" s="10">
        <v>54.759</v>
      </c>
      <c r="AC9" s="10">
        <v>34.67</v>
      </c>
      <c r="AD9" s="10">
        <v>28.725000000000001</v>
      </c>
      <c r="AE9" s="10">
        <v>32.587000000000003</v>
      </c>
      <c r="AF9" s="10">
        <v>27.943999999999999</v>
      </c>
      <c r="AG9" s="10">
        <v>29.04</v>
      </c>
      <c r="AH9" s="10">
        <v>35.186999999999998</v>
      </c>
      <c r="AI9" s="130"/>
      <c r="AJ9" s="130"/>
      <c r="AK9" s="130"/>
      <c r="AL9" s="130"/>
      <c r="AM9" s="130"/>
      <c r="AN9" s="130"/>
      <c r="AO9" s="130"/>
      <c r="AP9" s="130"/>
      <c r="AQ9" s="130"/>
      <c r="AR9" s="130"/>
      <c r="AS9" s="130"/>
      <c r="AT9" s="130"/>
      <c r="AU9" s="130"/>
      <c r="AV9" s="130"/>
      <c r="AW9" s="130"/>
      <c r="AX9" s="130"/>
      <c r="AY9" s="130"/>
    </row>
    <row r="10" spans="1:51" ht="15" x14ac:dyDescent="0.25">
      <c r="A10" s="144">
        <v>44866</v>
      </c>
      <c r="B10" s="279"/>
      <c r="C10" s="269"/>
      <c r="D10" s="284">
        <v>31.02</v>
      </c>
      <c r="E10" s="11">
        <v>26.22</v>
      </c>
      <c r="F10" s="11">
        <v>27.17</v>
      </c>
      <c r="G10" s="11">
        <v>27.841000000000001</v>
      </c>
      <c r="H10" s="10">
        <v>30.478000000000002</v>
      </c>
      <c r="I10" s="10">
        <v>34.549999999999997</v>
      </c>
      <c r="J10" s="10">
        <v>32.020000000000003</v>
      </c>
      <c r="K10" s="10">
        <v>34.142000000000003</v>
      </c>
      <c r="L10" s="10">
        <v>32.241999999999997</v>
      </c>
      <c r="M10" s="10">
        <v>27.135999999999999</v>
      </c>
      <c r="N10" s="10">
        <v>26.782</v>
      </c>
      <c r="O10" s="10">
        <v>30.035</v>
      </c>
      <c r="P10" s="10">
        <v>26.442</v>
      </c>
      <c r="Q10" s="10">
        <v>27.521999999999998</v>
      </c>
      <c r="R10" s="10">
        <v>29.923999999999999</v>
      </c>
      <c r="S10" s="10">
        <v>36.036999999999999</v>
      </c>
      <c r="T10" s="10">
        <v>43.011000000000003</v>
      </c>
      <c r="U10" s="10">
        <v>35.979999999999997</v>
      </c>
      <c r="V10" s="10">
        <v>26.373000000000001</v>
      </c>
      <c r="W10" s="10">
        <v>29.677</v>
      </c>
      <c r="X10" s="10">
        <v>30.509</v>
      </c>
      <c r="Y10" s="10">
        <v>26.863</v>
      </c>
      <c r="Z10" s="10">
        <v>23.027999999999999</v>
      </c>
      <c r="AA10" s="10">
        <v>36.551000000000002</v>
      </c>
      <c r="AB10" s="10">
        <v>33.805999999999997</v>
      </c>
      <c r="AC10" s="10">
        <v>31.135000000000002</v>
      </c>
      <c r="AD10" s="10">
        <v>24.795000000000002</v>
      </c>
      <c r="AE10" s="10">
        <v>27.882000000000001</v>
      </c>
      <c r="AF10" s="10">
        <v>26.399000000000001</v>
      </c>
      <c r="AG10" s="10">
        <v>25.712</v>
      </c>
      <c r="AH10" s="10">
        <v>38.049999999999997</v>
      </c>
      <c r="AI10" s="130"/>
      <c r="AJ10" s="130"/>
      <c r="AK10" s="130"/>
      <c r="AL10" s="130"/>
      <c r="AM10" s="130"/>
      <c r="AN10" s="130"/>
      <c r="AO10" s="130"/>
      <c r="AP10" s="130"/>
      <c r="AQ10" s="130"/>
      <c r="AR10" s="130"/>
      <c r="AS10" s="130"/>
      <c r="AT10" s="130"/>
      <c r="AU10" s="130"/>
      <c r="AV10" s="130"/>
      <c r="AW10" s="130"/>
      <c r="AX10" s="130"/>
      <c r="AY10" s="130"/>
    </row>
    <row r="11" spans="1:51" ht="15" x14ac:dyDescent="0.25">
      <c r="A11" s="144">
        <v>44896</v>
      </c>
      <c r="B11" s="279"/>
      <c r="C11" s="269"/>
      <c r="D11" s="284">
        <v>27.49</v>
      </c>
      <c r="E11" s="11">
        <v>23.925000000000001</v>
      </c>
      <c r="F11" s="11">
        <v>24.242000000000001</v>
      </c>
      <c r="G11" s="11">
        <v>23.228000000000002</v>
      </c>
      <c r="H11" s="10">
        <v>24.504000000000001</v>
      </c>
      <c r="I11" s="10">
        <v>31.992000000000001</v>
      </c>
      <c r="J11" s="10">
        <v>26.268000000000001</v>
      </c>
      <c r="K11" s="10">
        <v>26.651</v>
      </c>
      <c r="L11" s="10">
        <v>29.172000000000001</v>
      </c>
      <c r="M11" s="10">
        <v>23.956</v>
      </c>
      <c r="N11" s="10">
        <v>23.277000000000001</v>
      </c>
      <c r="O11" s="10">
        <v>24.367000000000001</v>
      </c>
      <c r="P11" s="10">
        <v>22.940999999999999</v>
      </c>
      <c r="Q11" s="10">
        <v>24.914000000000001</v>
      </c>
      <c r="R11" s="10">
        <v>24.02</v>
      </c>
      <c r="S11" s="10">
        <v>26.420999999999999</v>
      </c>
      <c r="T11" s="10">
        <v>29.527999999999999</v>
      </c>
      <c r="U11" s="10">
        <v>25.780999999999999</v>
      </c>
      <c r="V11" s="10">
        <v>23.082999999999998</v>
      </c>
      <c r="W11" s="10">
        <v>23.928999999999998</v>
      </c>
      <c r="X11" s="10">
        <v>25.696999999999999</v>
      </c>
      <c r="Y11" s="10">
        <v>23.303000000000001</v>
      </c>
      <c r="Z11" s="10">
        <v>20.75</v>
      </c>
      <c r="AA11" s="10">
        <v>27.885000000000002</v>
      </c>
      <c r="AB11" s="10">
        <v>27.349</v>
      </c>
      <c r="AC11" s="10">
        <v>27.52</v>
      </c>
      <c r="AD11" s="10">
        <v>22.765999999999998</v>
      </c>
      <c r="AE11" s="10">
        <v>26.016999999999999</v>
      </c>
      <c r="AF11" s="10">
        <v>21.445</v>
      </c>
      <c r="AG11" s="10">
        <v>23.716000000000001</v>
      </c>
      <c r="AH11" s="10">
        <v>30.167999999999999</v>
      </c>
      <c r="AI11" s="130"/>
      <c r="AJ11" s="130"/>
      <c r="AK11" s="130"/>
      <c r="AL11" s="130"/>
      <c r="AM11" s="130"/>
      <c r="AN11" s="130"/>
      <c r="AO11" s="130"/>
      <c r="AP11" s="130"/>
      <c r="AQ11" s="130"/>
      <c r="AR11" s="130"/>
      <c r="AS11" s="130"/>
      <c r="AT11" s="130"/>
      <c r="AU11" s="130"/>
      <c r="AV11" s="130"/>
      <c r="AW11" s="130"/>
      <c r="AX11" s="130"/>
      <c r="AY11" s="130"/>
    </row>
    <row r="12" spans="1:51" ht="15" x14ac:dyDescent="0.25">
      <c r="A12" s="144">
        <v>44927</v>
      </c>
      <c r="B12" s="279"/>
      <c r="C12" s="269"/>
      <c r="D12" s="284">
        <v>26.29</v>
      </c>
      <c r="E12" s="11">
        <v>21.486999999999998</v>
      </c>
      <c r="F12" s="11">
        <v>22.585000000000001</v>
      </c>
      <c r="G12" s="11">
        <v>21.263999999999999</v>
      </c>
      <c r="H12" s="10">
        <v>22.227</v>
      </c>
      <c r="I12" s="10">
        <v>27.012</v>
      </c>
      <c r="J12" s="10">
        <v>22.254999999999999</v>
      </c>
      <c r="K12" s="10">
        <v>23.91</v>
      </c>
      <c r="L12" s="10">
        <v>25.082999999999998</v>
      </c>
      <c r="M12" s="10">
        <v>23.974</v>
      </c>
      <c r="N12" s="10">
        <v>21.512</v>
      </c>
      <c r="O12" s="10">
        <v>21.306000000000001</v>
      </c>
      <c r="P12" s="10">
        <v>21.478000000000002</v>
      </c>
      <c r="Q12" s="10">
        <v>22.474</v>
      </c>
      <c r="R12" s="10">
        <v>23.33</v>
      </c>
      <c r="S12" s="10">
        <v>22.888999999999999</v>
      </c>
      <c r="T12" s="10">
        <v>24.911000000000001</v>
      </c>
      <c r="U12" s="10">
        <v>21.565000000000001</v>
      </c>
      <c r="V12" s="10">
        <v>21.132000000000001</v>
      </c>
      <c r="W12" s="10">
        <v>21.244</v>
      </c>
      <c r="X12" s="10">
        <v>23.652999999999999</v>
      </c>
      <c r="Y12" s="10">
        <v>22.364000000000001</v>
      </c>
      <c r="Z12" s="10">
        <v>19.135000000000002</v>
      </c>
      <c r="AA12" s="10">
        <v>24.305</v>
      </c>
      <c r="AB12" s="10">
        <v>24.012</v>
      </c>
      <c r="AC12" s="10">
        <v>25.305</v>
      </c>
      <c r="AD12" s="10">
        <v>21.173999999999999</v>
      </c>
      <c r="AE12" s="10">
        <v>22.57</v>
      </c>
      <c r="AF12" s="10">
        <v>19.629000000000001</v>
      </c>
      <c r="AG12" s="10">
        <v>21.77</v>
      </c>
      <c r="AH12" s="10">
        <v>24.138999999999999</v>
      </c>
      <c r="AI12" s="130"/>
      <c r="AJ12" s="130"/>
      <c r="AK12" s="130"/>
      <c r="AL12" s="130"/>
      <c r="AM12" s="130"/>
      <c r="AN12" s="130"/>
      <c r="AO12" s="130"/>
      <c r="AP12" s="130"/>
      <c r="AQ12" s="130"/>
      <c r="AR12" s="130"/>
      <c r="AS12" s="130"/>
      <c r="AT12" s="130"/>
      <c r="AU12" s="130"/>
      <c r="AV12" s="130"/>
      <c r="AW12" s="130"/>
      <c r="AX12" s="130"/>
      <c r="AY12" s="130"/>
    </row>
    <row r="13" spans="1:51" ht="15" x14ac:dyDescent="0.25">
      <c r="A13" s="144">
        <v>44958</v>
      </c>
      <c r="B13" s="279"/>
      <c r="C13" s="269"/>
      <c r="D13" s="284">
        <v>24.71</v>
      </c>
      <c r="E13" s="11">
        <v>19.734000000000002</v>
      </c>
      <c r="F13" s="11">
        <v>20.512</v>
      </c>
      <c r="G13" s="11">
        <v>17.992999999999999</v>
      </c>
      <c r="H13" s="10">
        <v>24.321000000000002</v>
      </c>
      <c r="I13" s="10">
        <v>26.63</v>
      </c>
      <c r="J13" s="10">
        <v>18.190999999999999</v>
      </c>
      <c r="K13" s="10">
        <v>20.722000000000001</v>
      </c>
      <c r="L13" s="10">
        <v>24.047000000000001</v>
      </c>
      <c r="M13" s="10">
        <v>24.326000000000001</v>
      </c>
      <c r="N13" s="10">
        <v>20.369</v>
      </c>
      <c r="O13" s="10">
        <v>17.922000000000001</v>
      </c>
      <c r="P13" s="10">
        <v>23.202000000000002</v>
      </c>
      <c r="Q13" s="10">
        <v>19.158000000000001</v>
      </c>
      <c r="R13" s="10">
        <v>20.547000000000001</v>
      </c>
      <c r="S13" s="10">
        <v>18.731000000000002</v>
      </c>
      <c r="T13" s="10">
        <v>23.154</v>
      </c>
      <c r="U13" s="10">
        <v>17.545000000000002</v>
      </c>
      <c r="V13" s="10">
        <v>18.734999999999999</v>
      </c>
      <c r="W13" s="10">
        <v>17.600000000000001</v>
      </c>
      <c r="X13" s="10">
        <v>19.609000000000002</v>
      </c>
      <c r="Y13" s="10">
        <v>18.695</v>
      </c>
      <c r="Z13" s="10">
        <v>16.577999999999999</v>
      </c>
      <c r="AA13" s="10">
        <v>23.491</v>
      </c>
      <c r="AB13" s="10">
        <v>28.666</v>
      </c>
      <c r="AC13" s="10">
        <v>23.297999999999998</v>
      </c>
      <c r="AD13" s="10">
        <v>26.074000000000002</v>
      </c>
      <c r="AE13" s="10">
        <v>24.108000000000001</v>
      </c>
      <c r="AF13" s="10">
        <v>16.917999999999999</v>
      </c>
      <c r="AG13" s="10">
        <v>19.352</v>
      </c>
      <c r="AH13" s="10">
        <v>22.373000000000001</v>
      </c>
      <c r="AI13" s="130"/>
      <c r="AJ13" s="130"/>
      <c r="AK13" s="130"/>
      <c r="AL13" s="130"/>
      <c r="AM13" s="130"/>
      <c r="AN13" s="130"/>
      <c r="AO13" s="130"/>
      <c r="AP13" s="130"/>
      <c r="AQ13" s="130"/>
      <c r="AR13" s="130"/>
      <c r="AS13" s="130"/>
      <c r="AT13" s="130"/>
      <c r="AU13" s="130"/>
      <c r="AV13" s="130"/>
      <c r="AW13" s="130"/>
      <c r="AX13" s="130"/>
      <c r="AY13" s="130"/>
    </row>
    <row r="14" spans="1:51" ht="15" x14ac:dyDescent="0.25">
      <c r="A14" s="144">
        <v>44986</v>
      </c>
      <c r="B14" s="279"/>
      <c r="C14" s="269"/>
      <c r="D14" s="284">
        <v>39.74</v>
      </c>
      <c r="E14" s="11">
        <v>33.121000000000002</v>
      </c>
      <c r="F14" s="11">
        <v>35.521000000000001</v>
      </c>
      <c r="G14" s="11">
        <v>35.950000000000003</v>
      </c>
      <c r="H14" s="10">
        <v>47.530999999999999</v>
      </c>
      <c r="I14" s="10">
        <v>36.533999999999999</v>
      </c>
      <c r="J14" s="10">
        <v>39.548000000000002</v>
      </c>
      <c r="K14" s="10">
        <v>36.640999999999998</v>
      </c>
      <c r="L14" s="10">
        <v>35.31</v>
      </c>
      <c r="M14" s="10">
        <v>30.123000000000001</v>
      </c>
      <c r="N14" s="10">
        <v>31.244</v>
      </c>
      <c r="O14" s="10">
        <v>23.106000000000002</v>
      </c>
      <c r="P14" s="10">
        <v>34.704999999999998</v>
      </c>
      <c r="Q14" s="10">
        <v>48.728999999999999</v>
      </c>
      <c r="R14" s="10">
        <v>26.786000000000001</v>
      </c>
      <c r="S14" s="10">
        <v>28.04</v>
      </c>
      <c r="T14" s="10">
        <v>54.81</v>
      </c>
      <c r="U14" s="10">
        <v>18.803999999999998</v>
      </c>
      <c r="V14" s="10">
        <v>37.414000000000001</v>
      </c>
      <c r="W14" s="10">
        <v>21.395</v>
      </c>
      <c r="X14" s="10">
        <v>32.505000000000003</v>
      </c>
      <c r="Y14" s="10">
        <v>34.447000000000003</v>
      </c>
      <c r="Z14" s="10">
        <v>24.244</v>
      </c>
      <c r="AA14" s="10">
        <v>31.366</v>
      </c>
      <c r="AB14" s="10">
        <v>48.237000000000002</v>
      </c>
      <c r="AC14" s="10">
        <v>40.164000000000001</v>
      </c>
      <c r="AD14" s="10">
        <v>60.042000000000002</v>
      </c>
      <c r="AE14" s="10">
        <v>26.542000000000002</v>
      </c>
      <c r="AF14" s="10">
        <v>23.588999999999999</v>
      </c>
      <c r="AG14" s="10">
        <v>31.539000000000001</v>
      </c>
      <c r="AH14" s="10">
        <v>29.571000000000002</v>
      </c>
      <c r="AI14" s="130"/>
      <c r="AJ14" s="130"/>
      <c r="AK14" s="130"/>
      <c r="AL14" s="130"/>
      <c r="AM14" s="130"/>
      <c r="AN14" s="130"/>
      <c r="AO14" s="130"/>
      <c r="AP14" s="130"/>
      <c r="AQ14" s="130"/>
      <c r="AR14" s="130"/>
      <c r="AS14" s="130"/>
      <c r="AT14" s="130"/>
      <c r="AU14" s="130"/>
      <c r="AV14" s="130"/>
      <c r="AW14" s="130"/>
      <c r="AX14" s="130"/>
      <c r="AY14" s="130"/>
    </row>
    <row r="15" spans="1:51" ht="15" x14ac:dyDescent="0.25">
      <c r="A15" s="144">
        <v>45017</v>
      </c>
      <c r="B15" s="279"/>
      <c r="C15" s="269"/>
      <c r="D15" s="284">
        <v>88.83</v>
      </c>
      <c r="E15" s="11">
        <v>69.721999999999994</v>
      </c>
      <c r="F15" s="11">
        <v>75.212000000000003</v>
      </c>
      <c r="G15" s="11">
        <v>66.671999999999997</v>
      </c>
      <c r="H15" s="10">
        <v>57.375999999999998</v>
      </c>
      <c r="I15" s="10">
        <v>87.748999999999995</v>
      </c>
      <c r="J15" s="10">
        <v>77.353999999999999</v>
      </c>
      <c r="K15" s="10">
        <v>57.164000000000001</v>
      </c>
      <c r="L15" s="10">
        <v>52.42</v>
      </c>
      <c r="M15" s="10">
        <v>80.17</v>
      </c>
      <c r="N15" s="10">
        <v>65.798000000000002</v>
      </c>
      <c r="O15" s="10">
        <v>58.640999999999998</v>
      </c>
      <c r="P15" s="10">
        <v>61.131</v>
      </c>
      <c r="Q15" s="10">
        <v>104.45</v>
      </c>
      <c r="R15" s="10">
        <v>66.944999999999993</v>
      </c>
      <c r="S15" s="10">
        <v>88.119</v>
      </c>
      <c r="T15" s="10">
        <v>95.772000000000006</v>
      </c>
      <c r="U15" s="10">
        <v>51.648000000000003</v>
      </c>
      <c r="V15" s="10">
        <v>56.658999999999999</v>
      </c>
      <c r="W15" s="10">
        <v>53.201999999999998</v>
      </c>
      <c r="X15" s="10">
        <v>69.41</v>
      </c>
      <c r="Y15" s="10">
        <v>79.075000000000003</v>
      </c>
      <c r="Z15" s="10">
        <v>44.579000000000001</v>
      </c>
      <c r="AA15" s="10">
        <v>73.2</v>
      </c>
      <c r="AB15" s="10">
        <v>77.070999999999998</v>
      </c>
      <c r="AC15" s="10">
        <v>66.102999999999994</v>
      </c>
      <c r="AD15" s="10">
        <v>114.81100000000001</v>
      </c>
      <c r="AE15" s="10">
        <v>44.765999999999998</v>
      </c>
      <c r="AF15" s="10">
        <v>82.456000000000003</v>
      </c>
      <c r="AG15" s="10">
        <v>46.423000000000002</v>
      </c>
      <c r="AH15" s="10">
        <v>53.442999999999998</v>
      </c>
      <c r="AI15" s="130"/>
      <c r="AJ15" s="130"/>
      <c r="AK15" s="130"/>
      <c r="AL15" s="130"/>
      <c r="AM15" s="130"/>
      <c r="AN15" s="130"/>
      <c r="AO15" s="130"/>
      <c r="AP15" s="130"/>
      <c r="AQ15" s="130"/>
      <c r="AR15" s="130"/>
      <c r="AS15" s="130"/>
      <c r="AT15" s="130"/>
      <c r="AU15" s="130"/>
      <c r="AV15" s="130"/>
      <c r="AW15" s="130"/>
      <c r="AX15" s="130"/>
      <c r="AY15" s="130"/>
    </row>
    <row r="16" spans="1:51" ht="15" x14ac:dyDescent="0.25">
      <c r="A16" s="144">
        <v>45047</v>
      </c>
      <c r="B16" s="279"/>
      <c r="C16" s="269"/>
      <c r="D16" s="284">
        <v>225.76</v>
      </c>
      <c r="E16" s="11">
        <v>209.251</v>
      </c>
      <c r="F16" s="11">
        <v>289.86200000000002</v>
      </c>
      <c r="G16" s="11">
        <v>197.27199999999999</v>
      </c>
      <c r="H16" s="10">
        <v>248.059</v>
      </c>
      <c r="I16" s="10">
        <v>337.76400000000001</v>
      </c>
      <c r="J16" s="10">
        <v>313.87700000000001</v>
      </c>
      <c r="K16" s="10">
        <v>184.41300000000001</v>
      </c>
      <c r="L16" s="10">
        <v>211.27799999999999</v>
      </c>
      <c r="M16" s="10">
        <v>244.06200000000001</v>
      </c>
      <c r="N16" s="10">
        <v>261.26</v>
      </c>
      <c r="O16" s="10">
        <v>97.656999999999996</v>
      </c>
      <c r="P16" s="10">
        <v>176.566</v>
      </c>
      <c r="Q16" s="10">
        <v>237.01300000000001</v>
      </c>
      <c r="R16" s="10">
        <v>271.81799999999998</v>
      </c>
      <c r="S16" s="10">
        <v>236.32900000000001</v>
      </c>
      <c r="T16" s="10">
        <v>239.99700000000001</v>
      </c>
      <c r="U16" s="10">
        <v>252.446</v>
      </c>
      <c r="V16" s="10">
        <v>283.29599999999999</v>
      </c>
      <c r="W16" s="10">
        <v>116.926</v>
      </c>
      <c r="X16" s="10">
        <v>159.47200000000001</v>
      </c>
      <c r="Y16" s="10">
        <v>143.18199999999999</v>
      </c>
      <c r="Z16" s="10">
        <v>117.878</v>
      </c>
      <c r="AA16" s="10">
        <v>251.94</v>
      </c>
      <c r="AB16" s="10">
        <v>159.149</v>
      </c>
      <c r="AC16" s="10">
        <v>172.297</v>
      </c>
      <c r="AD16" s="10">
        <v>254.476</v>
      </c>
      <c r="AE16" s="10">
        <v>157.68799999999999</v>
      </c>
      <c r="AF16" s="10">
        <v>216.07499999999999</v>
      </c>
      <c r="AG16" s="10">
        <v>168.31700000000001</v>
      </c>
      <c r="AH16" s="10">
        <v>134.13300000000001</v>
      </c>
      <c r="AI16" s="130"/>
      <c r="AJ16" s="130"/>
      <c r="AK16" s="130"/>
      <c r="AL16" s="130"/>
      <c r="AM16" s="130"/>
      <c r="AN16" s="130"/>
      <c r="AO16" s="130"/>
      <c r="AP16" s="130"/>
      <c r="AQ16" s="130"/>
      <c r="AR16" s="130"/>
      <c r="AS16" s="130"/>
      <c r="AT16" s="130"/>
      <c r="AU16" s="130"/>
      <c r="AV16" s="130"/>
      <c r="AW16" s="130"/>
      <c r="AX16" s="130"/>
      <c r="AY16" s="130"/>
    </row>
    <row r="17" spans="1:51" ht="15" x14ac:dyDescent="0.25">
      <c r="A17" s="144">
        <v>45078</v>
      </c>
      <c r="B17" s="279"/>
      <c r="C17" s="269"/>
      <c r="D17" s="284">
        <v>265.3</v>
      </c>
      <c r="E17" s="11">
        <v>171.77199999999999</v>
      </c>
      <c r="F17" s="11">
        <v>433.73200000000003</v>
      </c>
      <c r="G17" s="11">
        <v>217.596</v>
      </c>
      <c r="H17" s="10">
        <v>587.673</v>
      </c>
      <c r="I17" s="10">
        <v>311.49</v>
      </c>
      <c r="J17" s="10">
        <v>494.47699999999998</v>
      </c>
      <c r="K17" s="10">
        <v>215.19300000000001</v>
      </c>
      <c r="L17" s="10">
        <v>334.02800000000002</v>
      </c>
      <c r="M17" s="10">
        <v>165.35300000000001</v>
      </c>
      <c r="N17" s="10">
        <v>201.685</v>
      </c>
      <c r="O17" s="10">
        <v>62.414000000000001</v>
      </c>
      <c r="P17" s="10">
        <v>234.17599999999999</v>
      </c>
      <c r="Q17" s="10">
        <v>152.08600000000001</v>
      </c>
      <c r="R17" s="10">
        <v>298.40699999999998</v>
      </c>
      <c r="S17" s="10">
        <v>191.14400000000001</v>
      </c>
      <c r="T17" s="10">
        <v>180.97800000000001</v>
      </c>
      <c r="U17" s="10">
        <v>502.53100000000001</v>
      </c>
      <c r="V17" s="10">
        <v>260.45100000000002</v>
      </c>
      <c r="W17" s="10">
        <v>273.774</v>
      </c>
      <c r="X17" s="10">
        <v>440.3</v>
      </c>
      <c r="Y17" s="10">
        <v>56.926000000000002</v>
      </c>
      <c r="Z17" s="10">
        <v>164.874</v>
      </c>
      <c r="AA17" s="10">
        <v>356.37900000000002</v>
      </c>
      <c r="AB17" s="10">
        <v>358.916</v>
      </c>
      <c r="AC17" s="10">
        <v>305.64800000000002</v>
      </c>
      <c r="AD17" s="10">
        <v>403.97500000000002</v>
      </c>
      <c r="AE17" s="10">
        <v>76.200999999999993</v>
      </c>
      <c r="AF17" s="10">
        <v>424.47199999999998</v>
      </c>
      <c r="AG17" s="10">
        <v>198.76499999999999</v>
      </c>
      <c r="AH17" s="10">
        <v>279.202</v>
      </c>
      <c r="AI17" s="130"/>
      <c r="AJ17" s="130"/>
      <c r="AK17" s="130"/>
      <c r="AL17" s="130"/>
      <c r="AM17" s="130"/>
      <c r="AN17" s="130"/>
      <c r="AO17" s="130"/>
      <c r="AP17" s="130"/>
      <c r="AQ17" s="130"/>
      <c r="AR17" s="130"/>
      <c r="AS17" s="130"/>
      <c r="AT17" s="130"/>
      <c r="AU17" s="130"/>
      <c r="AV17" s="130"/>
      <c r="AW17" s="130"/>
      <c r="AX17" s="130"/>
      <c r="AY17" s="130"/>
    </row>
    <row r="18" spans="1:51" ht="15" x14ac:dyDescent="0.25">
      <c r="A18" s="144">
        <v>45108</v>
      </c>
      <c r="B18" s="279"/>
      <c r="C18" s="269"/>
      <c r="D18" s="284">
        <v>89.92</v>
      </c>
      <c r="E18" s="11">
        <v>68.869</v>
      </c>
      <c r="F18" s="11">
        <v>193.74</v>
      </c>
      <c r="G18" s="11">
        <v>65.201999999999998</v>
      </c>
      <c r="H18" s="10">
        <v>452.62299999999999</v>
      </c>
      <c r="I18" s="10">
        <v>114.48699999999999</v>
      </c>
      <c r="J18" s="10">
        <v>174.327</v>
      </c>
      <c r="K18" s="10">
        <v>102.675</v>
      </c>
      <c r="L18" s="10">
        <v>225.16900000000001</v>
      </c>
      <c r="M18" s="10">
        <v>52.7</v>
      </c>
      <c r="N18" s="10">
        <v>61.777000000000001</v>
      </c>
      <c r="O18" s="10">
        <v>26.382000000000001</v>
      </c>
      <c r="P18" s="10">
        <v>61.991999999999997</v>
      </c>
      <c r="Q18" s="10">
        <v>57.39</v>
      </c>
      <c r="R18" s="10">
        <v>118.29</v>
      </c>
      <c r="S18" s="10">
        <v>72.284000000000006</v>
      </c>
      <c r="T18" s="10">
        <v>68.119</v>
      </c>
      <c r="U18" s="10">
        <v>228.86799999999999</v>
      </c>
      <c r="V18" s="10">
        <v>134.68</v>
      </c>
      <c r="W18" s="10">
        <v>73.284999999999997</v>
      </c>
      <c r="X18" s="10">
        <v>239.42599999999999</v>
      </c>
      <c r="Y18" s="10">
        <v>27.791</v>
      </c>
      <c r="Z18" s="10">
        <v>59.9</v>
      </c>
      <c r="AA18" s="10">
        <v>107.673</v>
      </c>
      <c r="AB18" s="10">
        <v>123.343</v>
      </c>
      <c r="AC18" s="10">
        <v>100.129</v>
      </c>
      <c r="AD18" s="10">
        <v>135.226</v>
      </c>
      <c r="AE18" s="10">
        <v>31.474</v>
      </c>
      <c r="AF18" s="10">
        <v>277.48</v>
      </c>
      <c r="AG18" s="10">
        <v>60.475999999999999</v>
      </c>
      <c r="AH18" s="10">
        <v>126.916</v>
      </c>
      <c r="AI18" s="130"/>
      <c r="AJ18" s="130"/>
      <c r="AK18" s="130"/>
      <c r="AL18" s="130"/>
      <c r="AM18" s="130"/>
      <c r="AN18" s="130"/>
      <c r="AO18" s="130"/>
      <c r="AP18" s="130"/>
      <c r="AQ18" s="130"/>
      <c r="AR18" s="130"/>
      <c r="AS18" s="130"/>
      <c r="AT18" s="130"/>
      <c r="AU18" s="130"/>
      <c r="AV18" s="130"/>
      <c r="AW18" s="130"/>
      <c r="AX18" s="130"/>
      <c r="AY18" s="130"/>
    </row>
    <row r="19" spans="1:51" ht="15" x14ac:dyDescent="0.25">
      <c r="A19" s="144">
        <v>45139</v>
      </c>
      <c r="B19" s="279"/>
      <c r="C19" s="269"/>
      <c r="D19" s="284">
        <v>56.12</v>
      </c>
      <c r="E19" s="11">
        <v>55.268999999999998</v>
      </c>
      <c r="F19" s="11">
        <v>72.152000000000001</v>
      </c>
      <c r="G19" s="11">
        <v>41.506999999999998</v>
      </c>
      <c r="H19" s="10">
        <v>131.30699999999999</v>
      </c>
      <c r="I19" s="10">
        <v>54.011000000000003</v>
      </c>
      <c r="J19" s="10">
        <v>83.828000000000003</v>
      </c>
      <c r="K19" s="10">
        <v>50.808999999999997</v>
      </c>
      <c r="L19" s="10">
        <v>93.117000000000004</v>
      </c>
      <c r="M19" s="10">
        <v>45.637</v>
      </c>
      <c r="N19" s="10">
        <v>54.53</v>
      </c>
      <c r="O19" s="10">
        <v>22.646000000000001</v>
      </c>
      <c r="P19" s="10">
        <v>45.511000000000003</v>
      </c>
      <c r="Q19" s="10">
        <v>40.286999999999999</v>
      </c>
      <c r="R19" s="10">
        <v>60.688000000000002</v>
      </c>
      <c r="S19" s="10">
        <v>51.402000000000001</v>
      </c>
      <c r="T19" s="10">
        <v>49.707999999999998</v>
      </c>
      <c r="U19" s="10">
        <v>83.599000000000004</v>
      </c>
      <c r="V19" s="10">
        <v>54.287999999999997</v>
      </c>
      <c r="W19" s="10">
        <v>50.607999999999997</v>
      </c>
      <c r="X19" s="10">
        <v>74.028999999999996</v>
      </c>
      <c r="Y19" s="10">
        <v>28.181999999999999</v>
      </c>
      <c r="Z19" s="10">
        <v>43.18</v>
      </c>
      <c r="AA19" s="10">
        <v>60.795000000000002</v>
      </c>
      <c r="AB19" s="10">
        <v>55.034999999999997</v>
      </c>
      <c r="AC19" s="10">
        <v>55.929000000000002</v>
      </c>
      <c r="AD19" s="10">
        <v>66.299000000000007</v>
      </c>
      <c r="AE19" s="10">
        <v>26.132000000000001</v>
      </c>
      <c r="AF19" s="10">
        <v>87.590999999999994</v>
      </c>
      <c r="AG19" s="10">
        <v>39.377000000000002</v>
      </c>
      <c r="AH19" s="10">
        <v>57.878</v>
      </c>
      <c r="AI19" s="130"/>
      <c r="AJ19" s="130"/>
      <c r="AK19" s="130"/>
      <c r="AL19" s="130"/>
      <c r="AM19" s="130"/>
      <c r="AN19" s="130"/>
      <c r="AO19" s="130"/>
      <c r="AP19" s="130"/>
      <c r="AQ19" s="130"/>
      <c r="AR19" s="130"/>
      <c r="AS19" s="130"/>
      <c r="AT19" s="130"/>
      <c r="AU19" s="130"/>
      <c r="AV19" s="130"/>
      <c r="AW19" s="130"/>
      <c r="AX19" s="130"/>
      <c r="AY19" s="130"/>
    </row>
    <row r="20" spans="1:51" ht="15" x14ac:dyDescent="0.25">
      <c r="A20" s="144">
        <v>45170</v>
      </c>
      <c r="B20" s="279"/>
      <c r="C20" s="269"/>
      <c r="D20" s="284">
        <v>36.15</v>
      </c>
      <c r="E20" s="11">
        <v>40.975000000000001</v>
      </c>
      <c r="F20" s="11">
        <v>51.451999999999998</v>
      </c>
      <c r="G20" s="11">
        <v>33.460999999999999</v>
      </c>
      <c r="H20" s="10">
        <v>65.055999999999997</v>
      </c>
      <c r="I20" s="10">
        <v>38.587000000000003</v>
      </c>
      <c r="J20" s="10">
        <v>57.029000000000003</v>
      </c>
      <c r="K20" s="10">
        <v>32.162999999999997</v>
      </c>
      <c r="L20" s="10">
        <v>49.264000000000003</v>
      </c>
      <c r="M20" s="10">
        <v>34.323999999999998</v>
      </c>
      <c r="N20" s="10">
        <v>32.332000000000001</v>
      </c>
      <c r="O20" s="10">
        <v>21.628</v>
      </c>
      <c r="P20" s="10">
        <v>59.890999999999998</v>
      </c>
      <c r="Q20" s="10">
        <v>35.662999999999997</v>
      </c>
      <c r="R20" s="10">
        <v>38.802</v>
      </c>
      <c r="S20" s="10">
        <v>37.613</v>
      </c>
      <c r="T20" s="10">
        <v>42.750999999999998</v>
      </c>
      <c r="U20" s="10">
        <v>47.103000000000002</v>
      </c>
      <c r="V20" s="10">
        <v>35.74</v>
      </c>
      <c r="W20" s="10">
        <v>29.123000000000001</v>
      </c>
      <c r="X20" s="10">
        <v>42.201999999999998</v>
      </c>
      <c r="Y20" s="10">
        <v>22.698</v>
      </c>
      <c r="Z20" s="10">
        <v>56.106999999999999</v>
      </c>
      <c r="AA20" s="10">
        <v>53.866</v>
      </c>
      <c r="AB20" s="10">
        <v>39.332000000000001</v>
      </c>
      <c r="AC20" s="10">
        <v>37.457000000000001</v>
      </c>
      <c r="AD20" s="10">
        <v>40.359000000000002</v>
      </c>
      <c r="AE20" s="10">
        <v>21.001000000000001</v>
      </c>
      <c r="AF20" s="10">
        <v>46.194000000000003</v>
      </c>
      <c r="AG20" s="10">
        <v>36.042000000000002</v>
      </c>
      <c r="AH20" s="10">
        <v>35.238999999999997</v>
      </c>
      <c r="AI20" s="130"/>
      <c r="AJ20" s="130"/>
      <c r="AK20" s="130"/>
      <c r="AL20" s="130"/>
      <c r="AM20" s="130"/>
      <c r="AN20" s="130"/>
      <c r="AO20" s="130"/>
      <c r="AP20" s="130"/>
      <c r="AQ20" s="130"/>
      <c r="AR20" s="130"/>
      <c r="AS20" s="130"/>
      <c r="AT20" s="130"/>
      <c r="AU20" s="130"/>
      <c r="AV20" s="130"/>
      <c r="AW20" s="130"/>
      <c r="AX20" s="130"/>
      <c r="AY20" s="130"/>
    </row>
    <row r="21" spans="1:51" ht="15" x14ac:dyDescent="0.25">
      <c r="A21" s="144">
        <v>45200</v>
      </c>
      <c r="B21" s="279"/>
      <c r="C21" s="269"/>
      <c r="D21" s="284">
        <v>37.46</v>
      </c>
      <c r="E21" s="11">
        <v>29.602</v>
      </c>
      <c r="F21" s="11">
        <v>46.723999999999997</v>
      </c>
      <c r="G21" s="11">
        <v>40.433</v>
      </c>
      <c r="H21" s="10">
        <v>62.357999999999997</v>
      </c>
      <c r="I21" s="10">
        <v>47.600999999999999</v>
      </c>
      <c r="J21" s="10">
        <v>59.881</v>
      </c>
      <c r="K21" s="10">
        <v>42.429000000000002</v>
      </c>
      <c r="L21" s="10">
        <v>39.127000000000002</v>
      </c>
      <c r="M21" s="10">
        <v>30.667999999999999</v>
      </c>
      <c r="N21" s="10">
        <v>30.582000000000001</v>
      </c>
      <c r="O21" s="10">
        <v>31.134</v>
      </c>
      <c r="P21" s="10">
        <v>36.817999999999998</v>
      </c>
      <c r="Q21" s="10">
        <v>34.564999999999998</v>
      </c>
      <c r="R21" s="10">
        <v>52.512</v>
      </c>
      <c r="S21" s="10">
        <v>63.805999999999997</v>
      </c>
      <c r="T21" s="10">
        <v>44.317</v>
      </c>
      <c r="U21" s="10">
        <v>42.801000000000002</v>
      </c>
      <c r="V21" s="10">
        <v>37.731999999999999</v>
      </c>
      <c r="W21" s="10">
        <v>30.175999999999998</v>
      </c>
      <c r="X21" s="10">
        <v>41.273000000000003</v>
      </c>
      <c r="Y21" s="10">
        <v>22.106000000000002</v>
      </c>
      <c r="Z21" s="10">
        <v>52.192999999999998</v>
      </c>
      <c r="AA21" s="10">
        <v>63.868000000000002</v>
      </c>
      <c r="AB21" s="10">
        <v>33.884</v>
      </c>
      <c r="AC21" s="10">
        <v>32.439</v>
      </c>
      <c r="AD21" s="10">
        <v>41.595999999999997</v>
      </c>
      <c r="AE21" s="10">
        <v>23.491</v>
      </c>
      <c r="AF21" s="10">
        <v>39.692999999999998</v>
      </c>
      <c r="AG21" s="10">
        <v>34.567999999999998</v>
      </c>
      <c r="AH21" s="10">
        <v>29.864000000000001</v>
      </c>
      <c r="AI21" s="130"/>
      <c r="AJ21" s="130"/>
      <c r="AK21" s="130"/>
      <c r="AL21" s="130"/>
      <c r="AM21" s="130"/>
      <c r="AN21" s="130"/>
      <c r="AO21" s="130"/>
      <c r="AP21" s="130"/>
      <c r="AQ21" s="130"/>
      <c r="AR21" s="130"/>
      <c r="AS21" s="130"/>
      <c r="AT21" s="130"/>
      <c r="AU21" s="130"/>
      <c r="AV21" s="130"/>
      <c r="AW21" s="130"/>
      <c r="AX21" s="130"/>
      <c r="AY21" s="130"/>
    </row>
    <row r="22" spans="1:51" ht="15" x14ac:dyDescent="0.25">
      <c r="A22" s="144">
        <v>45231</v>
      </c>
      <c r="B22" s="279"/>
      <c r="C22" s="269"/>
      <c r="D22" s="284">
        <v>31.95</v>
      </c>
      <c r="E22" s="11">
        <v>25.155999999999999</v>
      </c>
      <c r="F22" s="11">
        <v>38.052</v>
      </c>
      <c r="G22" s="11">
        <v>31.710999999999999</v>
      </c>
      <c r="H22" s="10">
        <v>45.773000000000003</v>
      </c>
      <c r="I22" s="10">
        <v>40.31</v>
      </c>
      <c r="J22" s="10">
        <v>45.145000000000003</v>
      </c>
      <c r="K22" s="10">
        <v>35.777999999999999</v>
      </c>
      <c r="L22" s="10">
        <v>31.177</v>
      </c>
      <c r="M22" s="10">
        <v>27.404</v>
      </c>
      <c r="N22" s="10">
        <v>29.963000000000001</v>
      </c>
      <c r="O22" s="10">
        <v>20.329000000000001</v>
      </c>
      <c r="P22" s="10">
        <v>27.271999999999998</v>
      </c>
      <c r="Q22" s="10">
        <v>31.977</v>
      </c>
      <c r="R22" s="10">
        <v>40.299999999999997</v>
      </c>
      <c r="S22" s="10">
        <v>45.363</v>
      </c>
      <c r="T22" s="10">
        <v>36.561999999999998</v>
      </c>
      <c r="U22" s="10">
        <v>36.793999999999997</v>
      </c>
      <c r="V22" s="10">
        <v>33.951999999999998</v>
      </c>
      <c r="W22" s="10">
        <v>30.533999999999999</v>
      </c>
      <c r="X22" s="10">
        <v>34.052999999999997</v>
      </c>
      <c r="Y22" s="10">
        <v>18.302</v>
      </c>
      <c r="Z22" s="10">
        <v>34.158999999999999</v>
      </c>
      <c r="AA22" s="10">
        <v>39.802</v>
      </c>
      <c r="AB22" s="10">
        <v>30.707999999999998</v>
      </c>
      <c r="AC22" s="10">
        <v>27.786999999999999</v>
      </c>
      <c r="AD22" s="10">
        <v>35.322000000000003</v>
      </c>
      <c r="AE22" s="10">
        <v>22.172999999999998</v>
      </c>
      <c r="AF22" s="10">
        <v>34.383000000000003</v>
      </c>
      <c r="AG22" s="10">
        <v>38.146000000000001</v>
      </c>
      <c r="AH22" s="10">
        <v>28.27</v>
      </c>
      <c r="AI22" s="130"/>
      <c r="AJ22" s="130"/>
      <c r="AK22" s="130"/>
      <c r="AL22" s="130"/>
      <c r="AM22" s="130"/>
      <c r="AN22" s="130"/>
      <c r="AO22" s="130"/>
      <c r="AP22" s="130"/>
      <c r="AQ22" s="130"/>
      <c r="AR22" s="130"/>
      <c r="AS22" s="130"/>
      <c r="AT22" s="130"/>
      <c r="AU22" s="130"/>
      <c r="AV22" s="130"/>
      <c r="AW22" s="130"/>
      <c r="AX22" s="130"/>
      <c r="AY22" s="130"/>
    </row>
    <row r="23" spans="1:51" ht="15" x14ac:dyDescent="0.25">
      <c r="A23" s="144">
        <v>45261</v>
      </c>
      <c r="B23" s="279"/>
      <c r="C23" s="269"/>
      <c r="D23" s="284">
        <v>27.49</v>
      </c>
      <c r="E23" s="11">
        <v>22.5</v>
      </c>
      <c r="F23" s="11">
        <v>32.231000000000002</v>
      </c>
      <c r="G23" s="11">
        <v>25.535</v>
      </c>
      <c r="H23" s="10">
        <v>41.902999999999999</v>
      </c>
      <c r="I23" s="10">
        <v>33.481999999999999</v>
      </c>
      <c r="J23" s="10">
        <v>35.201999999999998</v>
      </c>
      <c r="K23" s="10">
        <v>32.417000000000002</v>
      </c>
      <c r="L23" s="10">
        <v>27.524000000000001</v>
      </c>
      <c r="M23" s="10">
        <v>23.725000000000001</v>
      </c>
      <c r="N23" s="10">
        <v>24.347999999999999</v>
      </c>
      <c r="O23" s="10">
        <v>17.576000000000001</v>
      </c>
      <c r="P23" s="10">
        <v>24.722000000000001</v>
      </c>
      <c r="Q23" s="10">
        <v>25.620999999999999</v>
      </c>
      <c r="R23" s="10">
        <v>29.856000000000002</v>
      </c>
      <c r="S23" s="10">
        <v>31.14</v>
      </c>
      <c r="T23" s="10">
        <v>25.928000000000001</v>
      </c>
      <c r="U23" s="10">
        <v>32.493000000000002</v>
      </c>
      <c r="V23" s="10">
        <v>27.451000000000001</v>
      </c>
      <c r="W23" s="10">
        <v>25.576000000000001</v>
      </c>
      <c r="X23" s="10">
        <v>29.763999999999999</v>
      </c>
      <c r="Y23" s="10">
        <v>16.579000000000001</v>
      </c>
      <c r="Z23" s="10">
        <v>25.757000000000001</v>
      </c>
      <c r="AA23" s="10">
        <v>32.143000000000001</v>
      </c>
      <c r="AB23" s="10">
        <v>27.143000000000001</v>
      </c>
      <c r="AC23" s="10">
        <v>25.48</v>
      </c>
      <c r="AD23" s="10">
        <v>32.722000000000001</v>
      </c>
      <c r="AE23" s="10">
        <v>17.838999999999999</v>
      </c>
      <c r="AF23" s="10">
        <v>31.562999999999999</v>
      </c>
      <c r="AG23" s="10">
        <v>30.248999999999999</v>
      </c>
      <c r="AH23" s="10">
        <v>25.757999999999999</v>
      </c>
      <c r="AI23" s="130"/>
      <c r="AJ23" s="130"/>
      <c r="AK23" s="130"/>
      <c r="AL23" s="130"/>
      <c r="AM23" s="130"/>
      <c r="AN23" s="130"/>
      <c r="AO23" s="130"/>
      <c r="AP23" s="130"/>
      <c r="AQ23" s="130"/>
      <c r="AR23" s="130"/>
      <c r="AS23" s="130"/>
      <c r="AT23" s="130"/>
      <c r="AU23" s="130"/>
      <c r="AV23" s="130"/>
      <c r="AW23" s="130"/>
      <c r="AX23" s="130"/>
      <c r="AY23" s="130"/>
    </row>
    <row r="24" spans="1:51" ht="15" x14ac:dyDescent="0.25">
      <c r="A24" s="144">
        <v>45292</v>
      </c>
      <c r="B24" s="279"/>
      <c r="C24" s="269"/>
      <c r="D24" s="284">
        <v>26.29</v>
      </c>
      <c r="E24" s="11">
        <v>21.013999999999999</v>
      </c>
      <c r="F24" s="11">
        <v>29.356999999999999</v>
      </c>
      <c r="G24" s="11">
        <v>23.126000000000001</v>
      </c>
      <c r="H24" s="10">
        <v>35.514000000000003</v>
      </c>
      <c r="I24" s="10">
        <v>28.41</v>
      </c>
      <c r="J24" s="10">
        <v>31.242999999999999</v>
      </c>
      <c r="K24" s="10">
        <v>27.725000000000001</v>
      </c>
      <c r="L24" s="10">
        <v>27.187999999999999</v>
      </c>
      <c r="M24" s="10">
        <v>21.904</v>
      </c>
      <c r="N24" s="10">
        <v>21.295000000000002</v>
      </c>
      <c r="O24" s="10">
        <v>16.731000000000002</v>
      </c>
      <c r="P24" s="10">
        <v>22.311</v>
      </c>
      <c r="Q24" s="10">
        <v>24.623999999999999</v>
      </c>
      <c r="R24" s="10">
        <v>25.902000000000001</v>
      </c>
      <c r="S24" s="10">
        <v>26.207999999999998</v>
      </c>
      <c r="T24" s="10">
        <v>21.616</v>
      </c>
      <c r="U24" s="10">
        <v>29.510999999999999</v>
      </c>
      <c r="V24" s="10">
        <v>24.338999999999999</v>
      </c>
      <c r="W24" s="10">
        <v>23.533000000000001</v>
      </c>
      <c r="X24" s="10">
        <v>28.21</v>
      </c>
      <c r="Y24" s="10">
        <v>15.369</v>
      </c>
      <c r="Z24" s="10">
        <v>22.47</v>
      </c>
      <c r="AA24" s="10">
        <v>28.120999999999999</v>
      </c>
      <c r="AB24" s="10">
        <v>24.957000000000001</v>
      </c>
      <c r="AC24" s="10">
        <v>23.645</v>
      </c>
      <c r="AD24" s="10">
        <v>28.483000000000001</v>
      </c>
      <c r="AE24" s="10">
        <v>16.396999999999998</v>
      </c>
      <c r="AF24" s="10">
        <v>28.802</v>
      </c>
      <c r="AG24" s="10">
        <v>24.004999999999999</v>
      </c>
      <c r="AH24" s="10">
        <v>23.111000000000001</v>
      </c>
      <c r="AI24" s="130"/>
      <c r="AJ24" s="130"/>
      <c r="AK24" s="130"/>
      <c r="AL24" s="130"/>
      <c r="AM24" s="130"/>
      <c r="AN24" s="130"/>
      <c r="AO24" s="130"/>
      <c r="AP24" s="130"/>
      <c r="AQ24" s="130"/>
      <c r="AR24" s="130"/>
      <c r="AS24" s="130"/>
      <c r="AT24" s="130"/>
      <c r="AU24" s="130"/>
      <c r="AV24" s="130"/>
      <c r="AW24" s="130"/>
      <c r="AX24" s="130"/>
      <c r="AY24" s="130"/>
    </row>
    <row r="25" spans="1:51" ht="15" x14ac:dyDescent="0.25">
      <c r="A25" s="144">
        <v>45323</v>
      </c>
      <c r="B25" s="279"/>
      <c r="C25" s="269"/>
      <c r="D25" s="284">
        <v>24.71</v>
      </c>
      <c r="E25" s="11">
        <v>19.88</v>
      </c>
      <c r="F25" s="11">
        <v>25.542999999999999</v>
      </c>
      <c r="G25" s="11">
        <v>26.248000000000001</v>
      </c>
      <c r="H25" s="10">
        <v>35.250999999999998</v>
      </c>
      <c r="I25" s="10">
        <v>23.943999999999999</v>
      </c>
      <c r="J25" s="10">
        <v>27.591999999999999</v>
      </c>
      <c r="K25" s="10">
        <v>27.183</v>
      </c>
      <c r="L25" s="10">
        <v>28.033000000000001</v>
      </c>
      <c r="M25" s="10">
        <v>21.349</v>
      </c>
      <c r="N25" s="10">
        <v>18.579000000000001</v>
      </c>
      <c r="O25" s="10">
        <v>19.896000000000001</v>
      </c>
      <c r="P25" s="10">
        <v>19.795000000000002</v>
      </c>
      <c r="Q25" s="10">
        <v>22.398</v>
      </c>
      <c r="R25" s="10">
        <v>21.91</v>
      </c>
      <c r="S25" s="10">
        <v>25.088999999999999</v>
      </c>
      <c r="T25" s="10">
        <v>18.187000000000001</v>
      </c>
      <c r="U25" s="10">
        <v>26.689</v>
      </c>
      <c r="V25" s="10">
        <v>20.811</v>
      </c>
      <c r="W25" s="10">
        <v>20.216999999999999</v>
      </c>
      <c r="X25" s="10">
        <v>24.285</v>
      </c>
      <c r="Y25" s="10">
        <v>13.999000000000001</v>
      </c>
      <c r="Z25" s="10">
        <v>23.109000000000002</v>
      </c>
      <c r="AA25" s="10">
        <v>33.533000000000001</v>
      </c>
      <c r="AB25" s="10">
        <v>23.983000000000001</v>
      </c>
      <c r="AC25" s="10">
        <v>29.06</v>
      </c>
      <c r="AD25" s="10">
        <v>30.123999999999999</v>
      </c>
      <c r="AE25" s="10">
        <v>14.771000000000001</v>
      </c>
      <c r="AF25" s="10">
        <v>26.05</v>
      </c>
      <c r="AG25" s="10">
        <v>22.998999999999999</v>
      </c>
      <c r="AH25" s="10">
        <v>21.831</v>
      </c>
      <c r="AI25" s="130"/>
      <c r="AJ25" s="130"/>
      <c r="AK25" s="130"/>
      <c r="AL25" s="130"/>
      <c r="AM25" s="130"/>
      <c r="AN25" s="130"/>
      <c r="AO25" s="130"/>
      <c r="AP25" s="130"/>
      <c r="AQ25" s="130"/>
      <c r="AR25" s="130"/>
      <c r="AS25" s="130"/>
      <c r="AT25" s="130"/>
      <c r="AU25" s="130"/>
      <c r="AV25" s="130"/>
      <c r="AW25" s="130"/>
      <c r="AX25" s="130"/>
      <c r="AY25" s="130"/>
    </row>
    <row r="26" spans="1:51" ht="15" x14ac:dyDescent="0.25">
      <c r="A26" s="144">
        <v>45352</v>
      </c>
      <c r="B26" s="279"/>
      <c r="C26" s="269"/>
      <c r="D26" s="284">
        <v>39.74</v>
      </c>
      <c r="E26" s="11">
        <v>34.091000000000001</v>
      </c>
      <c r="F26" s="11">
        <v>44.469000000000001</v>
      </c>
      <c r="G26" s="11">
        <v>48.49</v>
      </c>
      <c r="H26" s="10">
        <v>44.625</v>
      </c>
      <c r="I26" s="10">
        <v>46.363999999999997</v>
      </c>
      <c r="J26" s="10">
        <v>45.094000000000001</v>
      </c>
      <c r="K26" s="10">
        <v>39.036999999999999</v>
      </c>
      <c r="L26" s="10">
        <v>33.472000000000001</v>
      </c>
      <c r="M26" s="10">
        <v>31.57</v>
      </c>
      <c r="N26" s="10">
        <v>23.568999999999999</v>
      </c>
      <c r="O26" s="10">
        <v>30.876000000000001</v>
      </c>
      <c r="P26" s="10">
        <v>50.081000000000003</v>
      </c>
      <c r="Q26" s="10">
        <v>27.925000000000001</v>
      </c>
      <c r="R26" s="10">
        <v>31.024999999999999</v>
      </c>
      <c r="S26" s="10">
        <v>58.311999999999998</v>
      </c>
      <c r="T26" s="10">
        <v>19.283000000000001</v>
      </c>
      <c r="U26" s="10">
        <v>46.226999999999997</v>
      </c>
      <c r="V26" s="10">
        <v>24.456</v>
      </c>
      <c r="W26" s="10">
        <v>32.712000000000003</v>
      </c>
      <c r="X26" s="10">
        <v>41.951999999999998</v>
      </c>
      <c r="Y26" s="10">
        <v>21.041</v>
      </c>
      <c r="Z26" s="10">
        <v>29.93</v>
      </c>
      <c r="AA26" s="10">
        <v>55.985999999999997</v>
      </c>
      <c r="AB26" s="10">
        <v>40.219000000000001</v>
      </c>
      <c r="AC26" s="10">
        <v>63.643999999999998</v>
      </c>
      <c r="AD26" s="10">
        <v>31.893999999999998</v>
      </c>
      <c r="AE26" s="10">
        <v>21.471</v>
      </c>
      <c r="AF26" s="10">
        <v>38.718000000000004</v>
      </c>
      <c r="AG26" s="10">
        <v>29.363</v>
      </c>
      <c r="AH26" s="10">
        <v>35.182000000000002</v>
      </c>
      <c r="AI26" s="130"/>
      <c r="AJ26" s="130"/>
      <c r="AK26" s="130"/>
      <c r="AL26" s="130"/>
      <c r="AM26" s="130"/>
      <c r="AN26" s="130"/>
      <c r="AO26" s="130"/>
      <c r="AP26" s="130"/>
      <c r="AQ26" s="130"/>
      <c r="AR26" s="130"/>
      <c r="AS26" s="130"/>
      <c r="AT26" s="130"/>
      <c r="AU26" s="130"/>
      <c r="AV26" s="130"/>
      <c r="AW26" s="130"/>
      <c r="AX26" s="130"/>
      <c r="AY26" s="130"/>
    </row>
    <row r="27" spans="1:51" ht="15" x14ac:dyDescent="0.25">
      <c r="A27" s="144">
        <v>45383</v>
      </c>
      <c r="B27" s="279"/>
      <c r="C27" s="269"/>
      <c r="D27" s="284">
        <v>88.83</v>
      </c>
      <c r="E27" s="11">
        <v>73.453000000000003</v>
      </c>
      <c r="F27" s="11">
        <v>81.296000000000006</v>
      </c>
      <c r="G27" s="11">
        <v>62.447000000000003</v>
      </c>
      <c r="H27" s="10">
        <v>104.652</v>
      </c>
      <c r="I27" s="10">
        <v>87.051000000000002</v>
      </c>
      <c r="J27" s="10">
        <v>69.146000000000001</v>
      </c>
      <c r="K27" s="10">
        <v>59.274999999999999</v>
      </c>
      <c r="L27" s="10">
        <v>93.006</v>
      </c>
      <c r="M27" s="10">
        <v>66.915999999999997</v>
      </c>
      <c r="N27" s="10">
        <v>59.994999999999997</v>
      </c>
      <c r="O27" s="10">
        <v>56.741999999999997</v>
      </c>
      <c r="P27" s="10">
        <v>107.874</v>
      </c>
      <c r="Q27" s="10">
        <v>69.317999999999998</v>
      </c>
      <c r="R27" s="10">
        <v>100.047</v>
      </c>
      <c r="S27" s="10">
        <v>105.048</v>
      </c>
      <c r="T27" s="10">
        <v>54.131</v>
      </c>
      <c r="U27" s="10">
        <v>69.007999999999996</v>
      </c>
      <c r="V27" s="10">
        <v>59.42</v>
      </c>
      <c r="W27" s="10">
        <v>70.81</v>
      </c>
      <c r="X27" s="10">
        <v>92.289000000000001</v>
      </c>
      <c r="Y27" s="10">
        <v>40.881999999999998</v>
      </c>
      <c r="Z27" s="10">
        <v>72.772999999999996</v>
      </c>
      <c r="AA27" s="10">
        <v>86.027000000000001</v>
      </c>
      <c r="AB27" s="10">
        <v>67.180000000000007</v>
      </c>
      <c r="AC27" s="10">
        <v>121.39</v>
      </c>
      <c r="AD27" s="10">
        <v>53.741999999999997</v>
      </c>
      <c r="AE27" s="10">
        <v>83.257999999999996</v>
      </c>
      <c r="AF27" s="10">
        <v>56.707000000000001</v>
      </c>
      <c r="AG27" s="10">
        <v>53.402999999999999</v>
      </c>
      <c r="AH27" s="10">
        <v>76.751000000000005</v>
      </c>
      <c r="AI27" s="130"/>
      <c r="AJ27" s="130"/>
      <c r="AK27" s="130"/>
      <c r="AL27" s="130"/>
      <c r="AM27" s="130"/>
      <c r="AN27" s="130"/>
      <c r="AO27" s="130"/>
      <c r="AP27" s="130"/>
      <c r="AQ27" s="130"/>
      <c r="AR27" s="130"/>
      <c r="AS27" s="130"/>
      <c r="AT27" s="130"/>
      <c r="AU27" s="130"/>
      <c r="AV27" s="130"/>
      <c r="AW27" s="130"/>
      <c r="AX27" s="130"/>
      <c r="AY27" s="130"/>
    </row>
    <row r="28" spans="1:51" ht="15" x14ac:dyDescent="0.25">
      <c r="A28" s="144">
        <v>45413</v>
      </c>
      <c r="B28" s="279"/>
      <c r="C28" s="269"/>
      <c r="D28" s="284">
        <v>225.76</v>
      </c>
      <c r="E28" s="11">
        <v>286.303</v>
      </c>
      <c r="F28" s="11">
        <v>230.88200000000001</v>
      </c>
      <c r="G28" s="11">
        <v>264.40199999999999</v>
      </c>
      <c r="H28" s="10">
        <v>381.26</v>
      </c>
      <c r="I28" s="10">
        <v>345.57499999999999</v>
      </c>
      <c r="J28" s="10">
        <v>216.78</v>
      </c>
      <c r="K28" s="10">
        <v>234.696</v>
      </c>
      <c r="L28" s="10">
        <v>262.03199999999998</v>
      </c>
      <c r="M28" s="10">
        <v>264.86200000000002</v>
      </c>
      <c r="N28" s="10">
        <v>101.1</v>
      </c>
      <c r="O28" s="10">
        <v>175.661</v>
      </c>
      <c r="P28" s="10">
        <v>241.68</v>
      </c>
      <c r="Q28" s="10">
        <v>276.173</v>
      </c>
      <c r="R28" s="10">
        <v>253.572</v>
      </c>
      <c r="S28" s="10">
        <v>245.41900000000001</v>
      </c>
      <c r="T28" s="10">
        <v>266.38200000000001</v>
      </c>
      <c r="U28" s="10">
        <v>320.95499999999998</v>
      </c>
      <c r="V28" s="10">
        <v>135.15600000000001</v>
      </c>
      <c r="W28" s="10">
        <v>171.834</v>
      </c>
      <c r="X28" s="10">
        <v>155.62799999999999</v>
      </c>
      <c r="Y28" s="10">
        <v>107.39700000000001</v>
      </c>
      <c r="Z28" s="10">
        <v>261.16500000000002</v>
      </c>
      <c r="AA28" s="10">
        <v>177.828</v>
      </c>
      <c r="AB28" s="10">
        <v>176.99299999999999</v>
      </c>
      <c r="AC28" s="10">
        <v>264.226</v>
      </c>
      <c r="AD28" s="10">
        <v>173.358</v>
      </c>
      <c r="AE28" s="10">
        <v>205.215</v>
      </c>
      <c r="AF28" s="10">
        <v>195.875</v>
      </c>
      <c r="AG28" s="10">
        <v>135.63900000000001</v>
      </c>
      <c r="AH28" s="10">
        <v>221.39599999999999</v>
      </c>
      <c r="AI28" s="130"/>
      <c r="AJ28" s="130"/>
      <c r="AK28" s="130"/>
      <c r="AL28" s="130"/>
      <c r="AM28" s="130"/>
      <c r="AN28" s="130"/>
      <c r="AO28" s="130"/>
      <c r="AP28" s="130"/>
      <c r="AQ28" s="130"/>
      <c r="AR28" s="130"/>
      <c r="AS28" s="130"/>
      <c r="AT28" s="130"/>
      <c r="AU28" s="130"/>
      <c r="AV28" s="130"/>
      <c r="AW28" s="130"/>
      <c r="AX28" s="130"/>
      <c r="AY28" s="130"/>
    </row>
    <row r="29" spans="1:51" ht="15" x14ac:dyDescent="0.25">
      <c r="A29" s="144">
        <v>45444</v>
      </c>
      <c r="B29" s="279"/>
      <c r="C29" s="269"/>
      <c r="D29" s="284">
        <v>265.3</v>
      </c>
      <c r="E29" s="11">
        <v>430.2</v>
      </c>
      <c r="F29" s="11">
        <v>223.91399999999999</v>
      </c>
      <c r="G29" s="11">
        <v>602.27700000000004</v>
      </c>
      <c r="H29" s="10">
        <v>323.56599999999997</v>
      </c>
      <c r="I29" s="10">
        <v>511.154</v>
      </c>
      <c r="J29" s="10">
        <v>221.64699999999999</v>
      </c>
      <c r="K29" s="10">
        <v>347.726</v>
      </c>
      <c r="L29" s="10">
        <v>163.36799999999999</v>
      </c>
      <c r="M29" s="10">
        <v>202.89400000000001</v>
      </c>
      <c r="N29" s="10">
        <v>59.804000000000002</v>
      </c>
      <c r="O29" s="10">
        <v>215.75399999999999</v>
      </c>
      <c r="P29" s="10">
        <v>149.15299999999999</v>
      </c>
      <c r="Q29" s="10">
        <v>300.79599999999999</v>
      </c>
      <c r="R29" s="10">
        <v>191.99799999999999</v>
      </c>
      <c r="S29" s="10">
        <v>179.9</v>
      </c>
      <c r="T29" s="10">
        <v>504.89299999999997</v>
      </c>
      <c r="U29" s="10">
        <v>274.93599999999998</v>
      </c>
      <c r="V29" s="10">
        <v>277.16899999999998</v>
      </c>
      <c r="W29" s="10">
        <v>448.31099999999998</v>
      </c>
      <c r="X29" s="10">
        <v>59.642000000000003</v>
      </c>
      <c r="Y29" s="10">
        <v>158.124</v>
      </c>
      <c r="Z29" s="10">
        <v>345.197</v>
      </c>
      <c r="AA29" s="10">
        <v>369.33699999999999</v>
      </c>
      <c r="AB29" s="10">
        <v>305.851</v>
      </c>
      <c r="AC29" s="10">
        <v>409.62799999999999</v>
      </c>
      <c r="AD29" s="10">
        <v>78.069000000000003</v>
      </c>
      <c r="AE29" s="10">
        <v>428.26799999999997</v>
      </c>
      <c r="AF29" s="10">
        <v>203.18299999999999</v>
      </c>
      <c r="AG29" s="10">
        <v>281.30900000000003</v>
      </c>
      <c r="AH29" s="10">
        <v>172.90899999999999</v>
      </c>
      <c r="AI29" s="130"/>
      <c r="AJ29" s="130"/>
      <c r="AK29" s="130"/>
      <c r="AL29" s="130"/>
      <c r="AM29" s="130"/>
      <c r="AN29" s="130"/>
      <c r="AO29" s="130"/>
      <c r="AP29" s="130"/>
      <c r="AQ29" s="130"/>
      <c r="AR29" s="130"/>
      <c r="AS29" s="130"/>
      <c r="AT29" s="130"/>
      <c r="AU29" s="130"/>
      <c r="AV29" s="130"/>
      <c r="AW29" s="130"/>
      <c r="AX29" s="130"/>
      <c r="AY29" s="130"/>
    </row>
    <row r="30" spans="1:51" ht="15" x14ac:dyDescent="0.25">
      <c r="A30" s="144">
        <v>45474</v>
      </c>
      <c r="B30" s="279"/>
      <c r="C30" s="269"/>
      <c r="D30" s="284">
        <v>89.92</v>
      </c>
      <c r="E30" s="11">
        <v>193.52</v>
      </c>
      <c r="F30" s="11">
        <v>67.872</v>
      </c>
      <c r="G30" s="11">
        <v>442.49099999999999</v>
      </c>
      <c r="H30" s="10">
        <v>114.767</v>
      </c>
      <c r="I30" s="10">
        <v>178.65199999999999</v>
      </c>
      <c r="J30" s="10">
        <v>104.286</v>
      </c>
      <c r="K30" s="10">
        <v>221.58099999999999</v>
      </c>
      <c r="L30" s="10">
        <v>53.616</v>
      </c>
      <c r="M30" s="10">
        <v>62.32</v>
      </c>
      <c r="N30" s="10">
        <v>26.154</v>
      </c>
      <c r="O30" s="10">
        <v>58.978000000000002</v>
      </c>
      <c r="P30" s="10">
        <v>57.226999999999997</v>
      </c>
      <c r="Q30" s="10">
        <v>119.437</v>
      </c>
      <c r="R30" s="10">
        <v>73.662999999999997</v>
      </c>
      <c r="S30" s="10">
        <v>67.825000000000003</v>
      </c>
      <c r="T30" s="10">
        <v>219.69800000000001</v>
      </c>
      <c r="U30" s="10">
        <v>140.10599999999999</v>
      </c>
      <c r="V30" s="10">
        <v>73.132000000000005</v>
      </c>
      <c r="W30" s="10">
        <v>229.501</v>
      </c>
      <c r="X30" s="10">
        <v>30.664999999999999</v>
      </c>
      <c r="Y30" s="10">
        <v>57.933</v>
      </c>
      <c r="Z30" s="10">
        <v>104.381</v>
      </c>
      <c r="AA30" s="10">
        <v>121.71</v>
      </c>
      <c r="AB30" s="10">
        <v>97.585999999999999</v>
      </c>
      <c r="AC30" s="10">
        <v>137.07400000000001</v>
      </c>
      <c r="AD30" s="10">
        <v>34.295999999999999</v>
      </c>
      <c r="AE30" s="10">
        <v>263.02600000000001</v>
      </c>
      <c r="AF30" s="10">
        <v>63.27</v>
      </c>
      <c r="AG30" s="10">
        <v>127.959</v>
      </c>
      <c r="AH30" s="10">
        <v>68.867000000000004</v>
      </c>
      <c r="AI30" s="130"/>
      <c r="AJ30" s="130"/>
      <c r="AK30" s="130"/>
      <c r="AL30" s="130"/>
      <c r="AM30" s="130"/>
      <c r="AN30" s="130"/>
      <c r="AO30" s="130"/>
      <c r="AP30" s="130"/>
      <c r="AQ30" s="130"/>
      <c r="AR30" s="130"/>
      <c r="AS30" s="130"/>
      <c r="AT30" s="130"/>
      <c r="AU30" s="130"/>
      <c r="AV30" s="130"/>
      <c r="AW30" s="130"/>
      <c r="AX30" s="130"/>
      <c r="AY30" s="130"/>
    </row>
    <row r="31" spans="1:51" ht="15" x14ac:dyDescent="0.25">
      <c r="A31" s="144">
        <v>45505</v>
      </c>
      <c r="B31" s="279"/>
      <c r="C31" s="269"/>
      <c r="D31" s="284">
        <v>56.12</v>
      </c>
      <c r="E31" s="11">
        <v>71.805999999999997</v>
      </c>
      <c r="F31" s="11">
        <v>44.743000000000002</v>
      </c>
      <c r="G31" s="11">
        <v>127.61</v>
      </c>
      <c r="H31" s="10">
        <v>56.454999999999998</v>
      </c>
      <c r="I31" s="10">
        <v>86.135000000000005</v>
      </c>
      <c r="J31" s="10">
        <v>52.862000000000002</v>
      </c>
      <c r="K31" s="10">
        <v>91.387</v>
      </c>
      <c r="L31" s="10">
        <v>46.923000000000002</v>
      </c>
      <c r="M31" s="10">
        <v>54.665999999999997</v>
      </c>
      <c r="N31" s="10">
        <v>22.850999999999999</v>
      </c>
      <c r="O31" s="10">
        <v>43.707000000000001</v>
      </c>
      <c r="P31" s="10">
        <v>39.808999999999997</v>
      </c>
      <c r="Q31" s="10">
        <v>61.076000000000001</v>
      </c>
      <c r="R31" s="10">
        <v>52.121000000000002</v>
      </c>
      <c r="S31" s="10">
        <v>49.527999999999999</v>
      </c>
      <c r="T31" s="10">
        <v>81.668000000000006</v>
      </c>
      <c r="U31" s="10">
        <v>57.469000000000001</v>
      </c>
      <c r="V31" s="10">
        <v>51.536000000000001</v>
      </c>
      <c r="W31" s="10">
        <v>72.381</v>
      </c>
      <c r="X31" s="10">
        <v>30.684999999999999</v>
      </c>
      <c r="Y31" s="10">
        <v>41.472000000000001</v>
      </c>
      <c r="Z31" s="10">
        <v>59.478999999999999</v>
      </c>
      <c r="AA31" s="10">
        <v>55.966999999999999</v>
      </c>
      <c r="AB31" s="10">
        <v>55.539000000000001</v>
      </c>
      <c r="AC31" s="10">
        <v>67.147999999999996</v>
      </c>
      <c r="AD31" s="10">
        <v>28.256</v>
      </c>
      <c r="AE31" s="10">
        <v>84.578999999999994</v>
      </c>
      <c r="AF31" s="10">
        <v>42.030999999999999</v>
      </c>
      <c r="AG31" s="10">
        <v>58.030999999999999</v>
      </c>
      <c r="AH31" s="10">
        <v>56.161999999999999</v>
      </c>
      <c r="AI31" s="130"/>
      <c r="AJ31" s="130"/>
      <c r="AK31" s="130"/>
      <c r="AL31" s="130"/>
      <c r="AM31" s="130"/>
      <c r="AN31" s="130"/>
      <c r="AO31" s="130"/>
      <c r="AP31" s="130"/>
      <c r="AQ31" s="130"/>
      <c r="AR31" s="130"/>
      <c r="AS31" s="130"/>
      <c r="AT31" s="130"/>
      <c r="AU31" s="130"/>
      <c r="AV31" s="130"/>
      <c r="AW31" s="130"/>
      <c r="AX31" s="130"/>
      <c r="AY31" s="130"/>
    </row>
    <row r="32" spans="1:51" ht="15" x14ac:dyDescent="0.25">
      <c r="A32" s="144">
        <v>45536</v>
      </c>
      <c r="B32" s="279"/>
      <c r="C32" s="269"/>
      <c r="D32" s="284">
        <v>36.15</v>
      </c>
      <c r="E32" s="11">
        <v>51.21</v>
      </c>
      <c r="F32" s="11">
        <v>36.442</v>
      </c>
      <c r="G32" s="11">
        <v>66.433000000000007</v>
      </c>
      <c r="H32" s="10">
        <v>41.359000000000002</v>
      </c>
      <c r="I32" s="10">
        <v>58.908000000000001</v>
      </c>
      <c r="J32" s="10">
        <v>34.427</v>
      </c>
      <c r="K32" s="10">
        <v>49.53</v>
      </c>
      <c r="L32" s="10">
        <v>34.956000000000003</v>
      </c>
      <c r="M32" s="10">
        <v>32.46</v>
      </c>
      <c r="N32" s="10">
        <v>22.164999999999999</v>
      </c>
      <c r="O32" s="10">
        <v>58.341999999999999</v>
      </c>
      <c r="P32" s="10">
        <v>36.216000000000001</v>
      </c>
      <c r="Q32" s="10">
        <v>39.156999999999996</v>
      </c>
      <c r="R32" s="10">
        <v>38.857999999999997</v>
      </c>
      <c r="S32" s="10">
        <v>43.295000000000002</v>
      </c>
      <c r="T32" s="10">
        <v>46.738</v>
      </c>
      <c r="U32" s="10">
        <v>38.487000000000002</v>
      </c>
      <c r="V32" s="10">
        <v>29.937000000000001</v>
      </c>
      <c r="W32" s="10">
        <v>41.796999999999997</v>
      </c>
      <c r="X32" s="10">
        <v>25.047999999999998</v>
      </c>
      <c r="Y32" s="10">
        <v>54.375</v>
      </c>
      <c r="Z32" s="10">
        <v>54.716999999999999</v>
      </c>
      <c r="AA32" s="10">
        <v>40.469000000000001</v>
      </c>
      <c r="AB32" s="10">
        <v>36.707000000000001</v>
      </c>
      <c r="AC32" s="10">
        <v>41.06</v>
      </c>
      <c r="AD32" s="10">
        <v>23.158000000000001</v>
      </c>
      <c r="AE32" s="10">
        <v>44.975999999999999</v>
      </c>
      <c r="AF32" s="10">
        <v>38.74</v>
      </c>
      <c r="AG32" s="10">
        <v>35.320999999999998</v>
      </c>
      <c r="AH32" s="10">
        <v>40.762</v>
      </c>
      <c r="AI32" s="130"/>
      <c r="AJ32" s="130"/>
      <c r="AK32" s="130"/>
      <c r="AL32" s="130"/>
      <c r="AM32" s="130"/>
      <c r="AN32" s="130"/>
      <c r="AO32" s="130"/>
      <c r="AP32" s="130"/>
      <c r="AQ32" s="130"/>
      <c r="AR32" s="130"/>
      <c r="AS32" s="130"/>
      <c r="AT32" s="130"/>
      <c r="AU32" s="130"/>
      <c r="AV32" s="130"/>
      <c r="AW32" s="130"/>
      <c r="AX32" s="130"/>
      <c r="AY32" s="130"/>
    </row>
    <row r="33" spans="1:51" ht="15" x14ac:dyDescent="0.25">
      <c r="A33" s="144">
        <v>45566</v>
      </c>
      <c r="B33" s="287"/>
      <c r="C33" s="286"/>
      <c r="D33" s="284">
        <v>37.46</v>
      </c>
      <c r="E33" s="11">
        <v>46.530999999999999</v>
      </c>
      <c r="F33" s="11">
        <v>43.633000000000003</v>
      </c>
      <c r="G33" s="11">
        <v>60.454999999999998</v>
      </c>
      <c r="H33" s="10">
        <v>50.408000000000001</v>
      </c>
      <c r="I33" s="10">
        <v>61.688000000000002</v>
      </c>
      <c r="J33" s="10">
        <v>45.262</v>
      </c>
      <c r="K33" s="10">
        <v>39.664000000000001</v>
      </c>
      <c r="L33" s="10">
        <v>31.646999999999998</v>
      </c>
      <c r="M33" s="10">
        <v>30.731999999999999</v>
      </c>
      <c r="N33" s="10">
        <v>30.821000000000002</v>
      </c>
      <c r="O33" s="10">
        <v>35.133000000000003</v>
      </c>
      <c r="P33" s="10">
        <v>34.078000000000003</v>
      </c>
      <c r="Q33" s="10">
        <v>52.933999999999997</v>
      </c>
      <c r="R33" s="10">
        <v>64.605000000000004</v>
      </c>
      <c r="S33" s="10">
        <v>44.35</v>
      </c>
      <c r="T33" s="10">
        <v>42.676000000000002</v>
      </c>
      <c r="U33" s="10">
        <v>40.317999999999998</v>
      </c>
      <c r="V33" s="10">
        <v>31.248000000000001</v>
      </c>
      <c r="W33" s="10">
        <v>41.241</v>
      </c>
      <c r="X33" s="10">
        <v>24.053000000000001</v>
      </c>
      <c r="Y33" s="10">
        <v>50.915999999999997</v>
      </c>
      <c r="Z33" s="10">
        <v>61.491</v>
      </c>
      <c r="AA33" s="10">
        <v>35.186999999999998</v>
      </c>
      <c r="AB33" s="10">
        <v>32.154000000000003</v>
      </c>
      <c r="AC33" s="10">
        <v>42.283999999999999</v>
      </c>
      <c r="AD33" s="10">
        <v>25.829000000000001</v>
      </c>
      <c r="AE33" s="10">
        <v>38.966999999999999</v>
      </c>
      <c r="AF33" s="10">
        <v>37.350999999999999</v>
      </c>
      <c r="AG33" s="10">
        <v>29.954999999999998</v>
      </c>
      <c r="AH33" s="10">
        <v>29.93</v>
      </c>
      <c r="AI33" s="130"/>
      <c r="AJ33" s="130"/>
      <c r="AK33" s="130"/>
      <c r="AL33" s="130"/>
      <c r="AM33" s="130"/>
      <c r="AN33" s="130"/>
      <c r="AO33" s="130"/>
      <c r="AP33" s="130"/>
      <c r="AQ33" s="130"/>
      <c r="AR33" s="130"/>
      <c r="AS33" s="130"/>
      <c r="AT33" s="130"/>
      <c r="AU33" s="130"/>
      <c r="AV33" s="130"/>
      <c r="AW33" s="130"/>
      <c r="AX33" s="130"/>
      <c r="AY33" s="130"/>
    </row>
    <row r="34" spans="1:51" ht="15" x14ac:dyDescent="0.25">
      <c r="A34" s="144">
        <v>45597</v>
      </c>
      <c r="B34" s="279"/>
      <c r="C34" s="269"/>
      <c r="D34" s="284">
        <v>31.95</v>
      </c>
      <c r="E34" s="11">
        <v>37.805999999999997</v>
      </c>
      <c r="F34" s="11">
        <v>33.719000000000001</v>
      </c>
      <c r="G34" s="11">
        <v>45.795999999999999</v>
      </c>
      <c r="H34" s="10">
        <v>42.545999999999999</v>
      </c>
      <c r="I34" s="10">
        <v>46.628</v>
      </c>
      <c r="J34" s="10">
        <v>37.585000000000001</v>
      </c>
      <c r="K34" s="10">
        <v>31.718</v>
      </c>
      <c r="L34" s="10">
        <v>27.940999999999999</v>
      </c>
      <c r="M34" s="10">
        <v>30.013999999999999</v>
      </c>
      <c r="N34" s="10">
        <v>20.096</v>
      </c>
      <c r="O34" s="10">
        <v>26.126999999999999</v>
      </c>
      <c r="P34" s="10">
        <v>31.576000000000001</v>
      </c>
      <c r="Q34" s="10">
        <v>40.555999999999997</v>
      </c>
      <c r="R34" s="10">
        <v>45.152000000000001</v>
      </c>
      <c r="S34" s="10">
        <v>35.860999999999997</v>
      </c>
      <c r="T34" s="10">
        <v>36.53</v>
      </c>
      <c r="U34" s="10">
        <v>36.24</v>
      </c>
      <c r="V34" s="10">
        <v>31.178999999999998</v>
      </c>
      <c r="W34" s="10">
        <v>33.764000000000003</v>
      </c>
      <c r="X34" s="10">
        <v>20.053000000000001</v>
      </c>
      <c r="Y34" s="10">
        <v>33.075000000000003</v>
      </c>
      <c r="Z34" s="10">
        <v>38.656999999999996</v>
      </c>
      <c r="AA34" s="10">
        <v>31.591999999999999</v>
      </c>
      <c r="AB34" s="10">
        <v>27.527000000000001</v>
      </c>
      <c r="AC34" s="10">
        <v>35.851999999999997</v>
      </c>
      <c r="AD34" s="10">
        <v>23.884</v>
      </c>
      <c r="AE34" s="10">
        <v>33.530999999999999</v>
      </c>
      <c r="AF34" s="10">
        <v>40.045000000000002</v>
      </c>
      <c r="AG34" s="10">
        <v>28.27</v>
      </c>
      <c r="AH34" s="10">
        <v>25.48</v>
      </c>
      <c r="AI34" s="130"/>
      <c r="AJ34" s="130"/>
      <c r="AK34" s="130"/>
      <c r="AL34" s="130"/>
      <c r="AM34" s="130"/>
      <c r="AN34" s="130"/>
      <c r="AO34" s="130"/>
      <c r="AP34" s="130"/>
      <c r="AQ34" s="130"/>
      <c r="AR34" s="130"/>
      <c r="AS34" s="130"/>
      <c r="AT34" s="130"/>
      <c r="AU34" s="130"/>
      <c r="AV34" s="130"/>
      <c r="AW34" s="130"/>
      <c r="AX34" s="130"/>
      <c r="AY34" s="130"/>
    </row>
    <row r="35" spans="1:51" ht="15" x14ac:dyDescent="0.25">
      <c r="A35" s="144">
        <v>45627</v>
      </c>
      <c r="B35" s="279"/>
      <c r="C35" s="269"/>
      <c r="D35" s="284">
        <v>27.49</v>
      </c>
      <c r="E35" s="11">
        <v>32.018000000000001</v>
      </c>
      <c r="F35" s="11">
        <v>27.638999999999999</v>
      </c>
      <c r="G35" s="11">
        <v>41.911000000000001</v>
      </c>
      <c r="H35" s="10">
        <v>35.384999999999998</v>
      </c>
      <c r="I35" s="10">
        <v>36.593000000000004</v>
      </c>
      <c r="J35" s="10">
        <v>33.978000000000002</v>
      </c>
      <c r="K35" s="10">
        <v>28.128</v>
      </c>
      <c r="L35" s="10">
        <v>24.366</v>
      </c>
      <c r="M35" s="10">
        <v>24.417000000000002</v>
      </c>
      <c r="N35" s="10">
        <v>17.471</v>
      </c>
      <c r="O35" s="10">
        <v>23.681999999999999</v>
      </c>
      <c r="P35" s="10">
        <v>25.384</v>
      </c>
      <c r="Q35" s="10">
        <v>30.097000000000001</v>
      </c>
      <c r="R35" s="10">
        <v>31.370999999999999</v>
      </c>
      <c r="S35" s="10">
        <v>25.838999999999999</v>
      </c>
      <c r="T35" s="10">
        <v>32.356000000000002</v>
      </c>
      <c r="U35" s="10">
        <v>29.552</v>
      </c>
      <c r="V35" s="10">
        <v>26.295999999999999</v>
      </c>
      <c r="W35" s="10">
        <v>29.568999999999999</v>
      </c>
      <c r="X35" s="10">
        <v>18.251000000000001</v>
      </c>
      <c r="Y35" s="10">
        <v>24.797000000000001</v>
      </c>
      <c r="Z35" s="10">
        <v>31.524999999999999</v>
      </c>
      <c r="AA35" s="10">
        <v>28.007000000000001</v>
      </c>
      <c r="AB35" s="10">
        <v>25.317</v>
      </c>
      <c r="AC35" s="10">
        <v>33.231000000000002</v>
      </c>
      <c r="AD35" s="10">
        <v>19.518999999999998</v>
      </c>
      <c r="AE35" s="10">
        <v>30.823</v>
      </c>
      <c r="AF35" s="10">
        <v>31.905999999999999</v>
      </c>
      <c r="AG35" s="10">
        <v>25.776</v>
      </c>
      <c r="AH35" s="10">
        <v>22.818999999999999</v>
      </c>
      <c r="AI35" s="130"/>
      <c r="AJ35" s="130"/>
      <c r="AK35" s="130"/>
      <c r="AL35" s="130"/>
      <c r="AM35" s="130"/>
      <c r="AN35" s="130"/>
      <c r="AO35" s="130"/>
      <c r="AP35" s="130"/>
      <c r="AQ35" s="130"/>
      <c r="AR35" s="130"/>
      <c r="AS35" s="130"/>
      <c r="AT35" s="130"/>
      <c r="AU35" s="130"/>
      <c r="AV35" s="130"/>
      <c r="AW35" s="130"/>
      <c r="AX35" s="130"/>
      <c r="AY35" s="130"/>
    </row>
    <row r="36" spans="1:51" ht="15" x14ac:dyDescent="0.25">
      <c r="A36" s="144">
        <v>45658</v>
      </c>
      <c r="B36" s="279"/>
      <c r="C36" s="269"/>
      <c r="D36" s="285">
        <v>26.29</v>
      </c>
      <c r="E36" s="10">
        <v>29.157</v>
      </c>
      <c r="F36" s="10">
        <v>25.094000000000001</v>
      </c>
      <c r="G36" s="10">
        <v>35.631</v>
      </c>
      <c r="H36" s="10">
        <v>30.238</v>
      </c>
      <c r="I36" s="10">
        <v>32.518999999999998</v>
      </c>
      <c r="J36" s="10">
        <v>29.33</v>
      </c>
      <c r="K36" s="10">
        <v>27.949000000000002</v>
      </c>
      <c r="L36" s="10">
        <v>22.510999999999999</v>
      </c>
      <c r="M36" s="10">
        <v>21.36</v>
      </c>
      <c r="N36" s="10">
        <v>16.805</v>
      </c>
      <c r="O36" s="10">
        <v>21.393000000000001</v>
      </c>
      <c r="P36" s="10">
        <v>24.553999999999998</v>
      </c>
      <c r="Q36" s="10">
        <v>26.125</v>
      </c>
      <c r="R36" s="10">
        <v>26.606000000000002</v>
      </c>
      <c r="S36" s="10">
        <v>21.698</v>
      </c>
      <c r="T36" s="10">
        <v>29.494</v>
      </c>
      <c r="U36" s="10">
        <v>26.256</v>
      </c>
      <c r="V36" s="10">
        <v>24.106999999999999</v>
      </c>
      <c r="W36" s="10">
        <v>28.062999999999999</v>
      </c>
      <c r="X36" s="10">
        <v>16.931000000000001</v>
      </c>
      <c r="Y36" s="10">
        <v>21.626999999999999</v>
      </c>
      <c r="Z36" s="10">
        <v>27.722000000000001</v>
      </c>
      <c r="AA36" s="10">
        <v>25.757999999999999</v>
      </c>
      <c r="AB36" s="10">
        <v>23.475999999999999</v>
      </c>
      <c r="AC36" s="10">
        <v>28.943999999999999</v>
      </c>
      <c r="AD36" s="10">
        <v>17.922999999999998</v>
      </c>
      <c r="AE36" s="10">
        <v>28.152000000000001</v>
      </c>
      <c r="AF36" s="10">
        <v>25.652999999999999</v>
      </c>
      <c r="AG36" s="10">
        <v>23.13</v>
      </c>
      <c r="AH36" s="10">
        <v>21.318999999999999</v>
      </c>
      <c r="AI36" s="130"/>
      <c r="AJ36" s="130"/>
      <c r="AK36" s="130"/>
      <c r="AL36" s="130"/>
      <c r="AM36" s="130"/>
      <c r="AN36" s="130"/>
      <c r="AO36" s="130"/>
      <c r="AP36" s="130"/>
      <c r="AQ36" s="130"/>
      <c r="AR36" s="130"/>
      <c r="AS36" s="130"/>
      <c r="AT36" s="130"/>
      <c r="AU36" s="130"/>
      <c r="AV36" s="130"/>
      <c r="AW36" s="130"/>
      <c r="AX36" s="130"/>
      <c r="AY36" s="130"/>
    </row>
    <row r="37" spans="1:51" ht="15" x14ac:dyDescent="0.25">
      <c r="A37" s="144">
        <v>45689</v>
      </c>
      <c r="B37" s="281"/>
      <c r="C37" s="271"/>
      <c r="D37" s="285">
        <v>24.71</v>
      </c>
      <c r="E37" s="10">
        <v>24.451000000000001</v>
      </c>
      <c r="F37" s="10">
        <v>27.222000000000001</v>
      </c>
      <c r="G37" s="10">
        <v>34.301000000000002</v>
      </c>
      <c r="H37" s="10">
        <v>24.693000000000001</v>
      </c>
      <c r="I37" s="10">
        <v>27.686</v>
      </c>
      <c r="J37" s="10">
        <v>27.687999999999999</v>
      </c>
      <c r="K37" s="10">
        <v>27.585999999999999</v>
      </c>
      <c r="L37" s="10">
        <v>21.207999999999998</v>
      </c>
      <c r="M37" s="10">
        <v>17.98</v>
      </c>
      <c r="N37" s="10">
        <v>19.234000000000002</v>
      </c>
      <c r="O37" s="10">
        <v>18.401</v>
      </c>
      <c r="P37" s="10">
        <v>21.553999999999998</v>
      </c>
      <c r="Q37" s="10">
        <v>21.361999999999998</v>
      </c>
      <c r="R37" s="10">
        <v>24.719000000000001</v>
      </c>
      <c r="S37" s="10">
        <v>17.669</v>
      </c>
      <c r="T37" s="10">
        <v>25.75</v>
      </c>
      <c r="U37" s="10">
        <v>21.713999999999999</v>
      </c>
      <c r="V37" s="10">
        <v>20.114999999999998</v>
      </c>
      <c r="W37" s="10">
        <v>23.344999999999999</v>
      </c>
      <c r="X37" s="10">
        <v>14.801</v>
      </c>
      <c r="Y37" s="10">
        <v>21.382999999999999</v>
      </c>
      <c r="Z37" s="10">
        <v>32.158000000000001</v>
      </c>
      <c r="AA37" s="10">
        <v>23.923999999999999</v>
      </c>
      <c r="AB37" s="10">
        <v>28.128</v>
      </c>
      <c r="AC37" s="10">
        <v>29.565000000000001</v>
      </c>
      <c r="AD37" s="10">
        <v>15.567</v>
      </c>
      <c r="AE37" s="10">
        <v>24.664999999999999</v>
      </c>
      <c r="AF37" s="10">
        <v>23.675999999999998</v>
      </c>
      <c r="AG37" s="10">
        <v>21.077000000000002</v>
      </c>
      <c r="AH37" s="10">
        <v>19.472999999999999</v>
      </c>
      <c r="AI37" s="130"/>
      <c r="AJ37" s="130"/>
      <c r="AK37" s="130"/>
      <c r="AL37" s="130"/>
      <c r="AM37" s="130"/>
      <c r="AN37" s="130"/>
      <c r="AO37" s="130"/>
      <c r="AP37" s="130"/>
      <c r="AQ37" s="130"/>
      <c r="AR37" s="130"/>
      <c r="AS37" s="130"/>
      <c r="AT37" s="130"/>
      <c r="AU37" s="130"/>
      <c r="AV37" s="130"/>
      <c r="AW37" s="130"/>
      <c r="AX37" s="130"/>
      <c r="AY37" s="130"/>
    </row>
    <row r="38" spans="1:51" ht="15" x14ac:dyDescent="0.25">
      <c r="A38" s="144">
        <v>45717</v>
      </c>
      <c r="B38" s="281"/>
      <c r="C38" s="271"/>
      <c r="D38" s="285">
        <v>39.74</v>
      </c>
      <c r="E38" s="10">
        <v>43.845999999999997</v>
      </c>
      <c r="F38" s="10">
        <v>50.747999999999998</v>
      </c>
      <c r="G38" s="10">
        <v>44.793999999999997</v>
      </c>
      <c r="H38" s="10">
        <v>48.517000000000003</v>
      </c>
      <c r="I38" s="10">
        <v>45.49</v>
      </c>
      <c r="J38" s="10">
        <v>40.856000000000002</v>
      </c>
      <c r="K38" s="10">
        <v>34.145000000000003</v>
      </c>
      <c r="L38" s="10">
        <v>32.28</v>
      </c>
      <c r="M38" s="10">
        <v>23.225000000000001</v>
      </c>
      <c r="N38" s="10">
        <v>30.895</v>
      </c>
      <c r="O38" s="10">
        <v>48.904000000000003</v>
      </c>
      <c r="P38" s="10">
        <v>27.917999999999999</v>
      </c>
      <c r="Q38" s="10">
        <v>30.913</v>
      </c>
      <c r="R38" s="10">
        <v>58.99</v>
      </c>
      <c r="S38" s="10">
        <v>19.43</v>
      </c>
      <c r="T38" s="10">
        <v>46.277999999999999</v>
      </c>
      <c r="U38" s="10">
        <v>25.707999999999998</v>
      </c>
      <c r="V38" s="10">
        <v>33.433999999999997</v>
      </c>
      <c r="W38" s="10">
        <v>41.899000000000001</v>
      </c>
      <c r="X38" s="10">
        <v>22.498000000000001</v>
      </c>
      <c r="Y38" s="10">
        <v>29.213000000000001</v>
      </c>
      <c r="Z38" s="10">
        <v>55.414000000000001</v>
      </c>
      <c r="AA38" s="10">
        <v>41.082000000000001</v>
      </c>
      <c r="AB38" s="10">
        <v>63.475999999999999</v>
      </c>
      <c r="AC38" s="10">
        <v>32.225000000000001</v>
      </c>
      <c r="AD38" s="10">
        <v>22.907</v>
      </c>
      <c r="AE38" s="10">
        <v>38.235999999999997</v>
      </c>
      <c r="AF38" s="10">
        <v>30.978000000000002</v>
      </c>
      <c r="AG38" s="10">
        <v>34.612000000000002</v>
      </c>
      <c r="AH38" s="10">
        <v>34.326999999999998</v>
      </c>
      <c r="AI38" s="130"/>
      <c r="AJ38" s="130"/>
      <c r="AK38" s="130"/>
      <c r="AL38" s="130"/>
      <c r="AM38" s="130"/>
      <c r="AN38" s="130"/>
      <c r="AO38" s="130"/>
      <c r="AP38" s="130"/>
      <c r="AQ38" s="130"/>
      <c r="AR38" s="130"/>
      <c r="AS38" s="130"/>
      <c r="AT38" s="130"/>
      <c r="AU38" s="130"/>
      <c r="AV38" s="130"/>
      <c r="AW38" s="130"/>
      <c r="AX38" s="130"/>
      <c r="AY38" s="130"/>
    </row>
    <row r="39" spans="1:51" ht="15" x14ac:dyDescent="0.25">
      <c r="A39" s="144">
        <v>45748</v>
      </c>
      <c r="B39" s="281"/>
      <c r="C39" s="271"/>
      <c r="D39" s="285">
        <v>88.83</v>
      </c>
      <c r="E39" s="10">
        <v>80.010999999999996</v>
      </c>
      <c r="F39" s="10">
        <v>65.084999999999994</v>
      </c>
      <c r="G39" s="10">
        <v>104.774</v>
      </c>
      <c r="H39" s="10">
        <v>89.927999999999997</v>
      </c>
      <c r="I39" s="10">
        <v>68.713999999999999</v>
      </c>
      <c r="J39" s="10">
        <v>61.457000000000001</v>
      </c>
      <c r="K39" s="10">
        <v>93.691999999999993</v>
      </c>
      <c r="L39" s="10">
        <v>68.188999999999993</v>
      </c>
      <c r="M39" s="10">
        <v>58.97</v>
      </c>
      <c r="N39" s="10">
        <v>57.048000000000002</v>
      </c>
      <c r="O39" s="10">
        <v>105.996</v>
      </c>
      <c r="P39" s="10">
        <v>69.347999999999999</v>
      </c>
      <c r="Q39" s="10">
        <v>97.757000000000005</v>
      </c>
      <c r="R39" s="10">
        <v>105.848</v>
      </c>
      <c r="S39" s="10">
        <v>54.506999999999998</v>
      </c>
      <c r="T39" s="10">
        <v>69.366</v>
      </c>
      <c r="U39" s="10">
        <v>60.713000000000001</v>
      </c>
      <c r="V39" s="10">
        <v>72.126000000000005</v>
      </c>
      <c r="W39" s="10">
        <v>92.233000000000004</v>
      </c>
      <c r="X39" s="10">
        <v>42.752000000000002</v>
      </c>
      <c r="Y39" s="10">
        <v>70.113</v>
      </c>
      <c r="Z39" s="10">
        <v>85.15</v>
      </c>
      <c r="AA39" s="10">
        <v>68.688000000000002</v>
      </c>
      <c r="AB39" s="10">
        <v>121.143</v>
      </c>
      <c r="AC39" s="10">
        <v>52.319000000000003</v>
      </c>
      <c r="AD39" s="10">
        <v>86.126999999999995</v>
      </c>
      <c r="AE39" s="10">
        <v>56.332000000000001</v>
      </c>
      <c r="AF39" s="10">
        <v>55.744999999999997</v>
      </c>
      <c r="AG39" s="10">
        <v>73.561000000000007</v>
      </c>
      <c r="AH39" s="10">
        <v>74.230999999999995</v>
      </c>
      <c r="AI39" s="130"/>
      <c r="AJ39" s="130"/>
      <c r="AK39" s="130"/>
      <c r="AL39" s="130"/>
      <c r="AM39" s="130"/>
      <c r="AN39" s="130"/>
      <c r="AO39" s="130"/>
      <c r="AP39" s="130"/>
      <c r="AQ39" s="130"/>
      <c r="AR39" s="130"/>
      <c r="AS39" s="130"/>
      <c r="AT39" s="130"/>
      <c r="AU39" s="130"/>
      <c r="AV39" s="130"/>
      <c r="AW39" s="130"/>
      <c r="AX39" s="130"/>
      <c r="AY39" s="130"/>
    </row>
    <row r="40" spans="1:51" ht="15" x14ac:dyDescent="0.25">
      <c r="A40" s="144">
        <v>45778</v>
      </c>
      <c r="B40" s="281"/>
      <c r="C40" s="271"/>
      <c r="D40" s="285">
        <v>225.76</v>
      </c>
      <c r="E40" s="10">
        <v>222.339</v>
      </c>
      <c r="F40" s="10">
        <v>269.29399999999998</v>
      </c>
      <c r="G40" s="10">
        <v>379.87799999999999</v>
      </c>
      <c r="H40" s="10">
        <v>349.15800000000002</v>
      </c>
      <c r="I40" s="10">
        <v>210.047</v>
      </c>
      <c r="J40" s="10">
        <v>238.09700000000001</v>
      </c>
      <c r="K40" s="10">
        <v>261.77800000000002</v>
      </c>
      <c r="L40" s="10">
        <v>265.666</v>
      </c>
      <c r="M40" s="10">
        <v>98.376999999999995</v>
      </c>
      <c r="N40" s="10">
        <v>175.40700000000001</v>
      </c>
      <c r="O40" s="10">
        <v>239.42699999999999</v>
      </c>
      <c r="P40" s="10">
        <v>275.55200000000002</v>
      </c>
      <c r="Q40" s="10">
        <v>249.38800000000001</v>
      </c>
      <c r="R40" s="10">
        <v>246.37700000000001</v>
      </c>
      <c r="S40" s="10">
        <v>266.43200000000002</v>
      </c>
      <c r="T40" s="10">
        <v>319.52800000000002</v>
      </c>
      <c r="U40" s="10">
        <v>129.15799999999999</v>
      </c>
      <c r="V40" s="10">
        <v>172.86500000000001</v>
      </c>
      <c r="W40" s="10">
        <v>155.26499999999999</v>
      </c>
      <c r="X40" s="10">
        <v>109.651</v>
      </c>
      <c r="Y40" s="10">
        <v>245.328</v>
      </c>
      <c r="Z40" s="10">
        <v>176.845</v>
      </c>
      <c r="AA40" s="10">
        <v>177.88300000000001</v>
      </c>
      <c r="AB40" s="10">
        <v>263.33999999999997</v>
      </c>
      <c r="AC40" s="10">
        <v>171.23400000000001</v>
      </c>
      <c r="AD40" s="10">
        <v>209.05</v>
      </c>
      <c r="AE40" s="10">
        <v>194.595</v>
      </c>
      <c r="AF40" s="10">
        <v>137.67099999999999</v>
      </c>
      <c r="AG40" s="10">
        <v>217.68600000000001</v>
      </c>
      <c r="AH40" s="10">
        <v>287.07100000000003</v>
      </c>
      <c r="AI40" s="130"/>
      <c r="AJ40" s="130"/>
      <c r="AK40" s="130"/>
      <c r="AL40" s="130"/>
      <c r="AM40" s="130"/>
      <c r="AN40" s="130"/>
      <c r="AO40" s="130"/>
      <c r="AP40" s="130"/>
      <c r="AQ40" s="130"/>
      <c r="AR40" s="130"/>
      <c r="AS40" s="130"/>
      <c r="AT40" s="130"/>
      <c r="AU40" s="130"/>
      <c r="AV40" s="130"/>
      <c r="AW40" s="130"/>
      <c r="AX40" s="130"/>
      <c r="AY40" s="130"/>
    </row>
    <row r="41" spans="1:51" ht="15" x14ac:dyDescent="0.25">
      <c r="A41" s="144">
        <v>45809</v>
      </c>
      <c r="B41" s="281"/>
      <c r="C41" s="271"/>
      <c r="D41" s="285">
        <v>265.3</v>
      </c>
      <c r="E41" s="10">
        <v>228.41200000000001</v>
      </c>
      <c r="F41" s="10">
        <v>605.10299999999995</v>
      </c>
      <c r="G41" s="10">
        <v>322.666</v>
      </c>
      <c r="H41" s="10">
        <v>511.96699999999998</v>
      </c>
      <c r="I41" s="10">
        <v>226.18299999999999</v>
      </c>
      <c r="J41" s="10">
        <v>348.858</v>
      </c>
      <c r="K41" s="10">
        <v>163.21</v>
      </c>
      <c r="L41" s="10">
        <v>202.79</v>
      </c>
      <c r="M41" s="10">
        <v>62.343000000000004</v>
      </c>
      <c r="N41" s="10">
        <v>215.03800000000001</v>
      </c>
      <c r="O41" s="10">
        <v>148</v>
      </c>
      <c r="P41" s="10">
        <v>299.899</v>
      </c>
      <c r="Q41" s="10">
        <v>194.99799999999999</v>
      </c>
      <c r="R41" s="10">
        <v>179.209</v>
      </c>
      <c r="S41" s="10">
        <v>504.17599999999999</v>
      </c>
      <c r="T41" s="10">
        <v>273.40300000000002</v>
      </c>
      <c r="U41" s="10">
        <v>283.23399999999998</v>
      </c>
      <c r="V41" s="10">
        <v>448.15899999999999</v>
      </c>
      <c r="W41" s="10">
        <v>59.28</v>
      </c>
      <c r="X41" s="10">
        <v>159.08199999999999</v>
      </c>
      <c r="Y41" s="10">
        <v>351.18299999999999</v>
      </c>
      <c r="Z41" s="10">
        <v>368.13600000000002</v>
      </c>
      <c r="AA41" s="10">
        <v>305.77199999999999</v>
      </c>
      <c r="AB41" s="10">
        <v>408.58699999999999</v>
      </c>
      <c r="AC41" s="10">
        <v>80.376000000000005</v>
      </c>
      <c r="AD41" s="10">
        <v>430.45</v>
      </c>
      <c r="AE41" s="10">
        <v>202.00299999999999</v>
      </c>
      <c r="AF41" s="10">
        <v>281.92599999999999</v>
      </c>
      <c r="AG41" s="10">
        <v>174.81100000000001</v>
      </c>
      <c r="AH41" s="10">
        <v>430.47899999999998</v>
      </c>
      <c r="AI41" s="130"/>
      <c r="AJ41" s="130"/>
      <c r="AK41" s="130"/>
      <c r="AL41" s="130"/>
      <c r="AM41" s="130"/>
      <c r="AN41" s="130"/>
      <c r="AO41" s="130"/>
      <c r="AP41" s="130"/>
      <c r="AQ41" s="130"/>
      <c r="AR41" s="130"/>
      <c r="AS41" s="130"/>
      <c r="AT41" s="130"/>
      <c r="AU41" s="130"/>
      <c r="AV41" s="130"/>
      <c r="AW41" s="130"/>
      <c r="AX41" s="130"/>
      <c r="AY41" s="130"/>
    </row>
    <row r="42" spans="1:51" ht="15" x14ac:dyDescent="0.25">
      <c r="A42" s="144">
        <v>45839</v>
      </c>
      <c r="B42" s="281"/>
      <c r="C42" s="271"/>
      <c r="D42" s="285">
        <v>89.92</v>
      </c>
      <c r="E42" s="10">
        <v>69.244</v>
      </c>
      <c r="F42" s="10">
        <v>442.81299999999999</v>
      </c>
      <c r="G42" s="10">
        <v>114.175</v>
      </c>
      <c r="H42" s="10">
        <v>178.756</v>
      </c>
      <c r="I42" s="10">
        <v>107.49</v>
      </c>
      <c r="J42" s="10">
        <v>222.00700000000001</v>
      </c>
      <c r="K42" s="10">
        <v>53.488999999999997</v>
      </c>
      <c r="L42" s="10">
        <v>62.107999999999997</v>
      </c>
      <c r="M42" s="10">
        <v>26.292000000000002</v>
      </c>
      <c r="N42" s="10">
        <v>58.518000000000001</v>
      </c>
      <c r="O42" s="10">
        <v>56.39</v>
      </c>
      <c r="P42" s="10">
        <v>118.744</v>
      </c>
      <c r="Q42" s="10">
        <v>73.902000000000001</v>
      </c>
      <c r="R42" s="10">
        <v>67.313000000000002</v>
      </c>
      <c r="S42" s="10">
        <v>219.125</v>
      </c>
      <c r="T42" s="10">
        <v>139.5</v>
      </c>
      <c r="U42" s="10">
        <v>75.963999999999999</v>
      </c>
      <c r="V42" s="10">
        <v>229.11500000000001</v>
      </c>
      <c r="W42" s="10">
        <v>30.172000000000001</v>
      </c>
      <c r="X42" s="10">
        <v>58.232999999999997</v>
      </c>
      <c r="Y42" s="10">
        <v>106.32299999999999</v>
      </c>
      <c r="Z42" s="10">
        <v>120.997</v>
      </c>
      <c r="AA42" s="10">
        <v>97.480999999999995</v>
      </c>
      <c r="AB42" s="10">
        <v>136.45599999999999</v>
      </c>
      <c r="AC42" s="10">
        <v>34.698999999999998</v>
      </c>
      <c r="AD42" s="10">
        <v>263.14299999999997</v>
      </c>
      <c r="AE42" s="10">
        <v>62.604999999999997</v>
      </c>
      <c r="AF42" s="10">
        <v>127.995</v>
      </c>
      <c r="AG42" s="10">
        <v>69.728999999999999</v>
      </c>
      <c r="AH42" s="10">
        <v>193.14</v>
      </c>
      <c r="AI42" s="130"/>
      <c r="AJ42" s="130"/>
      <c r="AK42" s="130"/>
      <c r="AL42" s="130"/>
      <c r="AM42" s="130"/>
      <c r="AN42" s="130"/>
      <c r="AO42" s="130"/>
      <c r="AP42" s="130"/>
      <c r="AQ42" s="130"/>
      <c r="AR42" s="130"/>
      <c r="AS42" s="130"/>
      <c r="AT42" s="130"/>
      <c r="AU42" s="130"/>
      <c r="AV42" s="130"/>
      <c r="AW42" s="130"/>
      <c r="AX42" s="130"/>
      <c r="AY42" s="130"/>
    </row>
    <row r="43" spans="1:51" ht="15" x14ac:dyDescent="0.25">
      <c r="A43" s="144">
        <v>45870</v>
      </c>
      <c r="B43" s="281"/>
      <c r="C43" s="271"/>
      <c r="D43" s="285">
        <v>56.12</v>
      </c>
      <c r="E43" s="10">
        <v>44.844999999999999</v>
      </c>
      <c r="F43" s="10">
        <v>128.08699999999999</v>
      </c>
      <c r="G43" s="10">
        <v>56.445999999999998</v>
      </c>
      <c r="H43" s="10">
        <v>86.738</v>
      </c>
      <c r="I43" s="10">
        <v>54.27</v>
      </c>
      <c r="J43" s="10">
        <v>92.016999999999996</v>
      </c>
      <c r="K43" s="10">
        <v>47.186999999999998</v>
      </c>
      <c r="L43" s="10">
        <v>54.848999999999997</v>
      </c>
      <c r="M43" s="10">
        <v>22.837</v>
      </c>
      <c r="N43" s="10">
        <v>43.664000000000001</v>
      </c>
      <c r="O43" s="10">
        <v>39.436999999999998</v>
      </c>
      <c r="P43" s="10">
        <v>61.002000000000002</v>
      </c>
      <c r="Q43" s="10">
        <v>52.597999999999999</v>
      </c>
      <c r="R43" s="10">
        <v>49.610999999999997</v>
      </c>
      <c r="S43" s="10">
        <v>81.679000000000002</v>
      </c>
      <c r="T43" s="10">
        <v>57.415999999999997</v>
      </c>
      <c r="U43" s="10">
        <v>52.866999999999997</v>
      </c>
      <c r="V43" s="10">
        <v>72.534000000000006</v>
      </c>
      <c r="W43" s="10">
        <v>30.582999999999998</v>
      </c>
      <c r="X43" s="10">
        <v>42.154000000000003</v>
      </c>
      <c r="Y43" s="10">
        <v>59.887</v>
      </c>
      <c r="Z43" s="10">
        <v>55.798999999999999</v>
      </c>
      <c r="AA43" s="10">
        <v>55.814999999999998</v>
      </c>
      <c r="AB43" s="10">
        <v>67.063000000000002</v>
      </c>
      <c r="AC43" s="10">
        <v>28.7</v>
      </c>
      <c r="AD43" s="10">
        <v>85.028000000000006</v>
      </c>
      <c r="AE43" s="10">
        <v>41.747999999999998</v>
      </c>
      <c r="AF43" s="10">
        <v>58.646999999999998</v>
      </c>
      <c r="AG43" s="10">
        <v>55.982999999999997</v>
      </c>
      <c r="AH43" s="10">
        <v>71.873999999999995</v>
      </c>
      <c r="AI43" s="130"/>
      <c r="AJ43" s="130"/>
      <c r="AK43" s="130"/>
      <c r="AL43" s="130"/>
      <c r="AM43" s="130"/>
      <c r="AN43" s="130"/>
      <c r="AO43" s="130"/>
      <c r="AP43" s="130"/>
      <c r="AQ43" s="130"/>
      <c r="AR43" s="130"/>
      <c r="AS43" s="130"/>
      <c r="AT43" s="130"/>
      <c r="AU43" s="130"/>
      <c r="AV43" s="130"/>
      <c r="AW43" s="130"/>
      <c r="AX43" s="130"/>
      <c r="AY43" s="130"/>
    </row>
    <row r="44" spans="1:51" ht="15" x14ac:dyDescent="0.25">
      <c r="A44" s="144">
        <v>45901</v>
      </c>
      <c r="B44" s="281"/>
      <c r="C44" s="271"/>
      <c r="D44" s="285">
        <v>36.15</v>
      </c>
      <c r="E44" s="10">
        <v>36.354999999999997</v>
      </c>
      <c r="F44" s="10">
        <v>66.823999999999998</v>
      </c>
      <c r="G44" s="10">
        <v>41.326999999999998</v>
      </c>
      <c r="H44" s="10">
        <v>59.378</v>
      </c>
      <c r="I44" s="10">
        <v>35.049999999999997</v>
      </c>
      <c r="J44" s="10">
        <v>49.988</v>
      </c>
      <c r="K44" s="10">
        <v>35.158999999999999</v>
      </c>
      <c r="L44" s="10">
        <v>32.6</v>
      </c>
      <c r="M44" s="10">
        <v>21.763999999999999</v>
      </c>
      <c r="N44" s="10">
        <v>58.283999999999999</v>
      </c>
      <c r="O44" s="10">
        <v>35.854999999999997</v>
      </c>
      <c r="P44" s="10">
        <v>39.058999999999997</v>
      </c>
      <c r="Q44" s="10">
        <v>38.607999999999997</v>
      </c>
      <c r="R44" s="10">
        <v>43.357999999999997</v>
      </c>
      <c r="S44" s="10">
        <v>46.697000000000003</v>
      </c>
      <c r="T44" s="10">
        <v>38.415999999999997</v>
      </c>
      <c r="U44" s="10">
        <v>30.914999999999999</v>
      </c>
      <c r="V44" s="10">
        <v>41.91</v>
      </c>
      <c r="W44" s="10">
        <v>24.902999999999999</v>
      </c>
      <c r="X44" s="10">
        <v>55.101999999999997</v>
      </c>
      <c r="Y44" s="10">
        <v>53.07</v>
      </c>
      <c r="Z44" s="10">
        <v>40.270000000000003</v>
      </c>
      <c r="AA44" s="10">
        <v>36.927999999999997</v>
      </c>
      <c r="AB44" s="10">
        <v>40.96</v>
      </c>
      <c r="AC44" s="10">
        <v>23.292999999999999</v>
      </c>
      <c r="AD44" s="10">
        <v>45.314</v>
      </c>
      <c r="AE44" s="10">
        <v>38.442999999999998</v>
      </c>
      <c r="AF44" s="10">
        <v>35.844000000000001</v>
      </c>
      <c r="AG44" s="10">
        <v>41.481999999999999</v>
      </c>
      <c r="AH44" s="10">
        <v>51.219000000000001</v>
      </c>
      <c r="AI44" s="130"/>
      <c r="AJ44" s="130"/>
      <c r="AK44" s="130"/>
      <c r="AL44" s="130"/>
      <c r="AM44" s="130"/>
      <c r="AN44" s="130"/>
      <c r="AO44" s="130"/>
      <c r="AP44" s="130"/>
      <c r="AQ44" s="130"/>
      <c r="AR44" s="130"/>
      <c r="AS44" s="130"/>
      <c r="AT44" s="130"/>
      <c r="AU44" s="130"/>
      <c r="AV44" s="130"/>
      <c r="AW44" s="130"/>
      <c r="AX44" s="130"/>
      <c r="AY44" s="130"/>
    </row>
    <row r="45" spans="1:51" ht="15" x14ac:dyDescent="0.25">
      <c r="A45" s="144">
        <v>45931</v>
      </c>
      <c r="B45" s="281"/>
      <c r="C45" s="271"/>
      <c r="D45" s="285">
        <v>37.46</v>
      </c>
      <c r="E45" s="10">
        <v>43.332999999999998</v>
      </c>
      <c r="F45" s="10">
        <v>60.777000000000001</v>
      </c>
      <c r="G45" s="10">
        <v>50.34</v>
      </c>
      <c r="H45" s="10">
        <v>62.11</v>
      </c>
      <c r="I45" s="10">
        <v>45.401000000000003</v>
      </c>
      <c r="J45" s="10">
        <v>40.063000000000002</v>
      </c>
      <c r="K45" s="10">
        <v>31.788</v>
      </c>
      <c r="L45" s="10">
        <v>30.832999999999998</v>
      </c>
      <c r="M45" s="10">
        <v>31.283999999999999</v>
      </c>
      <c r="N45" s="10">
        <v>35.031999999999996</v>
      </c>
      <c r="O45" s="10">
        <v>33.704999999999998</v>
      </c>
      <c r="P45" s="10">
        <v>52.787999999999997</v>
      </c>
      <c r="Q45" s="10">
        <v>64.983999999999995</v>
      </c>
      <c r="R45" s="10">
        <v>44.341000000000001</v>
      </c>
      <c r="S45" s="10">
        <v>42.612000000000002</v>
      </c>
      <c r="T45" s="10">
        <v>40.234999999999999</v>
      </c>
      <c r="U45" s="10">
        <v>31.86</v>
      </c>
      <c r="V45" s="10">
        <v>41.314999999999998</v>
      </c>
      <c r="W45" s="10">
        <v>23.942</v>
      </c>
      <c r="X45" s="10">
        <v>51.442</v>
      </c>
      <c r="Y45" s="10">
        <v>63.084000000000003</v>
      </c>
      <c r="Z45" s="10">
        <v>34.97</v>
      </c>
      <c r="AA45" s="10">
        <v>32.305999999999997</v>
      </c>
      <c r="AB45" s="10">
        <v>42.151000000000003</v>
      </c>
      <c r="AC45" s="10">
        <v>25.754000000000001</v>
      </c>
      <c r="AD45" s="10">
        <v>39.304000000000002</v>
      </c>
      <c r="AE45" s="10">
        <v>37.043999999999997</v>
      </c>
      <c r="AF45" s="10">
        <v>30.43</v>
      </c>
      <c r="AG45" s="10">
        <v>29.991</v>
      </c>
      <c r="AH45" s="10">
        <v>46.509</v>
      </c>
      <c r="AI45" s="130"/>
      <c r="AJ45" s="130"/>
      <c r="AK45" s="130"/>
      <c r="AL45" s="130"/>
      <c r="AM45" s="130"/>
      <c r="AN45" s="130"/>
      <c r="AO45" s="130"/>
      <c r="AP45" s="130"/>
      <c r="AQ45" s="130"/>
      <c r="AR45" s="130"/>
      <c r="AS45" s="130"/>
      <c r="AT45" s="130"/>
      <c r="AU45" s="130"/>
      <c r="AV45" s="130"/>
      <c r="AW45" s="130"/>
      <c r="AX45" s="130"/>
      <c r="AY45" s="130"/>
    </row>
    <row r="46" spans="1:51" ht="15" x14ac:dyDescent="0.25">
      <c r="A46" s="144">
        <v>45962</v>
      </c>
      <c r="B46" s="281"/>
      <c r="C46" s="271"/>
      <c r="D46" s="285">
        <v>31.95</v>
      </c>
      <c r="E46" s="10">
        <v>34.125999999999998</v>
      </c>
      <c r="F46" s="10">
        <v>46.177999999999997</v>
      </c>
      <c r="G46" s="10">
        <v>42.567999999999998</v>
      </c>
      <c r="H46" s="10">
        <v>47.064</v>
      </c>
      <c r="I46" s="10">
        <v>38.366999999999997</v>
      </c>
      <c r="J46" s="10">
        <v>32.151000000000003</v>
      </c>
      <c r="K46" s="10">
        <v>28.177</v>
      </c>
      <c r="L46" s="10">
        <v>30.187000000000001</v>
      </c>
      <c r="M46" s="10">
        <v>20.405000000000001</v>
      </c>
      <c r="N46" s="10">
        <v>26.131</v>
      </c>
      <c r="O46" s="10">
        <v>31.314</v>
      </c>
      <c r="P46" s="10">
        <v>40.529000000000003</v>
      </c>
      <c r="Q46" s="10">
        <v>46.259</v>
      </c>
      <c r="R46" s="10">
        <v>35.963000000000001</v>
      </c>
      <c r="S46" s="10">
        <v>36.563000000000002</v>
      </c>
      <c r="T46" s="10">
        <v>36.218000000000004</v>
      </c>
      <c r="U46" s="10">
        <v>32.134</v>
      </c>
      <c r="V46" s="10">
        <v>33.917999999999999</v>
      </c>
      <c r="W46" s="10">
        <v>19.998999999999999</v>
      </c>
      <c r="X46" s="10">
        <v>33.588999999999999</v>
      </c>
      <c r="Y46" s="10">
        <v>39.210999999999999</v>
      </c>
      <c r="Z46" s="10">
        <v>31.49</v>
      </c>
      <c r="AA46" s="10">
        <v>27.759</v>
      </c>
      <c r="AB46" s="10">
        <v>35.813000000000002</v>
      </c>
      <c r="AC46" s="10">
        <v>24.300999999999998</v>
      </c>
      <c r="AD46" s="10">
        <v>33.871000000000002</v>
      </c>
      <c r="AE46" s="10">
        <v>39.85</v>
      </c>
      <c r="AF46" s="10">
        <v>28.811</v>
      </c>
      <c r="AG46" s="10">
        <v>25.512</v>
      </c>
      <c r="AH46" s="10">
        <v>37.860999999999997</v>
      </c>
      <c r="AI46" s="130"/>
      <c r="AJ46" s="130"/>
      <c r="AK46" s="130"/>
      <c r="AL46" s="130"/>
      <c r="AM46" s="130"/>
      <c r="AN46" s="130"/>
      <c r="AO46" s="130"/>
      <c r="AP46" s="130"/>
      <c r="AQ46" s="130"/>
      <c r="AR46" s="130"/>
      <c r="AS46" s="130"/>
      <c r="AT46" s="130"/>
      <c r="AU46" s="130"/>
      <c r="AV46" s="130"/>
      <c r="AW46" s="130"/>
      <c r="AX46" s="130"/>
      <c r="AY46" s="130"/>
    </row>
    <row r="47" spans="1:51" ht="15" x14ac:dyDescent="0.25">
      <c r="A47" s="144">
        <v>45992</v>
      </c>
      <c r="B47" s="281"/>
      <c r="C47" s="271"/>
      <c r="D47" s="285">
        <v>27.49</v>
      </c>
      <c r="E47" s="10">
        <v>27.728000000000002</v>
      </c>
      <c r="F47" s="10">
        <v>42.256999999999998</v>
      </c>
      <c r="G47" s="10">
        <v>35.389000000000003</v>
      </c>
      <c r="H47" s="10">
        <v>36.997</v>
      </c>
      <c r="I47" s="10">
        <v>34.82</v>
      </c>
      <c r="J47" s="10">
        <v>28.524999999999999</v>
      </c>
      <c r="K47" s="10">
        <v>24.562999999999999</v>
      </c>
      <c r="L47" s="10">
        <v>24.565999999999999</v>
      </c>
      <c r="M47" s="10">
        <v>17.646999999999998</v>
      </c>
      <c r="N47" s="10">
        <v>23.661999999999999</v>
      </c>
      <c r="O47" s="10">
        <v>25.131</v>
      </c>
      <c r="P47" s="10">
        <v>30.06</v>
      </c>
      <c r="Q47" s="10">
        <v>31.864000000000001</v>
      </c>
      <c r="R47" s="10">
        <v>25.920999999999999</v>
      </c>
      <c r="S47" s="10">
        <v>32.366</v>
      </c>
      <c r="T47" s="10">
        <v>29.530999999999999</v>
      </c>
      <c r="U47" s="10">
        <v>27.033999999999999</v>
      </c>
      <c r="V47" s="10">
        <v>29.693999999999999</v>
      </c>
      <c r="W47" s="10">
        <v>18.187999999999999</v>
      </c>
      <c r="X47" s="10">
        <v>25.248000000000001</v>
      </c>
      <c r="Y47" s="10">
        <v>31.591000000000001</v>
      </c>
      <c r="Z47" s="10">
        <v>27.888000000000002</v>
      </c>
      <c r="AA47" s="10">
        <v>25.513999999999999</v>
      </c>
      <c r="AB47" s="10">
        <v>33.176000000000002</v>
      </c>
      <c r="AC47" s="10">
        <v>19.738</v>
      </c>
      <c r="AD47" s="10">
        <v>31.145</v>
      </c>
      <c r="AE47" s="10">
        <v>31.704999999999998</v>
      </c>
      <c r="AF47" s="10">
        <v>26.254999999999999</v>
      </c>
      <c r="AG47" s="10">
        <v>22.821000000000002</v>
      </c>
      <c r="AH47" s="10">
        <v>32.052999999999997</v>
      </c>
      <c r="AI47" s="130"/>
      <c r="AJ47" s="130"/>
      <c r="AK47" s="130"/>
      <c r="AL47" s="130"/>
      <c r="AM47" s="130"/>
      <c r="AN47" s="130"/>
      <c r="AO47" s="130"/>
      <c r="AP47" s="130"/>
      <c r="AQ47" s="130"/>
      <c r="AR47" s="130"/>
      <c r="AS47" s="130"/>
      <c r="AT47" s="130"/>
      <c r="AU47" s="130"/>
      <c r="AV47" s="130"/>
      <c r="AW47" s="130"/>
      <c r="AX47" s="130"/>
      <c r="AY47" s="130"/>
    </row>
    <row r="48" spans="1:51" ht="15" x14ac:dyDescent="0.25">
      <c r="A48" s="144">
        <v>46023</v>
      </c>
      <c r="B48" s="281"/>
      <c r="C48" s="271"/>
      <c r="D48" s="285">
        <v>26.29</v>
      </c>
      <c r="E48" s="10">
        <v>25.114000000000001</v>
      </c>
      <c r="F48" s="10">
        <v>35.94</v>
      </c>
      <c r="G48" s="10">
        <v>30.242999999999999</v>
      </c>
      <c r="H48" s="10">
        <v>32.896000000000001</v>
      </c>
      <c r="I48" s="10">
        <v>29.805</v>
      </c>
      <c r="J48" s="10">
        <v>28.327000000000002</v>
      </c>
      <c r="K48" s="10">
        <v>22.696999999999999</v>
      </c>
      <c r="L48" s="10">
        <v>21.498000000000001</v>
      </c>
      <c r="M48" s="10">
        <v>16.797000000000001</v>
      </c>
      <c r="N48" s="10">
        <v>21.376000000000001</v>
      </c>
      <c r="O48" s="10">
        <v>24.321000000000002</v>
      </c>
      <c r="P48" s="10">
        <v>26.093</v>
      </c>
      <c r="Q48" s="10">
        <v>26.855</v>
      </c>
      <c r="R48" s="10">
        <v>21.777000000000001</v>
      </c>
      <c r="S48" s="10">
        <v>29.504999999999999</v>
      </c>
      <c r="T48" s="10">
        <v>26.24</v>
      </c>
      <c r="U48" s="10">
        <v>24.863</v>
      </c>
      <c r="V48" s="10">
        <v>28.183</v>
      </c>
      <c r="W48" s="10">
        <v>16.873999999999999</v>
      </c>
      <c r="X48" s="10">
        <v>22.024000000000001</v>
      </c>
      <c r="Y48" s="10">
        <v>27.617999999999999</v>
      </c>
      <c r="Z48" s="10">
        <v>25.652000000000001</v>
      </c>
      <c r="AA48" s="10">
        <v>23.658000000000001</v>
      </c>
      <c r="AB48" s="10">
        <v>28.898</v>
      </c>
      <c r="AC48" s="10">
        <v>18.129000000000001</v>
      </c>
      <c r="AD48" s="10">
        <v>28.45</v>
      </c>
      <c r="AE48" s="10">
        <v>25.478999999999999</v>
      </c>
      <c r="AF48" s="10">
        <v>23.567</v>
      </c>
      <c r="AG48" s="10">
        <v>21.306999999999999</v>
      </c>
      <c r="AH48" s="10">
        <v>29.19</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44">
        <v>46054</v>
      </c>
      <c r="B49" s="281"/>
      <c r="C49" s="271"/>
      <c r="D49" s="285">
        <v>24.71</v>
      </c>
      <c r="E49" s="10">
        <v>26.783999999999999</v>
      </c>
      <c r="F49" s="10">
        <v>34.573999999999998</v>
      </c>
      <c r="G49" s="10">
        <v>24.695</v>
      </c>
      <c r="H49" s="10">
        <v>28.001999999999999</v>
      </c>
      <c r="I49" s="10">
        <v>28.04</v>
      </c>
      <c r="J49" s="10">
        <v>27.917999999999999</v>
      </c>
      <c r="K49" s="10">
        <v>21.376999999999999</v>
      </c>
      <c r="L49" s="10">
        <v>18.097000000000001</v>
      </c>
      <c r="M49" s="10">
        <v>19.323</v>
      </c>
      <c r="N49" s="10">
        <v>18.387</v>
      </c>
      <c r="O49" s="10">
        <v>21.358000000000001</v>
      </c>
      <c r="P49" s="10">
        <v>21.335999999999999</v>
      </c>
      <c r="Q49" s="10">
        <v>24.795999999999999</v>
      </c>
      <c r="R49" s="10">
        <v>17.736999999999998</v>
      </c>
      <c r="S49" s="10">
        <v>25.760999999999999</v>
      </c>
      <c r="T49" s="10">
        <v>21.701000000000001</v>
      </c>
      <c r="U49" s="10">
        <v>20.603999999999999</v>
      </c>
      <c r="V49" s="10">
        <v>23.445</v>
      </c>
      <c r="W49" s="10">
        <v>14.753</v>
      </c>
      <c r="X49" s="10">
        <v>21.742000000000001</v>
      </c>
      <c r="Y49" s="10">
        <v>31.997</v>
      </c>
      <c r="Z49" s="10">
        <v>23.835000000000001</v>
      </c>
      <c r="AA49" s="10">
        <v>28.294</v>
      </c>
      <c r="AB49" s="10">
        <v>29.529</v>
      </c>
      <c r="AC49" s="10">
        <v>15.718</v>
      </c>
      <c r="AD49" s="10">
        <v>24.92</v>
      </c>
      <c r="AE49" s="10">
        <v>23.527000000000001</v>
      </c>
      <c r="AF49" s="10">
        <v>21.452000000000002</v>
      </c>
      <c r="AG49" s="10">
        <v>19.411000000000001</v>
      </c>
      <c r="AH49" s="10">
        <v>24.475999999999999</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44">
        <v>46082</v>
      </c>
      <c r="B50" s="281"/>
      <c r="C50" s="271"/>
      <c r="D50" s="285">
        <v>39.74</v>
      </c>
      <c r="E50" s="10">
        <v>50.71</v>
      </c>
      <c r="F50" s="10">
        <v>45.116999999999997</v>
      </c>
      <c r="G50" s="10">
        <v>48.512999999999998</v>
      </c>
      <c r="H50" s="10">
        <v>45.9</v>
      </c>
      <c r="I50" s="10">
        <v>40.551000000000002</v>
      </c>
      <c r="J50" s="10">
        <v>34.520000000000003</v>
      </c>
      <c r="K50" s="10">
        <v>32.481000000000002</v>
      </c>
      <c r="L50" s="10">
        <v>23.358000000000001</v>
      </c>
      <c r="M50" s="10">
        <v>30.459</v>
      </c>
      <c r="N50" s="10">
        <v>48.902000000000001</v>
      </c>
      <c r="O50" s="10">
        <v>27.704999999999998</v>
      </c>
      <c r="P50" s="10">
        <v>30.890999999999998</v>
      </c>
      <c r="Q50" s="10">
        <v>58.546999999999997</v>
      </c>
      <c r="R50" s="10">
        <v>19.5</v>
      </c>
      <c r="S50" s="10">
        <v>46.295000000000002</v>
      </c>
      <c r="T50" s="10">
        <v>25.7</v>
      </c>
      <c r="U50" s="10">
        <v>33.656999999999996</v>
      </c>
      <c r="V50" s="10">
        <v>42.042999999999999</v>
      </c>
      <c r="W50" s="10">
        <v>22.442</v>
      </c>
      <c r="X50" s="10">
        <v>29.614999999999998</v>
      </c>
      <c r="Y50" s="10">
        <v>53.332999999999998</v>
      </c>
      <c r="Z50" s="10">
        <v>40.984000000000002</v>
      </c>
      <c r="AA50" s="10">
        <v>63.752000000000002</v>
      </c>
      <c r="AB50" s="10">
        <v>32.186</v>
      </c>
      <c r="AC50" s="10">
        <v>22.449000000000002</v>
      </c>
      <c r="AD50" s="10">
        <v>38.567</v>
      </c>
      <c r="AE50" s="10">
        <v>30.818999999999999</v>
      </c>
      <c r="AF50" s="10">
        <v>35.100999999999999</v>
      </c>
      <c r="AG50" s="10">
        <v>32.679000000000002</v>
      </c>
      <c r="AH50" s="10">
        <v>43.875</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44">
        <v>46113</v>
      </c>
      <c r="B51" s="281"/>
      <c r="C51" s="271"/>
      <c r="D51" s="285">
        <v>88.83</v>
      </c>
      <c r="E51" s="10">
        <v>60.945999999999998</v>
      </c>
      <c r="F51" s="10">
        <v>105.28100000000001</v>
      </c>
      <c r="G51" s="10">
        <v>89.933000000000007</v>
      </c>
      <c r="H51" s="10">
        <v>69.23</v>
      </c>
      <c r="I51" s="10">
        <v>59.164000000000001</v>
      </c>
      <c r="J51" s="10">
        <v>94.307000000000002</v>
      </c>
      <c r="K51" s="10">
        <v>68.445999999999998</v>
      </c>
      <c r="L51" s="10">
        <v>59.188000000000002</v>
      </c>
      <c r="M51" s="10">
        <v>55.497</v>
      </c>
      <c r="N51" s="10">
        <v>106.03100000000001</v>
      </c>
      <c r="O51" s="10">
        <v>68.986000000000004</v>
      </c>
      <c r="P51" s="10">
        <v>97.721000000000004</v>
      </c>
      <c r="Q51" s="10">
        <v>101.065</v>
      </c>
      <c r="R51" s="10">
        <v>54.625</v>
      </c>
      <c r="S51" s="10">
        <v>69.399000000000001</v>
      </c>
      <c r="T51" s="10">
        <v>60.719000000000001</v>
      </c>
      <c r="U51" s="10">
        <v>71.483000000000004</v>
      </c>
      <c r="V51" s="10">
        <v>92.388000000000005</v>
      </c>
      <c r="W51" s="10">
        <v>42.695999999999998</v>
      </c>
      <c r="X51" s="10">
        <v>70.745000000000005</v>
      </c>
      <c r="Y51" s="10">
        <v>85.825999999999993</v>
      </c>
      <c r="Z51" s="10">
        <v>68.569000000000003</v>
      </c>
      <c r="AA51" s="10">
        <v>121.489</v>
      </c>
      <c r="AB51" s="10">
        <v>52.274999999999999</v>
      </c>
      <c r="AC51" s="10">
        <v>80.763000000000005</v>
      </c>
      <c r="AD51" s="10">
        <v>56.737000000000002</v>
      </c>
      <c r="AE51" s="10">
        <v>55.531999999999996</v>
      </c>
      <c r="AF51" s="10">
        <v>74.259</v>
      </c>
      <c r="AG51" s="10">
        <v>71.587000000000003</v>
      </c>
      <c r="AH51" s="10">
        <v>80.075000000000003</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44">
        <v>46143</v>
      </c>
      <c r="B52" s="281"/>
      <c r="C52" s="271"/>
      <c r="D52" s="285">
        <v>225.76</v>
      </c>
      <c r="E52" s="10">
        <v>260.077</v>
      </c>
      <c r="F52" s="10">
        <v>380.36399999999998</v>
      </c>
      <c r="G52" s="10">
        <v>349.07799999999997</v>
      </c>
      <c r="H52" s="10">
        <v>210.52799999999999</v>
      </c>
      <c r="I52" s="10">
        <v>232.011</v>
      </c>
      <c r="J52" s="10">
        <v>262.21300000000002</v>
      </c>
      <c r="K52" s="10">
        <v>265.91399999999999</v>
      </c>
      <c r="L52" s="10">
        <v>98.478999999999999</v>
      </c>
      <c r="M52" s="10">
        <v>163.34899999999999</v>
      </c>
      <c r="N52" s="10">
        <v>239.45099999999999</v>
      </c>
      <c r="O52" s="10">
        <v>275.10500000000002</v>
      </c>
      <c r="P52" s="10">
        <v>249.33500000000001</v>
      </c>
      <c r="Q52" s="10">
        <v>245.19</v>
      </c>
      <c r="R52" s="10">
        <v>266.87900000000002</v>
      </c>
      <c r="S52" s="10">
        <v>319.565</v>
      </c>
      <c r="T52" s="10">
        <v>129.12899999999999</v>
      </c>
      <c r="U52" s="10">
        <v>165.04900000000001</v>
      </c>
      <c r="V52" s="10">
        <v>155.363</v>
      </c>
      <c r="W52" s="10">
        <v>109.565</v>
      </c>
      <c r="X52" s="10">
        <v>246.215</v>
      </c>
      <c r="Y52" s="10">
        <v>171.38900000000001</v>
      </c>
      <c r="Z52" s="10">
        <v>177.73699999999999</v>
      </c>
      <c r="AA52" s="10">
        <v>263.68</v>
      </c>
      <c r="AB52" s="10">
        <v>171.18</v>
      </c>
      <c r="AC52" s="10">
        <v>209.11500000000001</v>
      </c>
      <c r="AD52" s="10">
        <v>194.971</v>
      </c>
      <c r="AE52" s="10">
        <v>137.428</v>
      </c>
      <c r="AF52" s="10">
        <v>218.10499999999999</v>
      </c>
      <c r="AG52" s="10">
        <v>274.19099999999997</v>
      </c>
      <c r="AH52" s="10">
        <v>222.398</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44">
        <v>46174</v>
      </c>
      <c r="B53" s="281"/>
      <c r="C53" s="271"/>
      <c r="D53" s="285">
        <v>265.3</v>
      </c>
      <c r="E53" s="10">
        <v>596.96100000000001</v>
      </c>
      <c r="F53" s="10">
        <v>322.86700000000002</v>
      </c>
      <c r="G53" s="10">
        <v>511.94900000000001</v>
      </c>
      <c r="H53" s="10">
        <v>226.428</v>
      </c>
      <c r="I53" s="10">
        <v>347.18900000000002</v>
      </c>
      <c r="J53" s="10">
        <v>163.44399999999999</v>
      </c>
      <c r="K53" s="10">
        <v>202.91200000000001</v>
      </c>
      <c r="L53" s="10">
        <v>62.423999999999999</v>
      </c>
      <c r="M53" s="10">
        <v>225.834</v>
      </c>
      <c r="N53" s="10">
        <v>147.988</v>
      </c>
      <c r="O53" s="10">
        <v>299.68599999999998</v>
      </c>
      <c r="P53" s="10">
        <v>194.97200000000001</v>
      </c>
      <c r="Q53" s="10">
        <v>182.75</v>
      </c>
      <c r="R53" s="10">
        <v>504.375</v>
      </c>
      <c r="S53" s="10">
        <v>273.42599999999999</v>
      </c>
      <c r="T53" s="10">
        <v>283.21899999999999</v>
      </c>
      <c r="U53" s="10">
        <v>444.51100000000002</v>
      </c>
      <c r="V53" s="10">
        <v>59.335999999999999</v>
      </c>
      <c r="W53" s="10">
        <v>159.02799999999999</v>
      </c>
      <c r="X53" s="10">
        <v>351.67700000000002</v>
      </c>
      <c r="Y53" s="10">
        <v>366.92599999999999</v>
      </c>
      <c r="Z53" s="10">
        <v>305.7</v>
      </c>
      <c r="AA53" s="10">
        <v>408.75200000000001</v>
      </c>
      <c r="AB53" s="10">
        <v>80.343999999999994</v>
      </c>
      <c r="AC53" s="10">
        <v>417.63600000000002</v>
      </c>
      <c r="AD53" s="10">
        <v>202.21</v>
      </c>
      <c r="AE53" s="10">
        <v>281.77999999999997</v>
      </c>
      <c r="AF53" s="10">
        <v>175.12299999999999</v>
      </c>
      <c r="AG53" s="10">
        <v>434.31400000000002</v>
      </c>
      <c r="AH53" s="10">
        <v>228.435</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44">
        <v>46204</v>
      </c>
      <c r="B54" s="281"/>
      <c r="C54" s="271"/>
      <c r="D54" s="285">
        <v>89.92</v>
      </c>
      <c r="E54" s="10">
        <v>455.24</v>
      </c>
      <c r="F54" s="10">
        <v>114.32299999999999</v>
      </c>
      <c r="G54" s="10">
        <v>178.74700000000001</v>
      </c>
      <c r="H54" s="10">
        <v>107.69199999999999</v>
      </c>
      <c r="I54" s="10">
        <v>229.387</v>
      </c>
      <c r="J54" s="10">
        <v>53.667000000000002</v>
      </c>
      <c r="K54" s="10">
        <v>62.207999999999998</v>
      </c>
      <c r="L54" s="10">
        <v>26.349</v>
      </c>
      <c r="M54" s="10">
        <v>59.792000000000002</v>
      </c>
      <c r="N54" s="10">
        <v>56.375999999999998</v>
      </c>
      <c r="O54" s="10">
        <v>118.624</v>
      </c>
      <c r="P54" s="10">
        <v>73.896000000000001</v>
      </c>
      <c r="Q54" s="10">
        <v>68.745000000000005</v>
      </c>
      <c r="R54" s="10">
        <v>219.166</v>
      </c>
      <c r="S54" s="10">
        <v>139.501</v>
      </c>
      <c r="T54" s="10">
        <v>75.960999999999999</v>
      </c>
      <c r="U54" s="10">
        <v>240.30600000000001</v>
      </c>
      <c r="V54" s="10">
        <v>30.231999999999999</v>
      </c>
      <c r="W54" s="10">
        <v>58.2</v>
      </c>
      <c r="X54" s="10">
        <v>106.526</v>
      </c>
      <c r="Y54" s="10">
        <v>125.43600000000001</v>
      </c>
      <c r="Z54" s="10">
        <v>97.43</v>
      </c>
      <c r="AA54" s="10">
        <v>136.54400000000001</v>
      </c>
      <c r="AB54" s="10">
        <v>34.658999999999999</v>
      </c>
      <c r="AC54" s="10">
        <v>275.94799999999998</v>
      </c>
      <c r="AD54" s="10">
        <v>62.747</v>
      </c>
      <c r="AE54" s="10">
        <v>127.89400000000001</v>
      </c>
      <c r="AF54" s="10">
        <v>69.956999999999994</v>
      </c>
      <c r="AG54" s="10">
        <v>200.744</v>
      </c>
      <c r="AH54" s="10">
        <v>69.251000000000005</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44">
        <v>46235</v>
      </c>
      <c r="B55" s="281"/>
      <c r="C55" s="271"/>
      <c r="D55" s="285">
        <v>56.12</v>
      </c>
      <c r="E55" s="10">
        <v>132.37700000000001</v>
      </c>
      <c r="F55" s="10">
        <v>56.582000000000001</v>
      </c>
      <c r="G55" s="10">
        <v>86.742999999999995</v>
      </c>
      <c r="H55" s="10">
        <v>54.459000000000003</v>
      </c>
      <c r="I55" s="10">
        <v>95.138999999999996</v>
      </c>
      <c r="J55" s="10">
        <v>47.378</v>
      </c>
      <c r="K55" s="10">
        <v>54.951999999999998</v>
      </c>
      <c r="L55" s="10">
        <v>22.914000000000001</v>
      </c>
      <c r="M55" s="10">
        <v>43.932000000000002</v>
      </c>
      <c r="N55" s="10">
        <v>39.427999999999997</v>
      </c>
      <c r="O55" s="10">
        <v>60.91</v>
      </c>
      <c r="P55" s="10">
        <v>52.591000000000001</v>
      </c>
      <c r="Q55" s="10">
        <v>50.286000000000001</v>
      </c>
      <c r="R55" s="10">
        <v>81.703000000000003</v>
      </c>
      <c r="S55" s="10">
        <v>57.424999999999997</v>
      </c>
      <c r="T55" s="10">
        <v>52.87</v>
      </c>
      <c r="U55" s="10">
        <v>74.417000000000002</v>
      </c>
      <c r="V55" s="10">
        <v>30.649000000000001</v>
      </c>
      <c r="W55" s="10">
        <v>42.125</v>
      </c>
      <c r="X55" s="10">
        <v>60.043999999999997</v>
      </c>
      <c r="Y55" s="10">
        <v>56.354999999999997</v>
      </c>
      <c r="Z55" s="10">
        <v>55.777000000000001</v>
      </c>
      <c r="AA55" s="10">
        <v>67.14</v>
      </c>
      <c r="AB55" s="10">
        <v>28.681999999999999</v>
      </c>
      <c r="AC55" s="10">
        <v>87.031000000000006</v>
      </c>
      <c r="AD55" s="10">
        <v>41.896999999999998</v>
      </c>
      <c r="AE55" s="10">
        <v>58.561999999999998</v>
      </c>
      <c r="AF55" s="10">
        <v>56.216999999999999</v>
      </c>
      <c r="AG55" s="10">
        <v>72.516000000000005</v>
      </c>
      <c r="AH55" s="10">
        <v>44.856999999999999</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44">
        <v>46266</v>
      </c>
      <c r="B56" s="281"/>
      <c r="C56" s="271"/>
      <c r="D56" s="285">
        <v>36.15</v>
      </c>
      <c r="E56" s="10">
        <v>65.856999999999999</v>
      </c>
      <c r="F56" s="10">
        <v>41.448</v>
      </c>
      <c r="G56" s="10">
        <v>59.378999999999998</v>
      </c>
      <c r="H56" s="10">
        <v>35.213000000000001</v>
      </c>
      <c r="I56" s="10">
        <v>50.816000000000003</v>
      </c>
      <c r="J56" s="10">
        <v>35.322000000000003</v>
      </c>
      <c r="K56" s="10">
        <v>32.688000000000002</v>
      </c>
      <c r="L56" s="10">
        <v>21.832999999999998</v>
      </c>
      <c r="M56" s="10">
        <v>58.218000000000004</v>
      </c>
      <c r="N56" s="10">
        <v>35.847999999999999</v>
      </c>
      <c r="O56" s="10">
        <v>38.978000000000002</v>
      </c>
      <c r="P56" s="10">
        <v>38.597999999999999</v>
      </c>
      <c r="Q56" s="10">
        <v>43.277000000000001</v>
      </c>
      <c r="R56" s="10">
        <v>46.713000000000001</v>
      </c>
      <c r="S56" s="10">
        <v>38.421999999999997</v>
      </c>
      <c r="T56" s="10">
        <v>30.913</v>
      </c>
      <c r="U56" s="10">
        <v>42.505000000000003</v>
      </c>
      <c r="V56" s="10">
        <v>24.96</v>
      </c>
      <c r="W56" s="10">
        <v>55.061</v>
      </c>
      <c r="X56" s="10">
        <v>53.216999999999999</v>
      </c>
      <c r="Y56" s="10">
        <v>40.463999999999999</v>
      </c>
      <c r="Z56" s="10">
        <v>36.890999999999998</v>
      </c>
      <c r="AA56" s="10">
        <v>41.023000000000003</v>
      </c>
      <c r="AB56" s="10">
        <v>23.274999999999999</v>
      </c>
      <c r="AC56" s="10">
        <v>45.792999999999999</v>
      </c>
      <c r="AD56" s="10">
        <v>38.582999999999998</v>
      </c>
      <c r="AE56" s="10">
        <v>35.770000000000003</v>
      </c>
      <c r="AF56" s="10">
        <v>41.689</v>
      </c>
      <c r="AG56" s="10">
        <v>51.969000000000001</v>
      </c>
      <c r="AH56" s="10">
        <v>36.362000000000002</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44">
        <v>46296</v>
      </c>
      <c r="B57" s="281"/>
      <c r="C57" s="271"/>
      <c r="D57" s="285">
        <v>37.46</v>
      </c>
      <c r="E57" s="10">
        <v>63.107999999999997</v>
      </c>
      <c r="F57" s="10">
        <v>50.465000000000003</v>
      </c>
      <c r="G57" s="10">
        <v>62.112000000000002</v>
      </c>
      <c r="H57" s="10">
        <v>45.57</v>
      </c>
      <c r="I57" s="10">
        <v>40.575000000000003</v>
      </c>
      <c r="J57" s="10">
        <v>31.942</v>
      </c>
      <c r="K57" s="10">
        <v>30.919</v>
      </c>
      <c r="L57" s="10">
        <v>31.358000000000001</v>
      </c>
      <c r="M57" s="10">
        <v>35.603000000000002</v>
      </c>
      <c r="N57" s="10">
        <v>33.692999999999998</v>
      </c>
      <c r="O57" s="10">
        <v>52.71</v>
      </c>
      <c r="P57" s="10">
        <v>64.981999999999999</v>
      </c>
      <c r="Q57" s="10">
        <v>44.771999999999998</v>
      </c>
      <c r="R57" s="10">
        <v>42.634</v>
      </c>
      <c r="S57" s="10">
        <v>40.241999999999997</v>
      </c>
      <c r="T57" s="10">
        <v>31.861000000000001</v>
      </c>
      <c r="U57" s="10">
        <v>41.566000000000003</v>
      </c>
      <c r="V57" s="10">
        <v>23.998000000000001</v>
      </c>
      <c r="W57" s="10">
        <v>51.415999999999997</v>
      </c>
      <c r="X57" s="10">
        <v>63.228999999999999</v>
      </c>
      <c r="Y57" s="10">
        <v>34.911000000000001</v>
      </c>
      <c r="Z57" s="10">
        <v>32.273000000000003</v>
      </c>
      <c r="AA57" s="10">
        <v>42.212000000000003</v>
      </c>
      <c r="AB57" s="10">
        <v>25.739000000000001</v>
      </c>
      <c r="AC57" s="10">
        <v>39.335000000000001</v>
      </c>
      <c r="AD57" s="10">
        <v>37.173000000000002</v>
      </c>
      <c r="AE57" s="10">
        <v>30.361999999999998</v>
      </c>
      <c r="AF57" s="10">
        <v>30.172999999999998</v>
      </c>
      <c r="AG57" s="10">
        <v>46.511000000000003</v>
      </c>
      <c r="AH57" s="10">
        <v>43.343000000000004</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44">
        <v>46327</v>
      </c>
      <c r="B58" s="281"/>
      <c r="C58" s="271"/>
      <c r="D58" s="285">
        <v>31.95</v>
      </c>
      <c r="E58" s="10">
        <v>46.415999999999997</v>
      </c>
      <c r="F58" s="10">
        <v>42.68</v>
      </c>
      <c r="G58" s="10">
        <v>47.061999999999998</v>
      </c>
      <c r="H58" s="10">
        <v>38.523000000000003</v>
      </c>
      <c r="I58" s="10">
        <v>32.442999999999998</v>
      </c>
      <c r="J58" s="10">
        <v>28.314</v>
      </c>
      <c r="K58" s="10">
        <v>30.263000000000002</v>
      </c>
      <c r="L58" s="10">
        <v>20.466000000000001</v>
      </c>
      <c r="M58" s="10">
        <v>26.256</v>
      </c>
      <c r="N58" s="10">
        <v>31.309000000000001</v>
      </c>
      <c r="O58" s="10">
        <v>40.459000000000003</v>
      </c>
      <c r="P58" s="10">
        <v>46.250999999999998</v>
      </c>
      <c r="Q58" s="10">
        <v>36.951000000000001</v>
      </c>
      <c r="R58" s="10">
        <v>36.581000000000003</v>
      </c>
      <c r="S58" s="10">
        <v>36.223999999999997</v>
      </c>
      <c r="T58" s="10">
        <v>32.131999999999998</v>
      </c>
      <c r="U58" s="10">
        <v>34.302999999999997</v>
      </c>
      <c r="V58" s="10">
        <v>20.047999999999998</v>
      </c>
      <c r="W58" s="10">
        <v>33.567</v>
      </c>
      <c r="X58" s="10">
        <v>39.326000000000001</v>
      </c>
      <c r="Y58" s="10">
        <v>31.605</v>
      </c>
      <c r="Z58" s="10">
        <v>27.728999999999999</v>
      </c>
      <c r="AA58" s="10">
        <v>35.866999999999997</v>
      </c>
      <c r="AB58" s="10">
        <v>24.286000000000001</v>
      </c>
      <c r="AC58" s="10">
        <v>34.072000000000003</v>
      </c>
      <c r="AD58" s="10">
        <v>39.972999999999999</v>
      </c>
      <c r="AE58" s="10">
        <v>28.745999999999999</v>
      </c>
      <c r="AF58" s="10">
        <v>25.673999999999999</v>
      </c>
      <c r="AG58" s="10">
        <v>38.273000000000003</v>
      </c>
      <c r="AH58" s="10">
        <v>34.131999999999998</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44">
        <v>46357</v>
      </c>
      <c r="B59" s="281"/>
      <c r="C59" s="271"/>
      <c r="D59" s="285">
        <v>27.49</v>
      </c>
      <c r="E59" s="10">
        <v>42.509</v>
      </c>
      <c r="F59" s="10">
        <v>35.491999999999997</v>
      </c>
      <c r="G59" s="10">
        <v>36.997</v>
      </c>
      <c r="H59" s="10">
        <v>34.968000000000004</v>
      </c>
      <c r="I59" s="10">
        <v>28.724</v>
      </c>
      <c r="J59" s="10">
        <v>24.695</v>
      </c>
      <c r="K59" s="10">
        <v>24.640999999999998</v>
      </c>
      <c r="L59" s="10">
        <v>17.707000000000001</v>
      </c>
      <c r="M59" s="10">
        <v>23.771999999999998</v>
      </c>
      <c r="N59" s="10">
        <v>25.126999999999999</v>
      </c>
      <c r="O59" s="10">
        <v>29.997</v>
      </c>
      <c r="P59" s="10">
        <v>31.859000000000002</v>
      </c>
      <c r="Q59" s="10">
        <v>26.282</v>
      </c>
      <c r="R59" s="10">
        <v>32.384999999999998</v>
      </c>
      <c r="S59" s="10">
        <v>29.538</v>
      </c>
      <c r="T59" s="10">
        <v>27.036999999999999</v>
      </c>
      <c r="U59" s="10">
        <v>29.998999999999999</v>
      </c>
      <c r="V59" s="10">
        <v>18.236000000000001</v>
      </c>
      <c r="W59" s="10">
        <v>25.228000000000002</v>
      </c>
      <c r="X59" s="10">
        <v>31.704999999999998</v>
      </c>
      <c r="Y59" s="10">
        <v>27.975000000000001</v>
      </c>
      <c r="Z59" s="10">
        <v>25.488</v>
      </c>
      <c r="AA59" s="10">
        <v>33.229999999999997</v>
      </c>
      <c r="AB59" s="10">
        <v>19.725999999999999</v>
      </c>
      <c r="AC59" s="10">
        <v>31.274999999999999</v>
      </c>
      <c r="AD59" s="10">
        <v>31.82</v>
      </c>
      <c r="AE59" s="10">
        <v>26.195</v>
      </c>
      <c r="AF59" s="10">
        <v>22.977</v>
      </c>
      <c r="AG59" s="10">
        <v>32.179000000000002</v>
      </c>
      <c r="AH59" s="10">
        <v>27.734000000000002</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44">
        <v>46388</v>
      </c>
      <c r="B60" s="281"/>
      <c r="C60" s="271"/>
      <c r="D60" s="285">
        <v>26.29</v>
      </c>
      <c r="E60" s="10">
        <v>36.040999999999997</v>
      </c>
      <c r="F60" s="10">
        <v>30.334</v>
      </c>
      <c r="G60" s="10">
        <v>32.896000000000001</v>
      </c>
      <c r="H60" s="10">
        <v>29.934999999999999</v>
      </c>
      <c r="I60" s="10">
        <v>28.33</v>
      </c>
      <c r="J60" s="10">
        <v>22.818999999999999</v>
      </c>
      <c r="K60" s="10">
        <v>21.567</v>
      </c>
      <c r="L60" s="10">
        <v>16.852</v>
      </c>
      <c r="M60" s="10">
        <v>21.452000000000002</v>
      </c>
      <c r="N60" s="10">
        <v>24.315000000000001</v>
      </c>
      <c r="O60" s="10">
        <v>26.033000000000001</v>
      </c>
      <c r="P60" s="10">
        <v>26.85</v>
      </c>
      <c r="Q60" s="10">
        <v>21.94</v>
      </c>
      <c r="R60" s="10">
        <v>29.521999999999998</v>
      </c>
      <c r="S60" s="10">
        <v>26.245000000000001</v>
      </c>
      <c r="T60" s="10">
        <v>24.864999999999998</v>
      </c>
      <c r="U60" s="10">
        <v>28.431000000000001</v>
      </c>
      <c r="V60" s="10">
        <v>16.917999999999999</v>
      </c>
      <c r="W60" s="10">
        <v>22.004000000000001</v>
      </c>
      <c r="X60" s="10">
        <v>27.722000000000001</v>
      </c>
      <c r="Y60" s="10">
        <v>25.709</v>
      </c>
      <c r="Z60" s="10">
        <v>23.632999999999999</v>
      </c>
      <c r="AA60" s="10">
        <v>28.946000000000002</v>
      </c>
      <c r="AB60" s="10">
        <v>18.117000000000001</v>
      </c>
      <c r="AC60" s="10">
        <v>28.542999999999999</v>
      </c>
      <c r="AD60" s="10">
        <v>25.579000000000001</v>
      </c>
      <c r="AE60" s="10">
        <v>23.510999999999999</v>
      </c>
      <c r="AF60" s="10">
        <v>21.452999999999999</v>
      </c>
      <c r="AG60" s="10">
        <v>29.273</v>
      </c>
      <c r="AH60" s="10">
        <v>25.119</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44">
        <v>46419</v>
      </c>
      <c r="B61" s="281"/>
      <c r="C61" s="271"/>
      <c r="D61" s="285">
        <v>24.71</v>
      </c>
      <c r="E61" s="10">
        <v>34.32</v>
      </c>
      <c r="F61" s="10">
        <v>24.771999999999998</v>
      </c>
      <c r="G61" s="10">
        <v>28.001000000000001</v>
      </c>
      <c r="H61" s="10">
        <v>28.155000000000001</v>
      </c>
      <c r="I61" s="10">
        <v>28.030999999999999</v>
      </c>
      <c r="J61" s="10">
        <v>21.481999999999999</v>
      </c>
      <c r="K61" s="10">
        <v>18.157</v>
      </c>
      <c r="L61" s="10">
        <v>19.373000000000001</v>
      </c>
      <c r="M61" s="10">
        <v>18.318000000000001</v>
      </c>
      <c r="N61" s="10">
        <v>21.353999999999999</v>
      </c>
      <c r="O61" s="10">
        <v>21.286999999999999</v>
      </c>
      <c r="P61" s="10">
        <v>24.792999999999999</v>
      </c>
      <c r="Q61" s="10">
        <v>17.855</v>
      </c>
      <c r="R61" s="10">
        <v>25.776</v>
      </c>
      <c r="S61" s="10">
        <v>21.706</v>
      </c>
      <c r="T61" s="10">
        <v>20.606999999999999</v>
      </c>
      <c r="U61" s="10">
        <v>23.625</v>
      </c>
      <c r="V61" s="10">
        <v>14.791</v>
      </c>
      <c r="W61" s="10">
        <v>21.725000000000001</v>
      </c>
      <c r="X61" s="10">
        <v>32.097999999999999</v>
      </c>
      <c r="Y61" s="10">
        <v>23.666</v>
      </c>
      <c r="Z61" s="10">
        <v>28.273</v>
      </c>
      <c r="AA61" s="10">
        <v>29.571000000000002</v>
      </c>
      <c r="AB61" s="10">
        <v>15.709</v>
      </c>
      <c r="AC61" s="10">
        <v>24.963000000000001</v>
      </c>
      <c r="AD61" s="10">
        <v>23.616</v>
      </c>
      <c r="AE61" s="10">
        <v>21.405000000000001</v>
      </c>
      <c r="AF61" s="10">
        <v>19.538</v>
      </c>
      <c r="AG61" s="10">
        <v>24.477</v>
      </c>
      <c r="AH61" s="10">
        <v>26.786000000000001</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44">
        <v>46447</v>
      </c>
      <c r="B62" s="281"/>
      <c r="C62" s="271"/>
      <c r="D62" s="285">
        <v>39.74</v>
      </c>
      <c r="E62" s="10">
        <v>44.765999999999998</v>
      </c>
      <c r="F62" s="10">
        <v>48.631</v>
      </c>
      <c r="G62" s="10">
        <v>45.896999999999998</v>
      </c>
      <c r="H62" s="10">
        <v>40.692</v>
      </c>
      <c r="I62" s="10">
        <v>34.154000000000003</v>
      </c>
      <c r="J62" s="10">
        <v>32.610999999999997</v>
      </c>
      <c r="K62" s="10">
        <v>23.428000000000001</v>
      </c>
      <c r="L62" s="10">
        <v>30.52</v>
      </c>
      <c r="M62" s="10">
        <v>47.802</v>
      </c>
      <c r="N62" s="10">
        <v>27.701000000000001</v>
      </c>
      <c r="O62" s="10">
        <v>30.832999999999998</v>
      </c>
      <c r="P62" s="10">
        <v>58.545999999999999</v>
      </c>
      <c r="Q62" s="10">
        <v>19.167000000000002</v>
      </c>
      <c r="R62" s="10">
        <v>46.316000000000003</v>
      </c>
      <c r="S62" s="10">
        <v>25.706</v>
      </c>
      <c r="T62" s="10">
        <v>33.665999999999997</v>
      </c>
      <c r="U62" s="10">
        <v>40.905999999999999</v>
      </c>
      <c r="V62" s="10">
        <v>22.489000000000001</v>
      </c>
      <c r="W62" s="10">
        <v>29.594999999999999</v>
      </c>
      <c r="X62" s="10">
        <v>53.473999999999997</v>
      </c>
      <c r="Y62" s="10">
        <v>40.642000000000003</v>
      </c>
      <c r="Z62" s="10">
        <v>63.725999999999999</v>
      </c>
      <c r="AA62" s="10">
        <v>32.231999999999999</v>
      </c>
      <c r="AB62" s="10">
        <v>22.440999999999999</v>
      </c>
      <c r="AC62" s="10">
        <v>38.094999999999999</v>
      </c>
      <c r="AD62" s="10">
        <v>30.920999999999999</v>
      </c>
      <c r="AE62" s="10">
        <v>35.045999999999999</v>
      </c>
      <c r="AF62" s="10">
        <v>32.856999999999999</v>
      </c>
      <c r="AG62" s="10">
        <v>43.32</v>
      </c>
      <c r="AH62" s="10">
        <v>50.713999999999999</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44">
        <v>46478</v>
      </c>
      <c r="B63" s="281"/>
      <c r="C63" s="271"/>
      <c r="D63" s="285">
        <v>88.83</v>
      </c>
      <c r="E63" s="10">
        <v>103.416</v>
      </c>
      <c r="F63" s="10">
        <v>90.072999999999993</v>
      </c>
      <c r="G63" s="10">
        <v>69.224999999999994</v>
      </c>
      <c r="H63" s="10">
        <v>59.328000000000003</v>
      </c>
      <c r="I63" s="10">
        <v>89.5</v>
      </c>
      <c r="J63" s="10">
        <v>68.616</v>
      </c>
      <c r="K63" s="10">
        <v>59.265000000000001</v>
      </c>
      <c r="L63" s="10">
        <v>55.576999999999998</v>
      </c>
      <c r="M63" s="10">
        <v>104.122</v>
      </c>
      <c r="N63" s="10">
        <v>68.988</v>
      </c>
      <c r="O63" s="10">
        <v>97.629000000000005</v>
      </c>
      <c r="P63" s="10">
        <v>101.051</v>
      </c>
      <c r="Q63" s="10">
        <v>52.902999999999999</v>
      </c>
      <c r="R63" s="10">
        <v>69.438999999999993</v>
      </c>
      <c r="S63" s="10">
        <v>60.731999999999999</v>
      </c>
      <c r="T63" s="10">
        <v>71.501000000000005</v>
      </c>
      <c r="U63" s="10">
        <v>91.266000000000005</v>
      </c>
      <c r="V63" s="10">
        <v>42.762</v>
      </c>
      <c r="W63" s="10">
        <v>70.722999999999999</v>
      </c>
      <c r="X63" s="10">
        <v>85.959000000000003</v>
      </c>
      <c r="Y63" s="10">
        <v>66.977000000000004</v>
      </c>
      <c r="Z63" s="10">
        <v>121.456</v>
      </c>
      <c r="AA63" s="10">
        <v>52.335999999999999</v>
      </c>
      <c r="AB63" s="10">
        <v>80.760999999999996</v>
      </c>
      <c r="AC63" s="10">
        <v>54.694000000000003</v>
      </c>
      <c r="AD63" s="10">
        <v>55.667000000000002</v>
      </c>
      <c r="AE63" s="10">
        <v>74.177999999999997</v>
      </c>
      <c r="AF63" s="10">
        <v>71.852000000000004</v>
      </c>
      <c r="AG63" s="10">
        <v>79.016999999999996</v>
      </c>
      <c r="AH63" s="10">
        <v>60.954999999999998</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44">
        <v>46508</v>
      </c>
      <c r="B64" s="281"/>
      <c r="C64" s="271"/>
      <c r="D64" s="276">
        <v>225.76</v>
      </c>
      <c r="E64" s="10">
        <v>380.36399999999998</v>
      </c>
      <c r="F64" s="10">
        <v>349.07799999999997</v>
      </c>
      <c r="G64" s="10">
        <v>210.52799999999999</v>
      </c>
      <c r="H64" s="10">
        <v>232.011</v>
      </c>
      <c r="I64" s="10">
        <v>262.21300000000002</v>
      </c>
      <c r="J64" s="10">
        <v>265.91399999999999</v>
      </c>
      <c r="K64" s="10">
        <v>98.478999999999999</v>
      </c>
      <c r="L64" s="10">
        <v>163.34899999999999</v>
      </c>
      <c r="M64" s="10">
        <v>239.45099999999999</v>
      </c>
      <c r="N64" s="10">
        <v>275.10500000000002</v>
      </c>
      <c r="O64" s="10">
        <v>249.33500000000001</v>
      </c>
      <c r="P64" s="10">
        <v>245.19</v>
      </c>
      <c r="Q64" s="10">
        <v>266.87900000000002</v>
      </c>
      <c r="R64" s="10">
        <v>319.565</v>
      </c>
      <c r="S64" s="10">
        <v>129.12899999999999</v>
      </c>
      <c r="T64" s="10">
        <v>165.04900000000001</v>
      </c>
      <c r="U64" s="10">
        <v>155.363</v>
      </c>
      <c r="V64" s="10">
        <v>109.565</v>
      </c>
      <c r="W64" s="10">
        <v>246.215</v>
      </c>
      <c r="X64" s="10">
        <v>171.38900000000001</v>
      </c>
      <c r="Y64" s="10">
        <v>177.73699999999999</v>
      </c>
      <c r="Z64" s="10">
        <v>263.68</v>
      </c>
      <c r="AA64" s="10">
        <v>171.18</v>
      </c>
      <c r="AB64" s="10">
        <v>209.11500000000001</v>
      </c>
      <c r="AC64" s="10">
        <v>194.971</v>
      </c>
      <c r="AD64" s="10">
        <v>137.428</v>
      </c>
      <c r="AE64" s="10">
        <v>218.10499999999999</v>
      </c>
      <c r="AF64" s="10">
        <v>274.19099999999997</v>
      </c>
      <c r="AG64" s="10">
        <v>222.398</v>
      </c>
      <c r="AH64" s="10">
        <v>222.398</v>
      </c>
      <c r="AI64" s="130"/>
      <c r="AJ64" s="130"/>
      <c r="AK64" s="130"/>
      <c r="AL64" s="130"/>
      <c r="AM64" s="130"/>
      <c r="AN64" s="130"/>
      <c r="AO64" s="130"/>
      <c r="AP64" s="130"/>
      <c r="AQ64" s="130"/>
      <c r="AR64" s="130"/>
      <c r="AS64" s="130"/>
      <c r="AT64" s="130"/>
      <c r="AU64" s="130"/>
      <c r="AV64" s="130"/>
      <c r="AW64" s="130"/>
      <c r="AX64" s="130"/>
      <c r="AY64" s="130"/>
      <c r="ALQ64" s="2" t="e">
        <v>#N/A</v>
      </c>
    </row>
    <row r="65" spans="1:1005" ht="15" x14ac:dyDescent="0.25">
      <c r="A65" s="144">
        <v>46539</v>
      </c>
      <c r="B65" s="281"/>
      <c r="C65" s="271"/>
      <c r="D65" s="276">
        <v>265.3</v>
      </c>
      <c r="E65" s="10">
        <v>322.86700000000002</v>
      </c>
      <c r="F65" s="10">
        <v>511.94900000000001</v>
      </c>
      <c r="G65" s="10">
        <v>226.428</v>
      </c>
      <c r="H65" s="10">
        <v>347.18900000000002</v>
      </c>
      <c r="I65" s="10">
        <v>163.44399999999999</v>
      </c>
      <c r="J65" s="10">
        <v>202.91200000000001</v>
      </c>
      <c r="K65" s="10">
        <v>62.423999999999999</v>
      </c>
      <c r="L65" s="10">
        <v>225.834</v>
      </c>
      <c r="M65" s="10">
        <v>147.988</v>
      </c>
      <c r="N65" s="10">
        <v>299.68599999999998</v>
      </c>
      <c r="O65" s="10">
        <v>194.97200000000001</v>
      </c>
      <c r="P65" s="10">
        <v>182.75</v>
      </c>
      <c r="Q65" s="10">
        <v>504.375</v>
      </c>
      <c r="R65" s="10">
        <v>273.42599999999999</v>
      </c>
      <c r="S65" s="10">
        <v>283.21899999999999</v>
      </c>
      <c r="T65" s="10">
        <v>444.51100000000002</v>
      </c>
      <c r="U65" s="10">
        <v>59.335999999999999</v>
      </c>
      <c r="V65" s="10">
        <v>159.02799999999999</v>
      </c>
      <c r="W65" s="10">
        <v>351.67700000000002</v>
      </c>
      <c r="X65" s="10">
        <v>366.92599999999999</v>
      </c>
      <c r="Y65" s="10">
        <v>305.7</v>
      </c>
      <c r="Z65" s="10">
        <v>408.75200000000001</v>
      </c>
      <c r="AA65" s="10">
        <v>80.343999999999994</v>
      </c>
      <c r="AB65" s="10">
        <v>417.63600000000002</v>
      </c>
      <c r="AC65" s="10">
        <v>202.21</v>
      </c>
      <c r="AD65" s="10">
        <v>281.77999999999997</v>
      </c>
      <c r="AE65" s="10">
        <v>175.12299999999999</v>
      </c>
      <c r="AF65" s="10">
        <v>434.31400000000002</v>
      </c>
      <c r="AG65" s="10">
        <v>228.435</v>
      </c>
      <c r="AH65" s="10">
        <v>228.435</v>
      </c>
      <c r="AI65" s="130"/>
      <c r="AJ65" s="130"/>
      <c r="AK65" s="130"/>
      <c r="AL65" s="130"/>
      <c r="AM65" s="130"/>
      <c r="AN65" s="130"/>
      <c r="AO65" s="130"/>
      <c r="AP65" s="130"/>
      <c r="AQ65" s="130"/>
      <c r="AR65" s="130"/>
      <c r="AS65" s="130"/>
      <c r="AT65" s="130"/>
      <c r="AU65" s="130"/>
      <c r="AV65" s="130"/>
      <c r="AW65" s="130"/>
      <c r="AX65" s="130"/>
      <c r="AY65" s="130"/>
      <c r="ALQ65" s="2" t="e">
        <v>#N/A</v>
      </c>
    </row>
    <row r="66" spans="1:1005" ht="15" x14ac:dyDescent="0.25">
      <c r="A66" s="144">
        <v>46569</v>
      </c>
      <c r="B66" s="281"/>
      <c r="C66" s="271"/>
      <c r="D66" s="276">
        <v>89.92</v>
      </c>
      <c r="E66" s="10">
        <v>114.32299999999999</v>
      </c>
      <c r="F66" s="10">
        <v>178.74700000000001</v>
      </c>
      <c r="G66" s="10">
        <v>107.69199999999999</v>
      </c>
      <c r="H66" s="10">
        <v>229.387</v>
      </c>
      <c r="I66" s="10">
        <v>53.667000000000002</v>
      </c>
      <c r="J66" s="10">
        <v>62.207999999999998</v>
      </c>
      <c r="K66" s="10">
        <v>26.349</v>
      </c>
      <c r="L66" s="10">
        <v>59.792000000000002</v>
      </c>
      <c r="M66" s="10">
        <v>56.375999999999998</v>
      </c>
      <c r="N66" s="10">
        <v>118.624</v>
      </c>
      <c r="O66" s="10">
        <v>73.896000000000001</v>
      </c>
      <c r="P66" s="10">
        <v>68.745000000000005</v>
      </c>
      <c r="Q66" s="10">
        <v>219.166</v>
      </c>
      <c r="R66" s="10">
        <v>139.501</v>
      </c>
      <c r="S66" s="10">
        <v>75.960999999999999</v>
      </c>
      <c r="T66" s="10">
        <v>240.30600000000001</v>
      </c>
      <c r="U66" s="10">
        <v>30.231999999999999</v>
      </c>
      <c r="V66" s="10">
        <v>58.2</v>
      </c>
      <c r="W66" s="10">
        <v>106.526</v>
      </c>
      <c r="X66" s="10">
        <v>125.43600000000001</v>
      </c>
      <c r="Y66" s="10">
        <v>97.43</v>
      </c>
      <c r="Z66" s="10">
        <v>136.54400000000001</v>
      </c>
      <c r="AA66" s="10">
        <v>34.658999999999999</v>
      </c>
      <c r="AB66" s="10">
        <v>275.94799999999998</v>
      </c>
      <c r="AC66" s="10">
        <v>62.747</v>
      </c>
      <c r="AD66" s="10">
        <v>127.89400000000001</v>
      </c>
      <c r="AE66" s="10">
        <v>69.956999999999994</v>
      </c>
      <c r="AF66" s="10">
        <v>200.744</v>
      </c>
      <c r="AG66" s="10">
        <v>69.251000000000005</v>
      </c>
      <c r="AH66" s="10">
        <v>69.251000000000005</v>
      </c>
      <c r="AI66" s="130"/>
      <c r="AJ66" s="130"/>
      <c r="AK66" s="130"/>
      <c r="AL66" s="130"/>
      <c r="AM66" s="130"/>
      <c r="AN66" s="130"/>
      <c r="AO66" s="130"/>
      <c r="AP66" s="130"/>
      <c r="AQ66" s="130"/>
      <c r="AR66" s="130"/>
      <c r="AS66" s="130"/>
      <c r="AT66" s="130"/>
      <c r="AU66" s="130"/>
      <c r="AV66" s="130"/>
      <c r="AW66" s="130"/>
      <c r="AX66" s="130"/>
      <c r="AY66" s="130"/>
      <c r="ALQ66" s="2" t="e">
        <v>#N/A</v>
      </c>
    </row>
    <row r="67" spans="1:1005" ht="15" x14ac:dyDescent="0.25">
      <c r="A67" s="144">
        <v>46600</v>
      </c>
      <c r="B67" s="281"/>
      <c r="C67" s="271"/>
      <c r="D67" s="276">
        <v>56.12</v>
      </c>
      <c r="E67" s="10">
        <v>56.582000000000001</v>
      </c>
      <c r="F67" s="10">
        <v>86.742999999999995</v>
      </c>
      <c r="G67" s="10">
        <v>54.459000000000003</v>
      </c>
      <c r="H67" s="10">
        <v>95.138999999999996</v>
      </c>
      <c r="I67" s="10">
        <v>47.378</v>
      </c>
      <c r="J67" s="10">
        <v>54.951999999999998</v>
      </c>
      <c r="K67" s="10">
        <v>22.914000000000001</v>
      </c>
      <c r="L67" s="10">
        <v>43.932000000000002</v>
      </c>
      <c r="M67" s="10">
        <v>39.427999999999997</v>
      </c>
      <c r="N67" s="10">
        <v>60.91</v>
      </c>
      <c r="O67" s="10">
        <v>52.591000000000001</v>
      </c>
      <c r="P67" s="10">
        <v>50.286000000000001</v>
      </c>
      <c r="Q67" s="10">
        <v>81.703000000000003</v>
      </c>
      <c r="R67" s="10">
        <v>57.424999999999997</v>
      </c>
      <c r="S67" s="10">
        <v>52.87</v>
      </c>
      <c r="T67" s="10">
        <v>74.417000000000002</v>
      </c>
      <c r="U67" s="10">
        <v>30.649000000000001</v>
      </c>
      <c r="V67" s="10">
        <v>42.125</v>
      </c>
      <c r="W67" s="10">
        <v>60.043999999999997</v>
      </c>
      <c r="X67" s="10">
        <v>56.354999999999997</v>
      </c>
      <c r="Y67" s="10">
        <v>55.777000000000001</v>
      </c>
      <c r="Z67" s="10">
        <v>67.14</v>
      </c>
      <c r="AA67" s="10">
        <v>28.681999999999999</v>
      </c>
      <c r="AB67" s="10">
        <v>87.031000000000006</v>
      </c>
      <c r="AC67" s="10">
        <v>41.896999999999998</v>
      </c>
      <c r="AD67" s="10">
        <v>58.561999999999998</v>
      </c>
      <c r="AE67" s="10">
        <v>56.216999999999999</v>
      </c>
      <c r="AF67" s="10">
        <v>72.516000000000005</v>
      </c>
      <c r="AG67" s="10">
        <v>44.856999999999999</v>
      </c>
      <c r="AH67" s="10">
        <v>44.856999999999999</v>
      </c>
      <c r="AI67" s="130"/>
      <c r="AJ67" s="130"/>
      <c r="AK67" s="130"/>
      <c r="AL67" s="130"/>
      <c r="AM67" s="130"/>
      <c r="AN67" s="130"/>
      <c r="AO67" s="130"/>
      <c r="AP67" s="130"/>
      <c r="AQ67" s="130"/>
      <c r="AR67" s="130"/>
      <c r="AS67" s="130"/>
      <c r="AT67" s="130"/>
      <c r="AU67" s="130"/>
      <c r="AV67" s="130"/>
      <c r="AW67" s="130"/>
      <c r="AX67" s="130"/>
      <c r="AY67" s="130"/>
      <c r="ALQ67" s="2" t="e">
        <v>#N/A</v>
      </c>
    </row>
    <row r="68" spans="1:1005" ht="15" x14ac:dyDescent="0.25">
      <c r="A68" s="144">
        <v>46631</v>
      </c>
      <c r="B68" s="281"/>
      <c r="C68" s="271"/>
      <c r="D68" s="276">
        <v>36.15</v>
      </c>
      <c r="E68" s="10">
        <v>41.448</v>
      </c>
      <c r="F68" s="10">
        <v>59.378999999999998</v>
      </c>
      <c r="G68" s="10">
        <v>35.213000000000001</v>
      </c>
      <c r="H68" s="10">
        <v>50.816000000000003</v>
      </c>
      <c r="I68" s="10">
        <v>35.322000000000003</v>
      </c>
      <c r="J68" s="10">
        <v>32.688000000000002</v>
      </c>
      <c r="K68" s="10">
        <v>21.832999999999998</v>
      </c>
      <c r="L68" s="10">
        <v>58.218000000000004</v>
      </c>
      <c r="M68" s="10">
        <v>35.847999999999999</v>
      </c>
      <c r="N68" s="10">
        <v>38.978000000000002</v>
      </c>
      <c r="O68" s="10">
        <v>38.597999999999999</v>
      </c>
      <c r="P68" s="10">
        <v>43.277000000000001</v>
      </c>
      <c r="Q68" s="10">
        <v>46.713000000000001</v>
      </c>
      <c r="R68" s="10">
        <v>38.421999999999997</v>
      </c>
      <c r="S68" s="10">
        <v>30.913</v>
      </c>
      <c r="T68" s="10">
        <v>42.505000000000003</v>
      </c>
      <c r="U68" s="10">
        <v>24.96</v>
      </c>
      <c r="V68" s="10">
        <v>55.061</v>
      </c>
      <c r="W68" s="10">
        <v>53.216999999999999</v>
      </c>
      <c r="X68" s="10">
        <v>40.463999999999999</v>
      </c>
      <c r="Y68" s="10">
        <v>36.890999999999998</v>
      </c>
      <c r="Z68" s="10">
        <v>41.023000000000003</v>
      </c>
      <c r="AA68" s="10">
        <v>23.274999999999999</v>
      </c>
      <c r="AB68" s="10">
        <v>45.792999999999999</v>
      </c>
      <c r="AC68" s="10">
        <v>38.582999999999998</v>
      </c>
      <c r="AD68" s="10">
        <v>35.770000000000003</v>
      </c>
      <c r="AE68" s="10">
        <v>41.689</v>
      </c>
      <c r="AF68" s="10">
        <v>51.969000000000001</v>
      </c>
      <c r="AG68" s="10">
        <v>36.362000000000002</v>
      </c>
      <c r="AH68" s="10">
        <v>36.362000000000002</v>
      </c>
      <c r="AI68" s="130"/>
      <c r="AJ68" s="130"/>
      <c r="AK68" s="130"/>
      <c r="AL68" s="130"/>
      <c r="AM68" s="130"/>
      <c r="AN68" s="130"/>
      <c r="AO68" s="130"/>
      <c r="AP68" s="130"/>
      <c r="AQ68" s="130"/>
      <c r="AR68" s="130"/>
      <c r="AS68" s="130"/>
      <c r="AT68" s="130"/>
      <c r="AU68" s="130"/>
      <c r="AV68" s="130"/>
      <c r="AW68" s="130"/>
      <c r="AX68" s="130"/>
      <c r="AY68" s="130"/>
      <c r="ALQ68" s="2" t="e">
        <v>#N/A</v>
      </c>
    </row>
    <row r="69" spans="1:1005" ht="15" x14ac:dyDescent="0.25">
      <c r="A69" s="144"/>
      <c r="B69" s="281"/>
      <c r="C69" s="271"/>
      <c r="D69" s="276"/>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30"/>
      <c r="AJ69" s="130"/>
      <c r="AK69" s="130"/>
      <c r="AL69" s="130"/>
      <c r="AM69" s="130"/>
      <c r="AN69" s="130"/>
      <c r="AO69" s="130"/>
      <c r="AP69" s="130"/>
      <c r="AQ69" s="130"/>
      <c r="AR69" s="130"/>
      <c r="AS69" s="130"/>
      <c r="AT69" s="130"/>
      <c r="AU69" s="130"/>
      <c r="AV69" s="130"/>
      <c r="AW69" s="130"/>
      <c r="AX69" s="130"/>
      <c r="AY69" s="130"/>
      <c r="ALQ69" s="2" t="e">
        <v>#N/A</v>
      </c>
    </row>
    <row r="70" spans="1:1005" ht="15" x14ac:dyDescent="0.25">
      <c r="A70" s="144"/>
      <c r="B70" s="281"/>
      <c r="C70" s="271"/>
      <c r="D70" s="276"/>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30"/>
      <c r="AJ70" s="130"/>
      <c r="AK70" s="130"/>
      <c r="AL70" s="130"/>
      <c r="AM70" s="130"/>
      <c r="AN70" s="130"/>
      <c r="AO70" s="130"/>
      <c r="AP70" s="130"/>
      <c r="AQ70" s="130"/>
      <c r="AR70" s="130"/>
      <c r="AS70" s="130"/>
      <c r="AT70" s="130"/>
      <c r="AU70" s="130"/>
      <c r="AV70" s="130"/>
      <c r="AW70" s="130"/>
      <c r="AX70" s="130"/>
      <c r="AY70" s="130"/>
      <c r="ALQ70" s="2" t="e">
        <v>#N/A</v>
      </c>
    </row>
    <row r="71" spans="1:1005" ht="15" x14ac:dyDescent="0.25">
      <c r="A71" s="144"/>
      <c r="B71" s="281"/>
      <c r="C71" s="271"/>
      <c r="D71" s="276"/>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30"/>
      <c r="AJ71" s="130"/>
      <c r="AK71" s="130"/>
      <c r="AL71" s="130"/>
      <c r="AM71" s="130"/>
      <c r="AN71" s="130"/>
      <c r="AO71" s="130"/>
      <c r="AP71" s="130"/>
      <c r="AQ71" s="130"/>
      <c r="AR71" s="130"/>
      <c r="AS71" s="130"/>
      <c r="AT71" s="130"/>
      <c r="AU71" s="130"/>
      <c r="AV71" s="130"/>
      <c r="AW71" s="130"/>
      <c r="AX71" s="130"/>
      <c r="AY71" s="130"/>
      <c r="ALQ71" s="2" t="e">
        <v>#N/A</v>
      </c>
    </row>
    <row r="72" spans="1:1005" ht="15" x14ac:dyDescent="0.25">
      <c r="A72" s="144"/>
      <c r="B72" s="281"/>
      <c r="C72" s="271"/>
      <c r="D72" s="276"/>
      <c r="AI72" s="130"/>
      <c r="AJ72" s="130"/>
      <c r="AK72" s="130"/>
      <c r="AL72" s="130"/>
      <c r="AM72" s="130"/>
      <c r="AN72" s="130"/>
      <c r="AO72" s="130"/>
      <c r="AP72" s="130"/>
      <c r="AQ72" s="130"/>
      <c r="AR72" s="130"/>
      <c r="AS72" s="130"/>
      <c r="AT72" s="130"/>
      <c r="AU72" s="130"/>
      <c r="AV72" s="130"/>
      <c r="AW72" s="130"/>
      <c r="AX72" s="130"/>
      <c r="AY72" s="130"/>
      <c r="ALQ72" s="2" t="e">
        <v>#N/A</v>
      </c>
    </row>
    <row r="73" spans="1:1005" ht="15" x14ac:dyDescent="0.25">
      <c r="A73" s="144"/>
      <c r="B73" s="281"/>
      <c r="C73" s="271"/>
      <c r="D73" s="276"/>
      <c r="AI73" s="126"/>
      <c r="AJ73" s="126"/>
      <c r="AK73" s="126"/>
      <c r="AL73" s="126"/>
      <c r="AM73" s="126"/>
      <c r="AN73" s="126"/>
      <c r="AO73" s="126"/>
      <c r="AP73" s="126"/>
      <c r="AQ73" s="126"/>
      <c r="AR73" s="126"/>
      <c r="AS73" s="126"/>
      <c r="AT73" s="126"/>
      <c r="AU73" s="126"/>
      <c r="AV73" s="126"/>
      <c r="AW73" s="126"/>
      <c r="AX73" s="126"/>
      <c r="AY73" s="126"/>
    </row>
    <row r="74" spans="1:1005" ht="15" x14ac:dyDescent="0.25">
      <c r="A74" s="144"/>
      <c r="B74" s="281"/>
      <c r="C74" s="271"/>
      <c r="D74" s="276"/>
      <c r="AI74" s="126"/>
      <c r="AJ74" s="126"/>
      <c r="AK74" s="126"/>
      <c r="AL74" s="126"/>
      <c r="AM74" s="126"/>
      <c r="AN74" s="126"/>
      <c r="AO74" s="126"/>
      <c r="AP74" s="126"/>
      <c r="AQ74" s="126"/>
      <c r="AR74" s="126"/>
      <c r="AS74" s="126"/>
      <c r="AT74" s="126"/>
      <c r="AU74" s="126"/>
      <c r="AV74" s="126"/>
      <c r="AW74" s="126"/>
      <c r="AX74" s="126"/>
      <c r="AY74" s="126"/>
    </row>
    <row r="75" spans="1:1005" ht="15" x14ac:dyDescent="0.25">
      <c r="A75" s="144"/>
      <c r="B75" s="281"/>
      <c r="C75" s="271"/>
      <c r="D75" s="276"/>
      <c r="AI75" s="126"/>
      <c r="AJ75" s="126"/>
      <c r="AK75" s="126"/>
      <c r="AL75" s="126"/>
      <c r="AM75" s="126"/>
      <c r="AN75" s="126"/>
      <c r="AO75" s="126"/>
      <c r="AP75" s="126"/>
      <c r="AQ75" s="126"/>
      <c r="AR75" s="126"/>
      <c r="AS75" s="126"/>
      <c r="AT75" s="126"/>
      <c r="AU75" s="126"/>
      <c r="AV75" s="126"/>
      <c r="AW75" s="126"/>
      <c r="AX75" s="126"/>
      <c r="AY75" s="126"/>
    </row>
    <row r="76" spans="1:1005" ht="15" x14ac:dyDescent="0.25">
      <c r="A76" s="144"/>
      <c r="B76" s="281"/>
      <c r="C76" s="271"/>
      <c r="D76" s="276"/>
      <c r="AI76" s="126"/>
      <c r="AJ76" s="126"/>
      <c r="AK76" s="126"/>
      <c r="AL76" s="126"/>
      <c r="AM76" s="126"/>
      <c r="AN76" s="126"/>
      <c r="AO76" s="126"/>
      <c r="AP76" s="126"/>
      <c r="AQ76" s="126"/>
      <c r="AR76" s="126"/>
      <c r="AS76" s="126"/>
      <c r="AT76" s="126"/>
      <c r="AU76" s="126"/>
      <c r="AV76" s="126"/>
      <c r="AW76" s="126"/>
      <c r="AX76" s="126"/>
      <c r="AY76" s="126"/>
    </row>
    <row r="77" spans="1:1005" ht="15" x14ac:dyDescent="0.25">
      <c r="A77" s="144"/>
      <c r="B77" s="281"/>
      <c r="C77" s="271"/>
      <c r="D77" s="276"/>
      <c r="AI77" s="126"/>
      <c r="AJ77" s="126"/>
      <c r="AK77" s="126"/>
      <c r="AL77" s="126"/>
      <c r="AM77" s="126"/>
      <c r="AN77" s="126"/>
      <c r="AO77" s="126"/>
      <c r="AP77" s="126"/>
      <c r="AQ77" s="126"/>
      <c r="AR77" s="126"/>
      <c r="AS77" s="126"/>
      <c r="AT77" s="126"/>
      <c r="AU77" s="126"/>
      <c r="AV77" s="126"/>
      <c r="AW77" s="126"/>
      <c r="AX77" s="126"/>
      <c r="AY77" s="126"/>
    </row>
    <row r="78" spans="1:1005" ht="15" x14ac:dyDescent="0.25">
      <c r="A78" s="144"/>
      <c r="B78" s="281"/>
      <c r="C78" s="271"/>
      <c r="D78" s="276"/>
      <c r="AI78" s="126"/>
      <c r="AJ78" s="126"/>
      <c r="AK78" s="126"/>
      <c r="AL78" s="126"/>
      <c r="AM78" s="126"/>
      <c r="AN78" s="126"/>
      <c r="AO78" s="126"/>
      <c r="AP78" s="126"/>
      <c r="AQ78" s="126"/>
      <c r="AR78" s="126"/>
      <c r="AS78" s="126"/>
      <c r="AT78" s="126"/>
      <c r="AU78" s="126"/>
      <c r="AV78" s="126"/>
      <c r="AW78" s="126"/>
      <c r="AX78" s="126"/>
      <c r="AY78" s="126"/>
    </row>
    <row r="79" spans="1:1005" ht="15" x14ac:dyDescent="0.25">
      <c r="A79" s="144"/>
      <c r="B79" s="281"/>
      <c r="C79" s="271"/>
      <c r="D79" s="276"/>
      <c r="AI79" s="126"/>
      <c r="AJ79" s="126"/>
      <c r="AK79" s="126"/>
      <c r="AL79" s="126"/>
      <c r="AM79" s="126"/>
      <c r="AN79" s="126"/>
      <c r="AO79" s="126"/>
      <c r="AP79" s="126"/>
      <c r="AQ79" s="126"/>
      <c r="AR79" s="126"/>
      <c r="AS79" s="126"/>
      <c r="AT79" s="126"/>
      <c r="AU79" s="126"/>
      <c r="AV79" s="126"/>
      <c r="AW79" s="126"/>
      <c r="AX79" s="126"/>
      <c r="AY79" s="126"/>
    </row>
    <row r="80" spans="1:1005" ht="15" x14ac:dyDescent="0.25">
      <c r="A80" s="144"/>
      <c r="B80" s="281"/>
      <c r="C80" s="271"/>
      <c r="D80" s="27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44"/>
      <c r="B81" s="281"/>
      <c r="C81" s="271"/>
      <c r="D81" s="276"/>
    </row>
    <row r="82" spans="1:4" ht="12.75" customHeight="1" x14ac:dyDescent="0.25">
      <c r="A82" s="144"/>
      <c r="B82" s="281"/>
      <c r="C82" s="271"/>
      <c r="D82" s="276"/>
    </row>
    <row r="83" spans="1:4" ht="12.75" customHeight="1" x14ac:dyDescent="0.25">
      <c r="A83" s="144"/>
      <c r="B83" s="281"/>
      <c r="C83" s="271"/>
      <c r="D83" s="276"/>
    </row>
    <row r="84" spans="1:4" ht="12.75" customHeight="1" x14ac:dyDescent="0.25">
      <c r="A84" s="144"/>
      <c r="B84" s="281"/>
      <c r="C84" s="271"/>
      <c r="D84" s="276"/>
    </row>
  </sheetData>
  <mergeCells count="1">
    <mergeCell ref="B1:AH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tabColor rgb="FFD9D9D9"/>
  </sheetPr>
  <dimension ref="A1:ALQ84"/>
  <sheetViews>
    <sheetView topLeftCell="A22" workbookViewId="0">
      <selection activeCell="D4" sqref="D4"/>
    </sheetView>
  </sheetViews>
  <sheetFormatPr defaultColWidth="18.7109375" defaultRowHeight="12.75" customHeight="1" x14ac:dyDescent="0.25"/>
  <cols>
    <col min="1" max="4" width="7.5703125" style="162" customWidth="1"/>
    <col min="5" max="30" width="8" style="167" customWidth="1"/>
    <col min="31" max="31" width="8.42578125" style="193" customWidth="1"/>
    <col min="32" max="54" width="8.85546875" style="167" customWidth="1"/>
    <col min="55" max="16384" width="18.7109375" style="167"/>
  </cols>
  <sheetData>
    <row r="1" spans="1:39" ht="15" x14ac:dyDescent="0.25">
      <c r="A1" s="27"/>
      <c r="B1" s="330"/>
      <c r="C1" s="330"/>
      <c r="D1" s="330"/>
      <c r="E1" s="330"/>
      <c r="F1" s="330"/>
      <c r="G1" s="330"/>
      <c r="H1" s="330"/>
      <c r="I1" s="330"/>
      <c r="J1" s="330"/>
      <c r="K1" s="330"/>
      <c r="L1" s="330"/>
      <c r="M1" s="330"/>
      <c r="N1" s="330"/>
      <c r="O1" s="330"/>
      <c r="P1" s="330"/>
      <c r="Q1" s="330"/>
      <c r="R1" s="330"/>
      <c r="S1" s="330"/>
      <c r="T1" s="330"/>
      <c r="U1" s="330"/>
      <c r="V1" s="330"/>
      <c r="W1" s="330"/>
      <c r="X1" s="330"/>
      <c r="Y1" s="330"/>
      <c r="Z1" s="330"/>
      <c r="AA1" s="330"/>
      <c r="AB1" s="330"/>
      <c r="AC1" s="330"/>
      <c r="AD1" s="330"/>
      <c r="AE1" s="330"/>
      <c r="AF1" s="330"/>
      <c r="AG1" s="330"/>
      <c r="AH1" s="330"/>
      <c r="AI1" s="162"/>
      <c r="AJ1" s="162"/>
      <c r="AK1" s="162"/>
      <c r="AL1" s="162"/>
      <c r="AM1" s="162"/>
    </row>
    <row r="2" spans="1:39" s="162" customFormat="1" ht="15" x14ac:dyDescent="0.25">
      <c r="A2" s="27"/>
      <c r="B2" s="159" t="s">
        <v>45</v>
      </c>
      <c r="C2" s="159" t="s">
        <v>46</v>
      </c>
      <c r="D2" s="159" t="s">
        <v>47</v>
      </c>
      <c r="E2" s="159">
        <v>1991</v>
      </c>
      <c r="F2" s="159">
        <v>1992</v>
      </c>
      <c r="G2" s="159">
        <v>1993</v>
      </c>
      <c r="H2" s="159">
        <v>1994</v>
      </c>
      <c r="I2" s="159">
        <v>1995</v>
      </c>
      <c r="J2" s="159">
        <v>1996</v>
      </c>
      <c r="K2" s="159">
        <v>1997</v>
      </c>
      <c r="L2" s="159">
        <v>1998</v>
      </c>
      <c r="M2" s="159">
        <v>1999</v>
      </c>
      <c r="N2" s="159">
        <v>2000</v>
      </c>
      <c r="O2" s="159">
        <v>2001</v>
      </c>
      <c r="P2" s="159">
        <v>2002</v>
      </c>
      <c r="Q2" s="159">
        <v>2003</v>
      </c>
      <c r="R2" s="159">
        <v>2004</v>
      </c>
      <c r="S2" s="159">
        <v>2005</v>
      </c>
      <c r="T2" s="159">
        <v>2006</v>
      </c>
      <c r="U2" s="159">
        <v>2007</v>
      </c>
      <c r="V2" s="159">
        <v>2008</v>
      </c>
      <c r="W2" s="159">
        <v>2009</v>
      </c>
      <c r="X2" s="159">
        <v>2010</v>
      </c>
      <c r="Y2" s="159">
        <v>2011</v>
      </c>
      <c r="Z2" s="159">
        <v>2012</v>
      </c>
      <c r="AA2" s="159">
        <v>2013</v>
      </c>
      <c r="AB2" s="159">
        <v>2014</v>
      </c>
      <c r="AC2" s="159">
        <v>2015</v>
      </c>
      <c r="AD2" s="159">
        <v>2016</v>
      </c>
      <c r="AE2" s="177">
        <v>2017</v>
      </c>
      <c r="AF2" s="159">
        <v>2018</v>
      </c>
      <c r="AG2" s="159">
        <v>2019</v>
      </c>
      <c r="AH2" s="159">
        <v>2020</v>
      </c>
    </row>
    <row r="3" spans="1:39" s="162" customFormat="1" ht="15" x14ac:dyDescent="0.25">
      <c r="A3" s="28"/>
      <c r="B3" s="29" t="s">
        <v>63</v>
      </c>
      <c r="C3" s="29" t="s">
        <v>64</v>
      </c>
      <c r="D3" s="29" t="s">
        <v>65</v>
      </c>
      <c r="E3" s="29" t="s">
        <v>66</v>
      </c>
      <c r="F3" s="29" t="s">
        <v>67</v>
      </c>
      <c r="G3" s="29" t="s">
        <v>68</v>
      </c>
      <c r="H3" s="29" t="s">
        <v>69</v>
      </c>
      <c r="I3" s="29" t="s">
        <v>70</v>
      </c>
      <c r="J3" s="29" t="s">
        <v>71</v>
      </c>
      <c r="K3" s="29" t="s">
        <v>72</v>
      </c>
      <c r="L3" s="29" t="s">
        <v>73</v>
      </c>
      <c r="M3" s="29" t="s">
        <v>74</v>
      </c>
      <c r="N3" s="29" t="s">
        <v>75</v>
      </c>
      <c r="O3" s="29" t="s">
        <v>76</v>
      </c>
      <c r="P3" s="29" t="s">
        <v>77</v>
      </c>
      <c r="Q3" s="29" t="s">
        <v>78</v>
      </c>
      <c r="R3" s="29" t="s">
        <v>79</v>
      </c>
      <c r="S3" s="29" t="s">
        <v>80</v>
      </c>
      <c r="T3" s="29" t="s">
        <v>81</v>
      </c>
      <c r="U3" s="29" t="s">
        <v>82</v>
      </c>
      <c r="V3" s="29" t="s">
        <v>83</v>
      </c>
      <c r="W3" s="29" t="s">
        <v>84</v>
      </c>
      <c r="X3" s="29" t="s">
        <v>85</v>
      </c>
      <c r="Y3" s="29" t="s">
        <v>86</v>
      </c>
      <c r="Z3" s="29" t="s">
        <v>87</v>
      </c>
      <c r="AA3" s="29" t="s">
        <v>88</v>
      </c>
      <c r="AB3" s="29" t="s">
        <v>89</v>
      </c>
      <c r="AC3" s="29" t="s">
        <v>90</v>
      </c>
      <c r="AD3" s="29" t="s">
        <v>91</v>
      </c>
      <c r="AE3" s="29" t="s">
        <v>92</v>
      </c>
      <c r="AF3" s="29" t="s">
        <v>93</v>
      </c>
      <c r="AG3" s="29" t="s">
        <v>94</v>
      </c>
      <c r="AH3" s="29" t="s">
        <v>95</v>
      </c>
    </row>
    <row r="4" spans="1:39" ht="15" x14ac:dyDescent="0.25">
      <c r="A4" s="145">
        <v>44682</v>
      </c>
      <c r="B4" s="277"/>
      <c r="C4" s="278"/>
      <c r="D4" s="273">
        <v>190</v>
      </c>
      <c r="E4" s="173">
        <v>163.09800000000001</v>
      </c>
      <c r="F4" s="173">
        <v>231.83600000000001</v>
      </c>
      <c r="G4" s="173">
        <v>200.166</v>
      </c>
      <c r="H4" s="191">
        <v>189.60300000000001</v>
      </c>
      <c r="I4" s="191">
        <v>176.07900000000001</v>
      </c>
      <c r="J4" s="191">
        <v>193.352</v>
      </c>
      <c r="K4" s="191">
        <v>205.28</v>
      </c>
      <c r="L4" s="191">
        <v>148.70599999999999</v>
      </c>
      <c r="M4" s="191">
        <v>187.75700000000001</v>
      </c>
      <c r="N4" s="191">
        <v>187.327</v>
      </c>
      <c r="O4" s="191">
        <v>227.78899999999999</v>
      </c>
      <c r="P4" s="191">
        <v>158.011</v>
      </c>
      <c r="Q4" s="191">
        <v>180.887</v>
      </c>
      <c r="R4" s="191">
        <v>192.94300000000001</v>
      </c>
      <c r="S4" s="191">
        <v>190.398</v>
      </c>
      <c r="T4" s="191">
        <v>196.262</v>
      </c>
      <c r="U4" s="191">
        <v>245.77600000000001</v>
      </c>
      <c r="V4" s="191">
        <v>169.05099999999999</v>
      </c>
      <c r="W4" s="191">
        <v>223.06700000000001</v>
      </c>
      <c r="X4" s="191">
        <v>142.26599999999999</v>
      </c>
      <c r="Y4" s="191">
        <v>161.822</v>
      </c>
      <c r="Z4" s="191">
        <v>196.70599999999999</v>
      </c>
      <c r="AA4" s="191">
        <v>175.375</v>
      </c>
      <c r="AB4" s="191">
        <v>178.53899999999999</v>
      </c>
      <c r="AC4" s="191">
        <v>252.32599999999999</v>
      </c>
      <c r="AD4" s="191">
        <v>192.167</v>
      </c>
      <c r="AE4" s="191">
        <v>191.10900000000001</v>
      </c>
      <c r="AF4" s="191">
        <v>210.19800000000001</v>
      </c>
      <c r="AG4" s="191">
        <v>179.245</v>
      </c>
      <c r="AH4" s="192">
        <v>182.45500000000001</v>
      </c>
    </row>
    <row r="5" spans="1:39" ht="15" x14ac:dyDescent="0.25">
      <c r="A5" s="145">
        <v>44713</v>
      </c>
      <c r="B5" s="279"/>
      <c r="C5" s="269"/>
      <c r="D5" s="274">
        <v>64</v>
      </c>
      <c r="E5" s="173">
        <v>91.870999999999995</v>
      </c>
      <c r="F5" s="173">
        <v>74.623999999999995</v>
      </c>
      <c r="G5" s="173">
        <v>76.879000000000005</v>
      </c>
      <c r="H5" s="191">
        <v>70.694000000000003</v>
      </c>
      <c r="I5" s="191">
        <v>130.273</v>
      </c>
      <c r="J5" s="191">
        <v>32.402999999999999</v>
      </c>
      <c r="K5" s="191">
        <v>87.266999999999996</v>
      </c>
      <c r="L5" s="191">
        <v>40.409999999999997</v>
      </c>
      <c r="M5" s="191">
        <v>105.261</v>
      </c>
      <c r="N5" s="191">
        <v>33.622999999999998</v>
      </c>
      <c r="O5" s="191">
        <v>36.999000000000002</v>
      </c>
      <c r="P5" s="191">
        <v>44.048000000000002</v>
      </c>
      <c r="Q5" s="191">
        <v>62.723999999999997</v>
      </c>
      <c r="R5" s="191">
        <v>26.466999999999999</v>
      </c>
      <c r="S5" s="191">
        <v>48.752000000000002</v>
      </c>
      <c r="T5" s="191">
        <v>35.561999999999998</v>
      </c>
      <c r="U5" s="191">
        <v>66.399000000000001</v>
      </c>
      <c r="V5" s="191">
        <v>69.358999999999995</v>
      </c>
      <c r="W5" s="191">
        <v>48.902999999999999</v>
      </c>
      <c r="X5" s="191">
        <v>65.275999999999996</v>
      </c>
      <c r="Y5" s="191">
        <v>88.081000000000003</v>
      </c>
      <c r="Z5" s="191">
        <v>26.106999999999999</v>
      </c>
      <c r="AA5" s="191">
        <v>50.527999999999999</v>
      </c>
      <c r="AB5" s="191">
        <v>76.099000000000004</v>
      </c>
      <c r="AC5" s="191">
        <v>208.83500000000001</v>
      </c>
      <c r="AD5" s="191">
        <v>86.808000000000007</v>
      </c>
      <c r="AE5" s="191">
        <v>60.521000000000001</v>
      </c>
      <c r="AF5" s="191">
        <v>32.103000000000002</v>
      </c>
      <c r="AG5" s="191">
        <v>129.679</v>
      </c>
      <c r="AH5" s="192">
        <v>37.531999999999996</v>
      </c>
    </row>
    <row r="6" spans="1:39" ht="15" x14ac:dyDescent="0.25">
      <c r="A6" s="145">
        <v>44743</v>
      </c>
      <c r="B6" s="279"/>
      <c r="C6" s="269"/>
      <c r="D6" s="274">
        <v>3</v>
      </c>
      <c r="E6" s="173">
        <v>19.158999999999999</v>
      </c>
      <c r="F6" s="173">
        <v>17.117999999999999</v>
      </c>
      <c r="G6" s="173">
        <v>-2.0110000000000001</v>
      </c>
      <c r="H6" s="191">
        <v>-2.6739999999999999</v>
      </c>
      <c r="I6" s="191">
        <v>54.732999999999997</v>
      </c>
      <c r="J6" s="191">
        <v>1.0509999999999999</v>
      </c>
      <c r="K6" s="191">
        <v>7.1020000000000003</v>
      </c>
      <c r="L6" s="191">
        <v>11.151</v>
      </c>
      <c r="M6" s="191">
        <v>46.03</v>
      </c>
      <c r="N6" s="191">
        <v>-10.747999999999999</v>
      </c>
      <c r="O6" s="191">
        <v>-5.6050000000000004</v>
      </c>
      <c r="P6" s="191">
        <v>-4.6269999999999998</v>
      </c>
      <c r="Q6" s="191">
        <v>-9.3320000000000007</v>
      </c>
      <c r="R6" s="191">
        <v>-5.5519999999999996</v>
      </c>
      <c r="S6" s="191">
        <v>-8.5120000000000005</v>
      </c>
      <c r="T6" s="191">
        <v>13.593</v>
      </c>
      <c r="U6" s="191">
        <v>0.19600000000000001</v>
      </c>
      <c r="V6" s="191">
        <v>3.4910000000000001</v>
      </c>
      <c r="W6" s="191">
        <v>-4.3600000000000003</v>
      </c>
      <c r="X6" s="191">
        <v>0.66300000000000003</v>
      </c>
      <c r="Y6" s="191">
        <v>2.74</v>
      </c>
      <c r="Z6" s="191">
        <v>-1.3049999999999999</v>
      </c>
      <c r="AA6" s="191">
        <v>1.61</v>
      </c>
      <c r="AB6" s="191">
        <v>-2.4900000000000002</v>
      </c>
      <c r="AC6" s="191">
        <v>37.091000000000001</v>
      </c>
      <c r="AD6" s="191">
        <v>-2.2080000000000002</v>
      </c>
      <c r="AE6" s="191">
        <v>-3.0070000000000001</v>
      </c>
      <c r="AF6" s="191">
        <v>-10.276</v>
      </c>
      <c r="AG6" s="191">
        <v>11.347</v>
      </c>
      <c r="AH6" s="192">
        <v>-4.2080000000000002</v>
      </c>
    </row>
    <row r="7" spans="1:39" ht="15" x14ac:dyDescent="0.25">
      <c r="A7" s="145">
        <v>44774</v>
      </c>
      <c r="B7" s="279"/>
      <c r="C7" s="269"/>
      <c r="D7" s="274">
        <v>20</v>
      </c>
      <c r="E7" s="173">
        <v>26.699000000000002</v>
      </c>
      <c r="F7" s="173">
        <v>39.128999999999998</v>
      </c>
      <c r="G7" s="173">
        <v>51.298999999999999</v>
      </c>
      <c r="H7" s="191">
        <v>16.827999999999999</v>
      </c>
      <c r="I7" s="191">
        <v>19.672000000000001</v>
      </c>
      <c r="J7" s="191">
        <v>17.606000000000002</v>
      </c>
      <c r="K7" s="191">
        <v>26.744</v>
      </c>
      <c r="L7" s="191">
        <v>30.074000000000002</v>
      </c>
      <c r="M7" s="191">
        <v>85.567999999999998</v>
      </c>
      <c r="N7" s="191">
        <v>19.45</v>
      </c>
      <c r="O7" s="191">
        <v>26.614999999999998</v>
      </c>
      <c r="P7" s="191">
        <v>18.228000000000002</v>
      </c>
      <c r="Q7" s="191">
        <v>14.579000000000001</v>
      </c>
      <c r="R7" s="191">
        <v>18.414000000000001</v>
      </c>
      <c r="S7" s="191">
        <v>20.832000000000001</v>
      </c>
      <c r="T7" s="191">
        <v>47.034999999999997</v>
      </c>
      <c r="U7" s="191">
        <v>27.779</v>
      </c>
      <c r="V7" s="191">
        <v>22.106000000000002</v>
      </c>
      <c r="W7" s="191">
        <v>5.6520000000000001</v>
      </c>
      <c r="X7" s="191">
        <v>32.069000000000003</v>
      </c>
      <c r="Y7" s="191">
        <v>5.827</v>
      </c>
      <c r="Z7" s="191">
        <v>17.52</v>
      </c>
      <c r="AA7" s="191">
        <v>35.850999999999999</v>
      </c>
      <c r="AB7" s="191">
        <v>13.619</v>
      </c>
      <c r="AC7" s="191">
        <v>3.8679999999999999</v>
      </c>
      <c r="AD7" s="191">
        <v>21.416</v>
      </c>
      <c r="AE7" s="191">
        <v>20.327999999999999</v>
      </c>
      <c r="AF7" s="191">
        <v>12.209</v>
      </c>
      <c r="AG7" s="191">
        <v>11.113</v>
      </c>
      <c r="AH7" s="192">
        <v>15.638999999999999</v>
      </c>
    </row>
    <row r="8" spans="1:39" ht="15" x14ac:dyDescent="0.25">
      <c r="A8" s="145">
        <v>44805</v>
      </c>
      <c r="B8" s="279"/>
      <c r="C8" s="269"/>
      <c r="D8" s="274">
        <v>26</v>
      </c>
      <c r="E8" s="173">
        <v>54.384999999999998</v>
      </c>
      <c r="F8" s="173">
        <v>36.953000000000003</v>
      </c>
      <c r="G8" s="173">
        <v>61.478999999999999</v>
      </c>
      <c r="H8" s="191">
        <v>47.384999999999998</v>
      </c>
      <c r="I8" s="191">
        <v>26.744</v>
      </c>
      <c r="J8" s="191">
        <v>27.294</v>
      </c>
      <c r="K8" s="191">
        <v>64.646000000000001</v>
      </c>
      <c r="L8" s="191">
        <v>20.867000000000001</v>
      </c>
      <c r="M8" s="191">
        <v>62.045999999999999</v>
      </c>
      <c r="N8" s="191">
        <v>17.725000000000001</v>
      </c>
      <c r="O8" s="191">
        <v>17.658999999999999</v>
      </c>
      <c r="P8" s="191">
        <v>27.562000000000001</v>
      </c>
      <c r="Q8" s="191">
        <v>46.173000000000002</v>
      </c>
      <c r="R8" s="191">
        <v>50.661000000000001</v>
      </c>
      <c r="S8" s="191">
        <v>20.376999999999999</v>
      </c>
      <c r="T8" s="191">
        <v>41.978999999999999</v>
      </c>
      <c r="U8" s="191">
        <v>25.221</v>
      </c>
      <c r="V8" s="191">
        <v>31.558</v>
      </c>
      <c r="W8" s="191">
        <v>17.896000000000001</v>
      </c>
      <c r="X8" s="191">
        <v>35.482999999999997</v>
      </c>
      <c r="Y8" s="191">
        <v>22.484000000000002</v>
      </c>
      <c r="Z8" s="191">
        <v>17.632000000000001</v>
      </c>
      <c r="AA8" s="191">
        <v>88.215000000000003</v>
      </c>
      <c r="AB8" s="191">
        <v>25.256</v>
      </c>
      <c r="AC8" s="191">
        <v>6.1520000000000001</v>
      </c>
      <c r="AD8" s="191">
        <v>20.792000000000002</v>
      </c>
      <c r="AE8" s="191">
        <v>22.931000000000001</v>
      </c>
      <c r="AF8" s="191">
        <v>14.688000000000001</v>
      </c>
      <c r="AG8" s="191">
        <v>18.513999999999999</v>
      </c>
      <c r="AH8" s="192">
        <v>18.584</v>
      </c>
    </row>
    <row r="9" spans="1:39" ht="15" x14ac:dyDescent="0.25">
      <c r="A9" s="145">
        <v>44835</v>
      </c>
      <c r="B9" s="279"/>
      <c r="C9" s="269"/>
      <c r="D9" s="274">
        <v>31.26</v>
      </c>
      <c r="E9" s="173">
        <v>22.126999999999999</v>
      </c>
      <c r="F9" s="173">
        <v>21.428000000000001</v>
      </c>
      <c r="G9" s="173">
        <v>29.053999999999998</v>
      </c>
      <c r="H9" s="191">
        <v>41.994</v>
      </c>
      <c r="I9" s="191">
        <v>28.564</v>
      </c>
      <c r="J9" s="191">
        <v>31.347999999999999</v>
      </c>
      <c r="K9" s="191">
        <v>87.783000000000001</v>
      </c>
      <c r="L9" s="191">
        <v>39.450000000000003</v>
      </c>
      <c r="M9" s="191">
        <v>23.428999999999998</v>
      </c>
      <c r="N9" s="191">
        <v>32.911000000000001</v>
      </c>
      <c r="O9" s="191">
        <v>15.634</v>
      </c>
      <c r="P9" s="191">
        <v>32.573</v>
      </c>
      <c r="Q9" s="191">
        <v>22.602</v>
      </c>
      <c r="R9" s="191">
        <v>57.781999999999996</v>
      </c>
      <c r="S9" s="191">
        <v>59.404000000000003</v>
      </c>
      <c r="T9" s="191">
        <v>120.396</v>
      </c>
      <c r="U9" s="191">
        <v>46.838000000000001</v>
      </c>
      <c r="V9" s="191">
        <v>25.318999999999999</v>
      </c>
      <c r="W9" s="191">
        <v>20.669</v>
      </c>
      <c r="X9" s="191">
        <v>29.285</v>
      </c>
      <c r="Y9" s="191">
        <v>56.414000000000001</v>
      </c>
      <c r="Z9" s="191">
        <v>14.743</v>
      </c>
      <c r="AA9" s="191">
        <v>54.557000000000002</v>
      </c>
      <c r="AB9" s="191">
        <v>50.552999999999997</v>
      </c>
      <c r="AC9" s="191">
        <v>27.585000000000001</v>
      </c>
      <c r="AD9" s="191">
        <v>18.998000000000001</v>
      </c>
      <c r="AE9" s="191">
        <v>38.03</v>
      </c>
      <c r="AF9" s="191">
        <v>23.751000000000001</v>
      </c>
      <c r="AG9" s="191">
        <v>15.175000000000001</v>
      </c>
      <c r="AH9" s="192">
        <v>20.25</v>
      </c>
    </row>
    <row r="10" spans="1:39" ht="15" x14ac:dyDescent="0.25">
      <c r="A10" s="145">
        <v>44866</v>
      </c>
      <c r="B10" s="279"/>
      <c r="C10" s="269"/>
      <c r="D10" s="274">
        <v>28.74</v>
      </c>
      <c r="E10" s="173">
        <v>25.548999999999999</v>
      </c>
      <c r="F10" s="173">
        <v>20.952000000000002</v>
      </c>
      <c r="G10" s="173">
        <v>24.044</v>
      </c>
      <c r="H10" s="191">
        <v>38.338999999999999</v>
      </c>
      <c r="I10" s="191">
        <v>23.481000000000002</v>
      </c>
      <c r="J10" s="191">
        <v>35.514000000000003</v>
      </c>
      <c r="K10" s="191">
        <v>39.5</v>
      </c>
      <c r="L10" s="191">
        <v>54.701000000000001</v>
      </c>
      <c r="M10" s="191">
        <v>19.565000000000001</v>
      </c>
      <c r="N10" s="191">
        <v>25.805</v>
      </c>
      <c r="O10" s="191">
        <v>15.813000000000001</v>
      </c>
      <c r="P10" s="191">
        <v>31.289000000000001</v>
      </c>
      <c r="Q10" s="191">
        <v>25.36</v>
      </c>
      <c r="R10" s="191">
        <v>40.774999999999999</v>
      </c>
      <c r="S10" s="191">
        <v>35.286000000000001</v>
      </c>
      <c r="T10" s="191">
        <v>48.188000000000002</v>
      </c>
      <c r="U10" s="191">
        <v>23.85</v>
      </c>
      <c r="V10" s="191">
        <v>28.474</v>
      </c>
      <c r="W10" s="191">
        <v>22.960999999999999</v>
      </c>
      <c r="X10" s="191">
        <v>25.998999999999999</v>
      </c>
      <c r="Y10" s="191">
        <v>32.168999999999997</v>
      </c>
      <c r="Z10" s="191">
        <v>15.185</v>
      </c>
      <c r="AA10" s="191">
        <v>32.911999999999999</v>
      </c>
      <c r="AB10" s="191">
        <v>29.071999999999999</v>
      </c>
      <c r="AC10" s="191">
        <v>31.012</v>
      </c>
      <c r="AD10" s="191">
        <v>21.193999999999999</v>
      </c>
      <c r="AE10" s="191">
        <v>23.006</v>
      </c>
      <c r="AF10" s="191">
        <v>19.719000000000001</v>
      </c>
      <c r="AG10" s="191">
        <v>16.318999999999999</v>
      </c>
      <c r="AH10" s="192">
        <v>25.56</v>
      </c>
    </row>
    <row r="11" spans="1:39" ht="15" x14ac:dyDescent="0.25">
      <c r="A11" s="145">
        <v>44896</v>
      </c>
      <c r="B11" s="279"/>
      <c r="C11" s="269"/>
      <c r="D11" s="274">
        <v>23.65</v>
      </c>
      <c r="E11" s="173">
        <v>22.253</v>
      </c>
      <c r="F11" s="173">
        <v>17.821999999999999</v>
      </c>
      <c r="G11" s="173">
        <v>19.61</v>
      </c>
      <c r="H11" s="191">
        <v>24.695</v>
      </c>
      <c r="I11" s="191">
        <v>19.824000000000002</v>
      </c>
      <c r="J11" s="191">
        <v>27.823</v>
      </c>
      <c r="K11" s="191">
        <v>26.349</v>
      </c>
      <c r="L11" s="191">
        <v>31.556000000000001</v>
      </c>
      <c r="M11" s="191">
        <v>16.867000000000001</v>
      </c>
      <c r="N11" s="191">
        <v>19.478999999999999</v>
      </c>
      <c r="O11" s="191">
        <v>15.276</v>
      </c>
      <c r="P11" s="191">
        <v>20.376999999999999</v>
      </c>
      <c r="Q11" s="191">
        <v>23.634</v>
      </c>
      <c r="R11" s="191">
        <v>28.027000000000001</v>
      </c>
      <c r="S11" s="191">
        <v>21.306000000000001</v>
      </c>
      <c r="T11" s="191">
        <v>27.427</v>
      </c>
      <c r="U11" s="191">
        <v>40.456000000000003</v>
      </c>
      <c r="V11" s="191">
        <v>20.795999999999999</v>
      </c>
      <c r="W11" s="191">
        <v>16.529</v>
      </c>
      <c r="X11" s="191">
        <v>22.327999999999999</v>
      </c>
      <c r="Y11" s="191">
        <v>22.013999999999999</v>
      </c>
      <c r="Z11" s="191">
        <v>14.667</v>
      </c>
      <c r="AA11" s="191">
        <v>25.199000000000002</v>
      </c>
      <c r="AB11" s="191">
        <v>21.603000000000002</v>
      </c>
      <c r="AC11" s="191">
        <v>23.224</v>
      </c>
      <c r="AD11" s="191">
        <v>24.172999999999998</v>
      </c>
      <c r="AE11" s="191">
        <v>20.184000000000001</v>
      </c>
      <c r="AF11" s="191">
        <v>15.617000000000001</v>
      </c>
      <c r="AG11" s="191">
        <v>18.516999999999999</v>
      </c>
      <c r="AH11" s="192">
        <v>19.437000000000001</v>
      </c>
    </row>
    <row r="12" spans="1:39" ht="15" x14ac:dyDescent="0.25">
      <c r="A12" s="145">
        <v>44927</v>
      </c>
      <c r="B12" s="279"/>
      <c r="C12" s="269"/>
      <c r="D12" s="274">
        <v>21.52</v>
      </c>
      <c r="E12" s="173">
        <v>17.783999999999999</v>
      </c>
      <c r="F12" s="173">
        <v>20.85</v>
      </c>
      <c r="G12" s="173">
        <v>19.175999999999998</v>
      </c>
      <c r="H12" s="191">
        <v>20.667000000000002</v>
      </c>
      <c r="I12" s="191">
        <v>17.495999999999999</v>
      </c>
      <c r="J12" s="191">
        <v>22.068999999999999</v>
      </c>
      <c r="K12" s="191">
        <v>23.658999999999999</v>
      </c>
      <c r="L12" s="191">
        <v>23.103999999999999</v>
      </c>
      <c r="M12" s="191">
        <v>19.161000000000001</v>
      </c>
      <c r="N12" s="191">
        <v>18.803999999999998</v>
      </c>
      <c r="O12" s="191">
        <v>14.565</v>
      </c>
      <c r="P12" s="191">
        <v>20.212</v>
      </c>
      <c r="Q12" s="191">
        <v>19.486000000000001</v>
      </c>
      <c r="R12" s="191">
        <v>35.33</v>
      </c>
      <c r="S12" s="191">
        <v>18.201000000000001</v>
      </c>
      <c r="T12" s="191">
        <v>23.140999999999998</v>
      </c>
      <c r="U12" s="191">
        <v>23.994</v>
      </c>
      <c r="V12" s="191">
        <v>18.600000000000001</v>
      </c>
      <c r="W12" s="191">
        <v>14.603999999999999</v>
      </c>
      <c r="X12" s="191">
        <v>18.495999999999999</v>
      </c>
      <c r="Y12" s="191">
        <v>23.521000000000001</v>
      </c>
      <c r="Z12" s="191">
        <v>17.327999999999999</v>
      </c>
      <c r="AA12" s="191">
        <v>22.192</v>
      </c>
      <c r="AB12" s="191">
        <v>21.783999999999999</v>
      </c>
      <c r="AC12" s="191">
        <v>18.356000000000002</v>
      </c>
      <c r="AD12" s="191">
        <v>27.93</v>
      </c>
      <c r="AE12" s="191">
        <v>16.824000000000002</v>
      </c>
      <c r="AF12" s="191">
        <v>14.664</v>
      </c>
      <c r="AG12" s="191">
        <v>17.491</v>
      </c>
      <c r="AH12" s="192">
        <v>14.925000000000001</v>
      </c>
    </row>
    <row r="13" spans="1:39" ht="15" x14ac:dyDescent="0.25">
      <c r="A13" s="145">
        <v>44958</v>
      </c>
      <c r="B13" s="279"/>
      <c r="C13" s="269"/>
      <c r="D13" s="274">
        <v>28.85</v>
      </c>
      <c r="E13" s="173">
        <v>22.998999999999999</v>
      </c>
      <c r="F13" s="173">
        <v>21.247</v>
      </c>
      <c r="G13" s="173">
        <v>18.864000000000001</v>
      </c>
      <c r="H13" s="191">
        <v>39.39</v>
      </c>
      <c r="I13" s="191">
        <v>26.866</v>
      </c>
      <c r="J13" s="191">
        <v>22.972999999999999</v>
      </c>
      <c r="K13" s="191">
        <v>21.672999999999998</v>
      </c>
      <c r="L13" s="191">
        <v>25.010999999999999</v>
      </c>
      <c r="M13" s="191">
        <v>21.841999999999999</v>
      </c>
      <c r="N13" s="191">
        <v>21.038</v>
      </c>
      <c r="O13" s="191">
        <v>14.182</v>
      </c>
      <c r="P13" s="191">
        <v>25.082999999999998</v>
      </c>
      <c r="Q13" s="191">
        <v>20.7</v>
      </c>
      <c r="R13" s="191">
        <v>43.889000000000003</v>
      </c>
      <c r="S13" s="191">
        <v>15.718</v>
      </c>
      <c r="T13" s="191">
        <v>34.488999999999997</v>
      </c>
      <c r="U13" s="191">
        <v>19.475000000000001</v>
      </c>
      <c r="V13" s="191">
        <v>25.582000000000001</v>
      </c>
      <c r="W13" s="191">
        <v>15.244999999999999</v>
      </c>
      <c r="X13" s="191">
        <v>20.253</v>
      </c>
      <c r="Y13" s="191">
        <v>22.116</v>
      </c>
      <c r="Z13" s="191">
        <v>20.132000000000001</v>
      </c>
      <c r="AA13" s="191">
        <v>27.693999999999999</v>
      </c>
      <c r="AB13" s="191">
        <v>33.460999999999999</v>
      </c>
      <c r="AC13" s="191">
        <v>34.334000000000003</v>
      </c>
      <c r="AD13" s="191">
        <v>66.902000000000001</v>
      </c>
      <c r="AE13" s="191">
        <v>17.32</v>
      </c>
      <c r="AF13" s="191">
        <v>17.98</v>
      </c>
      <c r="AG13" s="191">
        <v>18.498999999999999</v>
      </c>
      <c r="AH13" s="192">
        <v>22.126000000000001</v>
      </c>
    </row>
    <row r="14" spans="1:39" ht="15" x14ac:dyDescent="0.25">
      <c r="A14" s="145">
        <v>44986</v>
      </c>
      <c r="B14" s="279"/>
      <c r="C14" s="269"/>
      <c r="D14" s="274">
        <v>92.46</v>
      </c>
      <c r="E14" s="173">
        <v>52.037999999999997</v>
      </c>
      <c r="F14" s="173">
        <v>87.995000000000005</v>
      </c>
      <c r="G14" s="173">
        <v>58.362000000000002</v>
      </c>
      <c r="H14" s="191">
        <v>163.24100000000001</v>
      </c>
      <c r="I14" s="191">
        <v>34.979999999999997</v>
      </c>
      <c r="J14" s="191">
        <v>132.334</v>
      </c>
      <c r="K14" s="191">
        <v>59.216999999999999</v>
      </c>
      <c r="L14" s="191">
        <v>45.851999999999997</v>
      </c>
      <c r="M14" s="191">
        <v>40.698</v>
      </c>
      <c r="N14" s="191">
        <v>64.268000000000001</v>
      </c>
      <c r="O14" s="191">
        <v>22.827999999999999</v>
      </c>
      <c r="P14" s="191">
        <v>49.511000000000003</v>
      </c>
      <c r="Q14" s="191">
        <v>93.558000000000007</v>
      </c>
      <c r="R14" s="191">
        <v>100.163</v>
      </c>
      <c r="S14" s="191">
        <v>33.136000000000003</v>
      </c>
      <c r="T14" s="191">
        <v>122.45399999999999</v>
      </c>
      <c r="U14" s="191">
        <v>71.33</v>
      </c>
      <c r="V14" s="191">
        <v>57.692999999999998</v>
      </c>
      <c r="W14" s="191">
        <v>41.97</v>
      </c>
      <c r="X14" s="191">
        <v>48.676000000000002</v>
      </c>
      <c r="Y14" s="191">
        <v>56.505000000000003</v>
      </c>
      <c r="Z14" s="191">
        <v>39.228999999999999</v>
      </c>
      <c r="AA14" s="191">
        <v>54.530999999999999</v>
      </c>
      <c r="AB14" s="191">
        <v>65.783000000000001</v>
      </c>
      <c r="AC14" s="191">
        <v>56.738999999999997</v>
      </c>
      <c r="AD14" s="191">
        <v>169.505</v>
      </c>
      <c r="AE14" s="191">
        <v>28.350999999999999</v>
      </c>
      <c r="AF14" s="191">
        <v>93.302999999999997</v>
      </c>
      <c r="AG14" s="191">
        <v>38.658999999999999</v>
      </c>
      <c r="AH14" s="192">
        <v>34.091999999999999</v>
      </c>
    </row>
    <row r="15" spans="1:39" ht="15" x14ac:dyDescent="0.25">
      <c r="A15" s="145">
        <v>45017</v>
      </c>
      <c r="B15" s="279"/>
      <c r="C15" s="269"/>
      <c r="D15" s="274">
        <v>147.16999999999999</v>
      </c>
      <c r="E15" s="173">
        <v>204.46600000000001</v>
      </c>
      <c r="F15" s="173">
        <v>238.06</v>
      </c>
      <c r="G15" s="173">
        <v>147.52799999999999</v>
      </c>
      <c r="H15" s="191">
        <v>190.928</v>
      </c>
      <c r="I15" s="191">
        <v>71.953999999999994</v>
      </c>
      <c r="J15" s="191">
        <v>215.78800000000001</v>
      </c>
      <c r="K15" s="191">
        <v>124.54900000000001</v>
      </c>
      <c r="L15" s="191">
        <v>98.959000000000003</v>
      </c>
      <c r="M15" s="191">
        <v>107.05</v>
      </c>
      <c r="N15" s="191">
        <v>194.453</v>
      </c>
      <c r="O15" s="191">
        <v>53.195999999999998</v>
      </c>
      <c r="P15" s="191">
        <v>69.831999999999994</v>
      </c>
      <c r="Q15" s="191">
        <v>196.488</v>
      </c>
      <c r="R15" s="191">
        <v>288.06799999999998</v>
      </c>
      <c r="S15" s="191">
        <v>117.336</v>
      </c>
      <c r="T15" s="191">
        <v>141.19900000000001</v>
      </c>
      <c r="U15" s="191">
        <v>250.15299999999999</v>
      </c>
      <c r="V15" s="191">
        <v>103.98099999999999</v>
      </c>
      <c r="W15" s="191">
        <v>139.38399999999999</v>
      </c>
      <c r="X15" s="191">
        <v>99.18</v>
      </c>
      <c r="Y15" s="191">
        <v>148.26300000000001</v>
      </c>
      <c r="Z15" s="191">
        <v>50.323</v>
      </c>
      <c r="AA15" s="191">
        <v>93.435000000000002</v>
      </c>
      <c r="AB15" s="191">
        <v>63.448</v>
      </c>
      <c r="AC15" s="191">
        <v>95.424000000000007</v>
      </c>
      <c r="AD15" s="191">
        <v>188.816</v>
      </c>
      <c r="AE15" s="191">
        <v>57.604999999999997</v>
      </c>
      <c r="AF15" s="191">
        <v>190.684</v>
      </c>
      <c r="AG15" s="191">
        <v>53.762999999999998</v>
      </c>
      <c r="AH15" s="192">
        <v>64.227000000000004</v>
      </c>
    </row>
    <row r="16" spans="1:39" ht="15" x14ac:dyDescent="0.25">
      <c r="A16" s="145">
        <v>45047</v>
      </c>
      <c r="B16" s="279"/>
      <c r="C16" s="269"/>
      <c r="D16" s="274">
        <v>251.55</v>
      </c>
      <c r="E16" s="173">
        <v>311.59699999999998</v>
      </c>
      <c r="F16" s="173">
        <v>436.43599999999998</v>
      </c>
      <c r="G16" s="173">
        <v>285.529</v>
      </c>
      <c r="H16" s="191">
        <v>328.95400000000001</v>
      </c>
      <c r="I16" s="191">
        <v>196.08500000000001</v>
      </c>
      <c r="J16" s="191">
        <v>385.47699999999998</v>
      </c>
      <c r="K16" s="191">
        <v>247.67400000000001</v>
      </c>
      <c r="L16" s="191">
        <v>278.80099999999999</v>
      </c>
      <c r="M16" s="191">
        <v>183.73500000000001</v>
      </c>
      <c r="N16" s="191">
        <v>432.58699999999999</v>
      </c>
      <c r="O16" s="191">
        <v>61.084000000000003</v>
      </c>
      <c r="P16" s="191">
        <v>190.15199999999999</v>
      </c>
      <c r="Q16" s="191">
        <v>292.70800000000003</v>
      </c>
      <c r="R16" s="191">
        <v>525.52</v>
      </c>
      <c r="S16" s="191">
        <v>220.36199999999999</v>
      </c>
      <c r="T16" s="191">
        <v>282.351</v>
      </c>
      <c r="U16" s="191">
        <v>358.70499999999998</v>
      </c>
      <c r="V16" s="191">
        <v>365.69099999999997</v>
      </c>
      <c r="W16" s="191">
        <v>205.13399999999999</v>
      </c>
      <c r="X16" s="191">
        <v>180.17</v>
      </c>
      <c r="Y16" s="191">
        <v>205.02600000000001</v>
      </c>
      <c r="Z16" s="191">
        <v>136.80600000000001</v>
      </c>
      <c r="AA16" s="191">
        <v>193.83699999999999</v>
      </c>
      <c r="AB16" s="191">
        <v>170.71</v>
      </c>
      <c r="AC16" s="191">
        <v>194.316</v>
      </c>
      <c r="AD16" s="191">
        <v>233.143</v>
      </c>
      <c r="AE16" s="191">
        <v>127.877</v>
      </c>
      <c r="AF16" s="191">
        <v>339.45100000000002</v>
      </c>
      <c r="AG16" s="191">
        <v>163.946</v>
      </c>
      <c r="AH16" s="192">
        <v>186.071</v>
      </c>
    </row>
    <row r="17" spans="1:34" ht="15" x14ac:dyDescent="0.25">
      <c r="A17" s="145">
        <v>45078</v>
      </c>
      <c r="B17" s="279"/>
      <c r="C17" s="269"/>
      <c r="D17" s="274">
        <v>187.12</v>
      </c>
      <c r="E17" s="173">
        <v>149.34299999999999</v>
      </c>
      <c r="F17" s="173">
        <v>348.84300000000002</v>
      </c>
      <c r="G17" s="173">
        <v>210.65799999999999</v>
      </c>
      <c r="H17" s="191">
        <v>428.65300000000002</v>
      </c>
      <c r="I17" s="191">
        <v>64.837000000000003</v>
      </c>
      <c r="J17" s="191">
        <v>372.51299999999998</v>
      </c>
      <c r="K17" s="191">
        <v>169.63900000000001</v>
      </c>
      <c r="L17" s="191">
        <v>303.30200000000002</v>
      </c>
      <c r="M17" s="191">
        <v>53.003999999999998</v>
      </c>
      <c r="N17" s="191">
        <v>198.57400000000001</v>
      </c>
      <c r="O17" s="191">
        <v>23.734000000000002</v>
      </c>
      <c r="P17" s="191">
        <v>115.616</v>
      </c>
      <c r="Q17" s="191">
        <v>134.77600000000001</v>
      </c>
      <c r="R17" s="191">
        <v>361.51600000000002</v>
      </c>
      <c r="S17" s="191">
        <v>73.816999999999993</v>
      </c>
      <c r="T17" s="191">
        <v>165.33099999999999</v>
      </c>
      <c r="U17" s="191">
        <v>343.40800000000002</v>
      </c>
      <c r="V17" s="191">
        <v>157.35400000000001</v>
      </c>
      <c r="W17" s="191">
        <v>219.14400000000001</v>
      </c>
      <c r="X17" s="191">
        <v>242.16300000000001</v>
      </c>
      <c r="Y17" s="191">
        <v>67.134</v>
      </c>
      <c r="Z17" s="191">
        <v>80.494</v>
      </c>
      <c r="AA17" s="191">
        <v>176.364</v>
      </c>
      <c r="AB17" s="191">
        <v>227.74600000000001</v>
      </c>
      <c r="AC17" s="191">
        <v>226.255</v>
      </c>
      <c r="AD17" s="191">
        <v>222.202</v>
      </c>
      <c r="AE17" s="191">
        <v>31.689</v>
      </c>
      <c r="AF17" s="191">
        <v>374.28199999999998</v>
      </c>
      <c r="AG17" s="191">
        <v>65.980999999999995</v>
      </c>
      <c r="AH17" s="192">
        <v>260.82900000000001</v>
      </c>
    </row>
    <row r="18" spans="1:34" ht="15" x14ac:dyDescent="0.25">
      <c r="A18" s="145">
        <v>45108</v>
      </c>
      <c r="B18" s="279"/>
      <c r="C18" s="269"/>
      <c r="D18" s="274">
        <v>32.06</v>
      </c>
      <c r="E18" s="173">
        <v>51.204000000000001</v>
      </c>
      <c r="F18" s="173">
        <v>95.055999999999997</v>
      </c>
      <c r="G18" s="173">
        <v>18.068999999999999</v>
      </c>
      <c r="H18" s="191">
        <v>260.30700000000002</v>
      </c>
      <c r="I18" s="191">
        <v>10.071999999999999</v>
      </c>
      <c r="J18" s="191">
        <v>90.998000000000005</v>
      </c>
      <c r="K18" s="191">
        <v>71.210999999999999</v>
      </c>
      <c r="L18" s="191">
        <v>175.19200000000001</v>
      </c>
      <c r="M18" s="191">
        <v>-8.3870000000000005</v>
      </c>
      <c r="N18" s="191">
        <v>29.420999999999999</v>
      </c>
      <c r="O18" s="191">
        <v>17.076000000000001</v>
      </c>
      <c r="P18" s="191">
        <v>-3.2080000000000002</v>
      </c>
      <c r="Q18" s="191">
        <v>27.414999999999999</v>
      </c>
      <c r="R18" s="191">
        <v>101.053</v>
      </c>
      <c r="S18" s="191">
        <v>21.791</v>
      </c>
      <c r="T18" s="191">
        <v>23.718</v>
      </c>
      <c r="U18" s="191">
        <v>90.641999999999996</v>
      </c>
      <c r="V18" s="191">
        <v>29.713999999999999</v>
      </c>
      <c r="W18" s="191">
        <v>30.675000000000001</v>
      </c>
      <c r="X18" s="191">
        <v>52.850999999999999</v>
      </c>
      <c r="Y18" s="191">
        <v>6.2279999999999998</v>
      </c>
      <c r="Z18" s="191">
        <v>24.152000000000001</v>
      </c>
      <c r="AA18" s="191">
        <v>14.651999999999999</v>
      </c>
      <c r="AB18" s="191">
        <v>33.542000000000002</v>
      </c>
      <c r="AC18" s="191">
        <v>25.295999999999999</v>
      </c>
      <c r="AD18" s="191">
        <v>33.746000000000002</v>
      </c>
      <c r="AE18" s="191">
        <v>17.803000000000001</v>
      </c>
      <c r="AF18" s="191">
        <v>137.69200000000001</v>
      </c>
      <c r="AG18" s="191">
        <v>-0.27400000000000002</v>
      </c>
      <c r="AH18" s="192">
        <v>96.83</v>
      </c>
    </row>
    <row r="19" spans="1:34" ht="15" x14ac:dyDescent="0.25">
      <c r="A19" s="145">
        <v>45139</v>
      </c>
      <c r="B19" s="279"/>
      <c r="C19" s="269"/>
      <c r="D19" s="274">
        <v>23.31</v>
      </c>
      <c r="E19" s="173">
        <v>58.375</v>
      </c>
      <c r="F19" s="173">
        <v>82.984999999999999</v>
      </c>
      <c r="G19" s="173">
        <v>5.3860000000000001</v>
      </c>
      <c r="H19" s="191">
        <v>75.893000000000001</v>
      </c>
      <c r="I19" s="191">
        <v>11.189</v>
      </c>
      <c r="J19" s="191">
        <v>70.281999999999996</v>
      </c>
      <c r="K19" s="191">
        <v>21.975000000000001</v>
      </c>
      <c r="L19" s="191">
        <v>121.643</v>
      </c>
      <c r="M19" s="191">
        <v>-6.9219999999999997</v>
      </c>
      <c r="N19" s="191">
        <v>39.792000000000002</v>
      </c>
      <c r="O19" s="191">
        <v>16.684999999999999</v>
      </c>
      <c r="P19" s="191">
        <v>5.859</v>
      </c>
      <c r="Q19" s="191">
        <v>-0.53700000000000003</v>
      </c>
      <c r="R19" s="191">
        <v>34.143000000000001</v>
      </c>
      <c r="S19" s="191">
        <v>31.271999999999998</v>
      </c>
      <c r="T19" s="191">
        <v>41.981000000000002</v>
      </c>
      <c r="U19" s="191">
        <v>37.859000000000002</v>
      </c>
      <c r="V19" s="191">
        <v>-3.9079999999999999</v>
      </c>
      <c r="W19" s="191">
        <v>33.886000000000003</v>
      </c>
      <c r="X19" s="191">
        <v>8.8000000000000007</v>
      </c>
      <c r="Y19" s="191">
        <v>0.24</v>
      </c>
      <c r="Z19" s="191">
        <v>38.889000000000003</v>
      </c>
      <c r="AA19" s="191">
        <v>9.2409999999999997</v>
      </c>
      <c r="AB19" s="191">
        <v>4.3860000000000001</v>
      </c>
      <c r="AC19" s="191">
        <v>26.931999999999999</v>
      </c>
      <c r="AD19" s="191">
        <v>22.44</v>
      </c>
      <c r="AE19" s="191">
        <v>15.34</v>
      </c>
      <c r="AF19" s="191">
        <v>36.229999999999997</v>
      </c>
      <c r="AG19" s="191">
        <v>18.344999999999999</v>
      </c>
      <c r="AH19" s="192">
        <v>36.134</v>
      </c>
    </row>
    <row r="20" spans="1:34" ht="15" x14ac:dyDescent="0.25">
      <c r="A20" s="145">
        <v>45170</v>
      </c>
      <c r="B20" s="279"/>
      <c r="C20" s="269"/>
      <c r="D20" s="274">
        <v>30.92</v>
      </c>
      <c r="E20" s="173">
        <v>39.939</v>
      </c>
      <c r="F20" s="173">
        <v>82.733000000000004</v>
      </c>
      <c r="G20" s="173">
        <v>49.411999999999999</v>
      </c>
      <c r="H20" s="191">
        <v>38.396000000000001</v>
      </c>
      <c r="I20" s="191">
        <v>28.821000000000002</v>
      </c>
      <c r="J20" s="191">
        <v>84.713999999999999</v>
      </c>
      <c r="K20" s="191">
        <v>11.295999999999999</v>
      </c>
      <c r="L20" s="191">
        <v>77.100999999999999</v>
      </c>
      <c r="M20" s="191">
        <v>16.387</v>
      </c>
      <c r="N20" s="191">
        <v>7.8289999999999997</v>
      </c>
      <c r="O20" s="191">
        <v>25.577000000000002</v>
      </c>
      <c r="P20" s="191">
        <v>51.286000000000001</v>
      </c>
      <c r="Q20" s="191">
        <v>51.378999999999998</v>
      </c>
      <c r="R20" s="191">
        <v>20.712</v>
      </c>
      <c r="S20" s="191">
        <v>45.406999999999996</v>
      </c>
      <c r="T20" s="191">
        <v>31.956</v>
      </c>
      <c r="U20" s="191">
        <v>36.558</v>
      </c>
      <c r="V20" s="191">
        <v>7.9649999999999999</v>
      </c>
      <c r="W20" s="191">
        <v>43.75</v>
      </c>
      <c r="X20" s="191">
        <v>12.554</v>
      </c>
      <c r="Y20" s="191">
        <v>19.475000000000001</v>
      </c>
      <c r="Z20" s="191">
        <v>95.41</v>
      </c>
      <c r="AA20" s="191">
        <v>15.746</v>
      </c>
      <c r="AB20" s="191">
        <v>7.7789999999999999</v>
      </c>
      <c r="AC20" s="191">
        <v>11.343999999999999</v>
      </c>
      <c r="AD20" s="191">
        <v>15.367000000000001</v>
      </c>
      <c r="AE20" s="191">
        <v>14.084</v>
      </c>
      <c r="AF20" s="191">
        <v>8.5960000000000001</v>
      </c>
      <c r="AG20" s="191">
        <v>19.038</v>
      </c>
      <c r="AH20" s="192">
        <v>64.718000000000004</v>
      </c>
    </row>
    <row r="21" spans="1:34" ht="15" x14ac:dyDescent="0.25">
      <c r="A21" s="145">
        <v>45200</v>
      </c>
      <c r="B21" s="279"/>
      <c r="C21" s="269"/>
      <c r="D21" s="274">
        <v>34.979999999999997</v>
      </c>
      <c r="E21" s="173">
        <v>20.085999999999999</v>
      </c>
      <c r="F21" s="173">
        <v>35.966000000000001</v>
      </c>
      <c r="G21" s="173">
        <v>46.418999999999997</v>
      </c>
      <c r="H21" s="191">
        <v>36.975000000000001</v>
      </c>
      <c r="I21" s="191">
        <v>32.518000000000001</v>
      </c>
      <c r="J21" s="191">
        <v>101.955</v>
      </c>
      <c r="K21" s="191">
        <v>45.09</v>
      </c>
      <c r="L21" s="191">
        <v>27.3</v>
      </c>
      <c r="M21" s="191">
        <v>33.168999999999997</v>
      </c>
      <c r="N21" s="191">
        <v>13.378</v>
      </c>
      <c r="O21" s="191">
        <v>28.285</v>
      </c>
      <c r="P21" s="191">
        <v>23.067</v>
      </c>
      <c r="Q21" s="191">
        <v>69.837000000000003</v>
      </c>
      <c r="R21" s="191">
        <v>80.650999999999996</v>
      </c>
      <c r="S21" s="191">
        <v>123.77200000000001</v>
      </c>
      <c r="T21" s="191">
        <v>51.167000000000002</v>
      </c>
      <c r="U21" s="191">
        <v>30.783999999999999</v>
      </c>
      <c r="V21" s="191">
        <v>23.251000000000001</v>
      </c>
      <c r="W21" s="191">
        <v>34.204999999999998</v>
      </c>
      <c r="X21" s="191">
        <v>62.136000000000003</v>
      </c>
      <c r="Y21" s="191">
        <v>15.397</v>
      </c>
      <c r="Z21" s="191">
        <v>54.219000000000001</v>
      </c>
      <c r="AA21" s="191">
        <v>55.442</v>
      </c>
      <c r="AB21" s="191">
        <v>24.637</v>
      </c>
      <c r="AC21" s="191">
        <v>20.753</v>
      </c>
      <c r="AD21" s="191">
        <v>46.939</v>
      </c>
      <c r="AE21" s="191">
        <v>21.562999999999999</v>
      </c>
      <c r="AF21" s="191">
        <v>15.285</v>
      </c>
      <c r="AG21" s="191">
        <v>19.448</v>
      </c>
      <c r="AH21" s="192">
        <v>22.346</v>
      </c>
    </row>
    <row r="22" spans="1:34" ht="15" x14ac:dyDescent="0.25">
      <c r="A22" s="145">
        <v>45231</v>
      </c>
      <c r="B22" s="279"/>
      <c r="C22" s="269"/>
      <c r="D22" s="274">
        <v>30.35</v>
      </c>
      <c r="E22" s="173">
        <v>25.617999999999999</v>
      </c>
      <c r="F22" s="173">
        <v>32.520000000000003</v>
      </c>
      <c r="G22" s="173">
        <v>42.616</v>
      </c>
      <c r="H22" s="191">
        <v>31.558</v>
      </c>
      <c r="I22" s="191">
        <v>36.055999999999997</v>
      </c>
      <c r="J22" s="191">
        <v>47.024000000000001</v>
      </c>
      <c r="K22" s="191">
        <v>65.108000000000004</v>
      </c>
      <c r="L22" s="191">
        <v>22.475999999999999</v>
      </c>
      <c r="M22" s="191">
        <v>27.645</v>
      </c>
      <c r="N22" s="191">
        <v>20.614000000000001</v>
      </c>
      <c r="O22" s="191">
        <v>27.221</v>
      </c>
      <c r="P22" s="191">
        <v>26.065999999999999</v>
      </c>
      <c r="Q22" s="191">
        <v>48.832999999999998</v>
      </c>
      <c r="R22" s="191">
        <v>45.421999999999997</v>
      </c>
      <c r="S22" s="191">
        <v>48.875</v>
      </c>
      <c r="T22" s="191">
        <v>26.387</v>
      </c>
      <c r="U22" s="191">
        <v>38.411999999999999</v>
      </c>
      <c r="V22" s="191">
        <v>26.456</v>
      </c>
      <c r="W22" s="191">
        <v>30.199000000000002</v>
      </c>
      <c r="X22" s="191">
        <v>35.246000000000002</v>
      </c>
      <c r="Y22" s="191">
        <v>15.93</v>
      </c>
      <c r="Z22" s="191">
        <v>32.183999999999997</v>
      </c>
      <c r="AA22" s="191">
        <v>30.998999999999999</v>
      </c>
      <c r="AB22" s="191">
        <v>30.260999999999999</v>
      </c>
      <c r="AC22" s="191">
        <v>23.353000000000002</v>
      </c>
      <c r="AD22" s="191">
        <v>30.338000000000001</v>
      </c>
      <c r="AE22" s="191">
        <v>17.010999999999999</v>
      </c>
      <c r="AF22" s="191">
        <v>23.47</v>
      </c>
      <c r="AG22" s="191">
        <v>25.347999999999999</v>
      </c>
      <c r="AH22" s="192">
        <v>27.861000000000001</v>
      </c>
    </row>
    <row r="23" spans="1:34" ht="15" x14ac:dyDescent="0.25">
      <c r="A23" s="145">
        <v>45261</v>
      </c>
      <c r="B23" s="279"/>
      <c r="C23" s="269"/>
      <c r="D23" s="274">
        <v>23.65</v>
      </c>
      <c r="E23" s="173">
        <v>21.975999999999999</v>
      </c>
      <c r="F23" s="173">
        <v>28.126000000000001</v>
      </c>
      <c r="G23" s="173">
        <v>28.228999999999999</v>
      </c>
      <c r="H23" s="191">
        <v>27.38</v>
      </c>
      <c r="I23" s="191">
        <v>28.838999999999999</v>
      </c>
      <c r="J23" s="191">
        <v>33.395000000000003</v>
      </c>
      <c r="K23" s="191">
        <v>38.098999999999997</v>
      </c>
      <c r="L23" s="191">
        <v>19.689</v>
      </c>
      <c r="M23" s="191">
        <v>20.417000000000002</v>
      </c>
      <c r="N23" s="191">
        <v>19.917999999999999</v>
      </c>
      <c r="O23" s="191">
        <v>16.994</v>
      </c>
      <c r="P23" s="191">
        <v>24.216000000000001</v>
      </c>
      <c r="Q23" s="191">
        <v>31.771000000000001</v>
      </c>
      <c r="R23" s="191">
        <v>29.899000000000001</v>
      </c>
      <c r="S23" s="191">
        <v>27.768999999999998</v>
      </c>
      <c r="T23" s="191">
        <v>44.067999999999998</v>
      </c>
      <c r="U23" s="191">
        <v>29.821999999999999</v>
      </c>
      <c r="V23" s="191">
        <v>19.047999999999998</v>
      </c>
      <c r="W23" s="191">
        <v>26.359000000000002</v>
      </c>
      <c r="X23" s="191">
        <v>24.363</v>
      </c>
      <c r="Y23" s="191">
        <v>15.694000000000001</v>
      </c>
      <c r="Z23" s="191">
        <v>24.587</v>
      </c>
      <c r="AA23" s="191">
        <v>23.253</v>
      </c>
      <c r="AB23" s="191">
        <v>22.614000000000001</v>
      </c>
      <c r="AC23" s="191">
        <v>26.276</v>
      </c>
      <c r="AD23" s="191">
        <v>27.196999999999999</v>
      </c>
      <c r="AE23" s="191">
        <v>13.202999999999999</v>
      </c>
      <c r="AF23" s="191">
        <v>26.062999999999999</v>
      </c>
      <c r="AG23" s="191">
        <v>19.315999999999999</v>
      </c>
      <c r="AH23" s="192">
        <v>24.396000000000001</v>
      </c>
    </row>
    <row r="24" spans="1:34" ht="15" x14ac:dyDescent="0.25">
      <c r="A24" s="145">
        <v>45292</v>
      </c>
      <c r="B24" s="279"/>
      <c r="C24" s="269"/>
      <c r="D24" s="274">
        <v>21.52</v>
      </c>
      <c r="E24" s="173">
        <v>24.696000000000002</v>
      </c>
      <c r="F24" s="173">
        <v>27.286999999999999</v>
      </c>
      <c r="G24" s="173">
        <v>23.849</v>
      </c>
      <c r="H24" s="191">
        <v>24.527000000000001</v>
      </c>
      <c r="I24" s="191">
        <v>22.350999999999999</v>
      </c>
      <c r="J24" s="191">
        <v>30.516999999999999</v>
      </c>
      <c r="K24" s="191">
        <v>28.042999999999999</v>
      </c>
      <c r="L24" s="191">
        <v>21.986999999999998</v>
      </c>
      <c r="M24" s="191">
        <v>19.562000000000001</v>
      </c>
      <c r="N24" s="191">
        <v>19.003</v>
      </c>
      <c r="O24" s="191">
        <v>17.111999999999998</v>
      </c>
      <c r="P24" s="191">
        <v>20.056000000000001</v>
      </c>
      <c r="Q24" s="191">
        <v>43.124000000000002</v>
      </c>
      <c r="R24" s="191">
        <v>26.085000000000001</v>
      </c>
      <c r="S24" s="191">
        <v>23.335000000000001</v>
      </c>
      <c r="T24" s="191">
        <v>26.503</v>
      </c>
      <c r="U24" s="191">
        <v>26.667000000000002</v>
      </c>
      <c r="V24" s="191">
        <v>16.739999999999998</v>
      </c>
      <c r="W24" s="191">
        <v>22.13</v>
      </c>
      <c r="X24" s="191">
        <v>25.68</v>
      </c>
      <c r="Y24" s="191">
        <v>17.911999999999999</v>
      </c>
      <c r="Z24" s="191">
        <v>21.626999999999999</v>
      </c>
      <c r="AA24" s="191">
        <v>23.311</v>
      </c>
      <c r="AB24" s="191">
        <v>17.896000000000001</v>
      </c>
      <c r="AC24" s="191">
        <v>30.242999999999999</v>
      </c>
      <c r="AD24" s="191">
        <v>23.268999999999998</v>
      </c>
      <c r="AE24" s="191">
        <v>12.44</v>
      </c>
      <c r="AF24" s="191">
        <v>24.565000000000001</v>
      </c>
      <c r="AG24" s="191">
        <v>14.696</v>
      </c>
      <c r="AH24" s="192">
        <v>19.655999999999999</v>
      </c>
    </row>
    <row r="25" spans="1:34" ht="15" x14ac:dyDescent="0.25">
      <c r="A25" s="145">
        <v>45323</v>
      </c>
      <c r="B25" s="279"/>
      <c r="C25" s="269"/>
      <c r="D25" s="274">
        <v>28.85</v>
      </c>
      <c r="E25" s="173">
        <v>25.643000000000001</v>
      </c>
      <c r="F25" s="173">
        <v>27.164999999999999</v>
      </c>
      <c r="G25" s="173">
        <v>47.334000000000003</v>
      </c>
      <c r="H25" s="191">
        <v>36.472000000000001</v>
      </c>
      <c r="I25" s="191">
        <v>23.98</v>
      </c>
      <c r="J25" s="191">
        <v>28.684000000000001</v>
      </c>
      <c r="K25" s="191">
        <v>30.856000000000002</v>
      </c>
      <c r="L25" s="191">
        <v>25.323</v>
      </c>
      <c r="M25" s="191">
        <v>22.849</v>
      </c>
      <c r="N25" s="191">
        <v>18.821999999999999</v>
      </c>
      <c r="O25" s="191">
        <v>23.021999999999998</v>
      </c>
      <c r="P25" s="191">
        <v>23.803000000000001</v>
      </c>
      <c r="Q25" s="191">
        <v>52.884999999999998</v>
      </c>
      <c r="R25" s="191">
        <v>23.821000000000002</v>
      </c>
      <c r="S25" s="191">
        <v>35.859000000000002</v>
      </c>
      <c r="T25" s="191">
        <v>22.722999999999999</v>
      </c>
      <c r="U25" s="191">
        <v>35.548000000000002</v>
      </c>
      <c r="V25" s="191">
        <v>17.832000000000001</v>
      </c>
      <c r="W25" s="191">
        <v>24.68</v>
      </c>
      <c r="X25" s="191">
        <v>24.978000000000002</v>
      </c>
      <c r="Y25" s="191">
        <v>21.943000000000001</v>
      </c>
      <c r="Z25" s="191">
        <v>28.818999999999999</v>
      </c>
      <c r="AA25" s="191">
        <v>36.207999999999998</v>
      </c>
      <c r="AB25" s="191">
        <v>35.826000000000001</v>
      </c>
      <c r="AC25" s="191">
        <v>72.468000000000004</v>
      </c>
      <c r="AD25" s="191">
        <v>23.914999999999999</v>
      </c>
      <c r="AE25" s="191">
        <v>16.766999999999999</v>
      </c>
      <c r="AF25" s="191">
        <v>25.988</v>
      </c>
      <c r="AG25" s="191">
        <v>22.628</v>
      </c>
      <c r="AH25" s="192">
        <v>25.835999999999999</v>
      </c>
    </row>
    <row r="26" spans="1:34" ht="15" x14ac:dyDescent="0.25">
      <c r="A26" s="145">
        <v>45352</v>
      </c>
      <c r="B26" s="279"/>
      <c r="C26" s="269"/>
      <c r="D26" s="274">
        <v>92.46</v>
      </c>
      <c r="E26" s="173">
        <v>100.36799999999999</v>
      </c>
      <c r="F26" s="173">
        <v>74.953000000000003</v>
      </c>
      <c r="G26" s="173">
        <v>176.703</v>
      </c>
      <c r="H26" s="191">
        <v>44.807000000000002</v>
      </c>
      <c r="I26" s="191">
        <v>133.12899999999999</v>
      </c>
      <c r="J26" s="191">
        <v>74.747</v>
      </c>
      <c r="K26" s="191">
        <v>53.48</v>
      </c>
      <c r="L26" s="191">
        <v>46.225000000000001</v>
      </c>
      <c r="M26" s="191">
        <v>68.263999999999996</v>
      </c>
      <c r="N26" s="191">
        <v>28.81</v>
      </c>
      <c r="O26" s="191">
        <v>45.442999999999998</v>
      </c>
      <c r="P26" s="191">
        <v>97.896000000000001</v>
      </c>
      <c r="Q26" s="191">
        <v>113.973</v>
      </c>
      <c r="R26" s="191">
        <v>44.62</v>
      </c>
      <c r="S26" s="191">
        <v>125.86499999999999</v>
      </c>
      <c r="T26" s="191">
        <v>83.218999999999994</v>
      </c>
      <c r="U26" s="191">
        <v>74.174000000000007</v>
      </c>
      <c r="V26" s="191">
        <v>47.91</v>
      </c>
      <c r="W26" s="191">
        <v>56.292000000000002</v>
      </c>
      <c r="X26" s="191">
        <v>63.524000000000001</v>
      </c>
      <c r="Y26" s="191">
        <v>40.762</v>
      </c>
      <c r="Z26" s="191">
        <v>53.963999999999999</v>
      </c>
      <c r="AA26" s="191">
        <v>71.361000000000004</v>
      </c>
      <c r="AB26" s="191">
        <v>55.59</v>
      </c>
      <c r="AC26" s="191">
        <v>176.893</v>
      </c>
      <c r="AD26" s="191">
        <v>35.661000000000001</v>
      </c>
      <c r="AE26" s="191">
        <v>92.540999999999997</v>
      </c>
      <c r="AF26" s="191">
        <v>49.383000000000003</v>
      </c>
      <c r="AG26" s="191">
        <v>34.546999999999997</v>
      </c>
      <c r="AH26" s="192">
        <v>58.095999999999997</v>
      </c>
    </row>
    <row r="27" spans="1:34" ht="15" x14ac:dyDescent="0.25">
      <c r="A27" s="145">
        <v>45383</v>
      </c>
      <c r="B27" s="279"/>
      <c r="C27" s="269"/>
      <c r="D27" s="274">
        <v>147.16999999999999</v>
      </c>
      <c r="E27" s="173">
        <v>264.541</v>
      </c>
      <c r="F27" s="173">
        <v>174.887</v>
      </c>
      <c r="G27" s="173">
        <v>207.82900000000001</v>
      </c>
      <c r="H27" s="191">
        <v>87.539000000000001</v>
      </c>
      <c r="I27" s="191">
        <v>216.197</v>
      </c>
      <c r="J27" s="191">
        <v>146.804</v>
      </c>
      <c r="K27" s="191">
        <v>113.499</v>
      </c>
      <c r="L27" s="191">
        <v>118.819</v>
      </c>
      <c r="M27" s="191">
        <v>197.66200000000001</v>
      </c>
      <c r="N27" s="191">
        <v>59.762999999999998</v>
      </c>
      <c r="O27" s="191">
        <v>66.061000000000007</v>
      </c>
      <c r="P27" s="191">
        <v>203.589</v>
      </c>
      <c r="Q27" s="191">
        <v>311.52499999999998</v>
      </c>
      <c r="R27" s="191">
        <v>140.55000000000001</v>
      </c>
      <c r="S27" s="191">
        <v>146.928</v>
      </c>
      <c r="T27" s="191">
        <v>269.66000000000003</v>
      </c>
      <c r="U27" s="191">
        <v>122.657</v>
      </c>
      <c r="V27" s="191">
        <v>154.07900000000001</v>
      </c>
      <c r="W27" s="191">
        <v>110.617</v>
      </c>
      <c r="X27" s="191">
        <v>157.286</v>
      </c>
      <c r="Y27" s="191">
        <v>51.435000000000002</v>
      </c>
      <c r="Z27" s="191">
        <v>92.79</v>
      </c>
      <c r="AA27" s="191">
        <v>64.775999999999996</v>
      </c>
      <c r="AB27" s="191">
        <v>95.292000000000002</v>
      </c>
      <c r="AC27" s="191">
        <v>195.25700000000001</v>
      </c>
      <c r="AD27" s="191">
        <v>68.716999999999999</v>
      </c>
      <c r="AE27" s="191">
        <v>192.46600000000001</v>
      </c>
      <c r="AF27" s="191">
        <v>68.367999999999995</v>
      </c>
      <c r="AG27" s="191">
        <v>64.009</v>
      </c>
      <c r="AH27" s="192">
        <v>221.434</v>
      </c>
    </row>
    <row r="28" spans="1:34" ht="15" x14ac:dyDescent="0.25">
      <c r="A28" s="145">
        <v>45413</v>
      </c>
      <c r="B28" s="279"/>
      <c r="C28" s="269"/>
      <c r="D28" s="274">
        <v>251.55</v>
      </c>
      <c r="E28" s="173">
        <v>450.387</v>
      </c>
      <c r="F28" s="173">
        <v>304.702</v>
      </c>
      <c r="G28" s="173">
        <v>339.38600000000002</v>
      </c>
      <c r="H28" s="191">
        <v>208.892</v>
      </c>
      <c r="I28" s="191">
        <v>386.79399999999998</v>
      </c>
      <c r="J28" s="191">
        <v>265.01499999999999</v>
      </c>
      <c r="K28" s="191">
        <v>296.35500000000002</v>
      </c>
      <c r="L28" s="191">
        <v>187.517</v>
      </c>
      <c r="M28" s="191">
        <v>434.18799999999999</v>
      </c>
      <c r="N28" s="191">
        <v>63.119</v>
      </c>
      <c r="O28" s="191">
        <v>189.471</v>
      </c>
      <c r="P28" s="191">
        <v>295.79500000000002</v>
      </c>
      <c r="Q28" s="191">
        <v>536.61300000000006</v>
      </c>
      <c r="R28" s="191">
        <v>233.14099999999999</v>
      </c>
      <c r="S28" s="191">
        <v>284.55500000000001</v>
      </c>
      <c r="T28" s="191">
        <v>373.1</v>
      </c>
      <c r="U28" s="191">
        <v>383.548</v>
      </c>
      <c r="V28" s="191">
        <v>219.649</v>
      </c>
      <c r="W28" s="191">
        <v>195.62</v>
      </c>
      <c r="X28" s="191">
        <v>208.23699999999999</v>
      </c>
      <c r="Y28" s="191">
        <v>139.25700000000001</v>
      </c>
      <c r="Z28" s="191">
        <v>203.07</v>
      </c>
      <c r="AA28" s="191">
        <v>179.46799999999999</v>
      </c>
      <c r="AB28" s="191">
        <v>197.608</v>
      </c>
      <c r="AC28" s="191">
        <v>237.44800000000001</v>
      </c>
      <c r="AD28" s="191">
        <v>133.506</v>
      </c>
      <c r="AE28" s="191">
        <v>325.44400000000002</v>
      </c>
      <c r="AF28" s="191">
        <v>178.947</v>
      </c>
      <c r="AG28" s="191">
        <v>185.96</v>
      </c>
      <c r="AH28" s="192">
        <v>318.80700000000002</v>
      </c>
    </row>
    <row r="29" spans="1:34" ht="15" x14ac:dyDescent="0.25">
      <c r="A29" s="145">
        <v>45444</v>
      </c>
      <c r="B29" s="279"/>
      <c r="C29" s="269"/>
      <c r="D29" s="274">
        <v>187.12</v>
      </c>
      <c r="E29" s="173">
        <v>351.52100000000002</v>
      </c>
      <c r="F29" s="173">
        <v>211.523</v>
      </c>
      <c r="G29" s="173">
        <v>436.50599999999997</v>
      </c>
      <c r="H29" s="191">
        <v>70.105999999999995</v>
      </c>
      <c r="I29" s="191">
        <v>372.98399999999998</v>
      </c>
      <c r="J29" s="191">
        <v>168.786</v>
      </c>
      <c r="K29" s="191">
        <v>306.32900000000001</v>
      </c>
      <c r="L29" s="191">
        <v>51.061999999999998</v>
      </c>
      <c r="M29" s="191">
        <v>199.13800000000001</v>
      </c>
      <c r="N29" s="191">
        <v>16.443999999999999</v>
      </c>
      <c r="O29" s="191">
        <v>104.636</v>
      </c>
      <c r="P29" s="191">
        <v>134.726</v>
      </c>
      <c r="Q29" s="191">
        <v>363.52199999999999</v>
      </c>
      <c r="R29" s="191">
        <v>75.694999999999993</v>
      </c>
      <c r="S29" s="191">
        <v>161.27199999999999</v>
      </c>
      <c r="T29" s="191">
        <v>340.49</v>
      </c>
      <c r="U29" s="191">
        <v>163.50200000000001</v>
      </c>
      <c r="V29" s="191">
        <v>215.57599999999999</v>
      </c>
      <c r="W29" s="191">
        <v>242.41</v>
      </c>
      <c r="X29" s="191">
        <v>65.991</v>
      </c>
      <c r="Y29" s="191">
        <v>81.445999999999998</v>
      </c>
      <c r="Z29" s="191">
        <v>167.18199999999999</v>
      </c>
      <c r="AA29" s="191">
        <v>225.59700000000001</v>
      </c>
      <c r="AB29" s="191">
        <v>223.798</v>
      </c>
      <c r="AC29" s="191">
        <v>223.81</v>
      </c>
      <c r="AD29" s="191">
        <v>27.640999999999998</v>
      </c>
      <c r="AE29" s="191">
        <v>378.14499999999998</v>
      </c>
      <c r="AF29" s="191">
        <v>67.483999999999995</v>
      </c>
      <c r="AG29" s="191">
        <v>261.11500000000001</v>
      </c>
      <c r="AH29" s="192">
        <v>146.94</v>
      </c>
    </row>
    <row r="30" spans="1:34" ht="15" x14ac:dyDescent="0.25">
      <c r="A30" s="145">
        <v>45474</v>
      </c>
      <c r="B30" s="279"/>
      <c r="C30" s="269"/>
      <c r="D30" s="274">
        <v>32.06</v>
      </c>
      <c r="E30" s="173">
        <v>96.111999999999995</v>
      </c>
      <c r="F30" s="173">
        <v>20.402999999999999</v>
      </c>
      <c r="G30" s="173">
        <v>252.89</v>
      </c>
      <c r="H30" s="191">
        <v>11.257</v>
      </c>
      <c r="I30" s="191">
        <v>91.23</v>
      </c>
      <c r="J30" s="191">
        <v>72.817999999999998</v>
      </c>
      <c r="K30" s="191">
        <v>172.483</v>
      </c>
      <c r="L30" s="191">
        <v>-7.6379999999999999</v>
      </c>
      <c r="M30" s="191">
        <v>30.030999999999999</v>
      </c>
      <c r="N30" s="191">
        <v>18.015000000000001</v>
      </c>
      <c r="O30" s="191">
        <v>-4.2889999999999997</v>
      </c>
      <c r="P30" s="191">
        <v>24.725999999999999</v>
      </c>
      <c r="Q30" s="191">
        <v>101.95</v>
      </c>
      <c r="R30" s="191">
        <v>28.003</v>
      </c>
      <c r="S30" s="191">
        <v>23.268999999999998</v>
      </c>
      <c r="T30" s="191">
        <v>88.543000000000006</v>
      </c>
      <c r="U30" s="191">
        <v>34.03</v>
      </c>
      <c r="V30" s="191">
        <v>31.11</v>
      </c>
      <c r="W30" s="191">
        <v>53.581000000000003</v>
      </c>
      <c r="X30" s="191">
        <v>6.8330000000000002</v>
      </c>
      <c r="Y30" s="191">
        <v>23.574999999999999</v>
      </c>
      <c r="Z30" s="191">
        <v>14.548</v>
      </c>
      <c r="AA30" s="191">
        <v>33.329000000000001</v>
      </c>
      <c r="AB30" s="191">
        <v>23.279</v>
      </c>
      <c r="AC30" s="191">
        <v>34.752000000000002</v>
      </c>
      <c r="AD30" s="191">
        <v>20.440999999999999</v>
      </c>
      <c r="AE30" s="191">
        <v>128.702</v>
      </c>
      <c r="AF30" s="191">
        <v>1.454</v>
      </c>
      <c r="AG30" s="191">
        <v>97.238</v>
      </c>
      <c r="AH30" s="192">
        <v>51.853000000000002</v>
      </c>
    </row>
    <row r="31" spans="1:34" ht="15" x14ac:dyDescent="0.25">
      <c r="A31" s="145">
        <v>45505</v>
      </c>
      <c r="B31" s="279"/>
      <c r="C31" s="269"/>
      <c r="D31" s="274">
        <v>23.31</v>
      </c>
      <c r="E31" s="173">
        <v>84.260999999999996</v>
      </c>
      <c r="F31" s="173">
        <v>9.7420000000000009</v>
      </c>
      <c r="G31" s="173">
        <v>75.986000000000004</v>
      </c>
      <c r="H31" s="191">
        <v>-2.286</v>
      </c>
      <c r="I31" s="191">
        <v>70.611000000000004</v>
      </c>
      <c r="J31" s="191">
        <v>22.827000000000002</v>
      </c>
      <c r="K31" s="191">
        <v>124.417</v>
      </c>
      <c r="L31" s="191">
        <v>-5.0629999999999997</v>
      </c>
      <c r="M31" s="191">
        <v>41.015000000000001</v>
      </c>
      <c r="N31" s="191">
        <v>17.77</v>
      </c>
      <c r="O31" s="191">
        <v>11.864000000000001</v>
      </c>
      <c r="P31" s="191">
        <v>-0.29899999999999999</v>
      </c>
      <c r="Q31" s="191">
        <v>35.244</v>
      </c>
      <c r="R31" s="191">
        <v>36.268000000000001</v>
      </c>
      <c r="S31" s="191">
        <v>41.643999999999998</v>
      </c>
      <c r="T31" s="191">
        <v>36.734000000000002</v>
      </c>
      <c r="U31" s="191">
        <v>-0.30499999999999999</v>
      </c>
      <c r="V31" s="191">
        <v>32.487000000000002</v>
      </c>
      <c r="W31" s="191">
        <v>10.343</v>
      </c>
      <c r="X31" s="191">
        <v>-7.6390000000000002</v>
      </c>
      <c r="Y31" s="191">
        <v>39.267000000000003</v>
      </c>
      <c r="Z31" s="191">
        <v>8.6110000000000007</v>
      </c>
      <c r="AA31" s="191">
        <v>4.915</v>
      </c>
      <c r="AB31" s="191">
        <v>27.606999999999999</v>
      </c>
      <c r="AC31" s="191">
        <v>23.379000000000001</v>
      </c>
      <c r="AD31" s="191">
        <v>18.096</v>
      </c>
      <c r="AE31" s="191">
        <v>34.850999999999999</v>
      </c>
      <c r="AF31" s="191">
        <v>4.4429999999999996</v>
      </c>
      <c r="AG31" s="191">
        <v>37.265000000000001</v>
      </c>
      <c r="AH31" s="192">
        <v>60.134999999999998</v>
      </c>
    </row>
    <row r="32" spans="1:34" ht="15" x14ac:dyDescent="0.25">
      <c r="A32" s="145">
        <v>45536</v>
      </c>
      <c r="B32" s="279"/>
      <c r="C32" s="269"/>
      <c r="D32" s="274">
        <v>30.92</v>
      </c>
      <c r="E32" s="173">
        <v>84.304000000000002</v>
      </c>
      <c r="F32" s="173">
        <v>54.463999999999999</v>
      </c>
      <c r="G32" s="173">
        <v>40.078000000000003</v>
      </c>
      <c r="H32" s="191">
        <v>22.436</v>
      </c>
      <c r="I32" s="191">
        <v>85.271000000000001</v>
      </c>
      <c r="J32" s="191">
        <v>13.76</v>
      </c>
      <c r="K32" s="191">
        <v>77.718000000000004</v>
      </c>
      <c r="L32" s="191">
        <v>17.036999999999999</v>
      </c>
      <c r="M32" s="191">
        <v>8.8409999999999993</v>
      </c>
      <c r="N32" s="191">
        <v>28.036000000000001</v>
      </c>
      <c r="O32" s="191">
        <v>50.136000000000003</v>
      </c>
      <c r="P32" s="191">
        <v>56.576000000000001</v>
      </c>
      <c r="Q32" s="191">
        <v>21.896000000000001</v>
      </c>
      <c r="R32" s="191">
        <v>43.712000000000003</v>
      </c>
      <c r="S32" s="191">
        <v>33.097999999999999</v>
      </c>
      <c r="T32" s="191">
        <v>37.267000000000003</v>
      </c>
      <c r="U32" s="191">
        <v>10.907</v>
      </c>
      <c r="V32" s="191">
        <v>42.484999999999999</v>
      </c>
      <c r="W32" s="191">
        <v>15.119</v>
      </c>
      <c r="X32" s="191">
        <v>15.702</v>
      </c>
      <c r="Y32" s="191">
        <v>98.697000000000003</v>
      </c>
      <c r="Z32" s="191">
        <v>19.893000000000001</v>
      </c>
      <c r="AA32" s="191">
        <v>8.8870000000000005</v>
      </c>
      <c r="AB32" s="191">
        <v>11.238</v>
      </c>
      <c r="AC32" s="191">
        <v>15.978</v>
      </c>
      <c r="AD32" s="191">
        <v>17.059000000000001</v>
      </c>
      <c r="AE32" s="191">
        <v>8.7070000000000007</v>
      </c>
      <c r="AF32" s="191">
        <v>21.582999999999998</v>
      </c>
      <c r="AG32" s="191">
        <v>66.290000000000006</v>
      </c>
      <c r="AH32" s="192">
        <v>39.280999999999999</v>
      </c>
    </row>
    <row r="33" spans="1:34" ht="15" x14ac:dyDescent="0.25">
      <c r="A33" s="145">
        <v>45566</v>
      </c>
      <c r="B33" s="280"/>
      <c r="C33" s="270"/>
      <c r="D33" s="274">
        <v>34.979999999999997</v>
      </c>
      <c r="E33" s="173">
        <v>36.668999999999997</v>
      </c>
      <c r="F33" s="173">
        <v>49.466000000000001</v>
      </c>
      <c r="G33" s="173">
        <v>34.969000000000001</v>
      </c>
      <c r="H33" s="191">
        <v>35.497999999999998</v>
      </c>
      <c r="I33" s="191">
        <v>102.123</v>
      </c>
      <c r="J33" s="191">
        <v>51.706000000000003</v>
      </c>
      <c r="K33" s="191">
        <v>27.396000000000001</v>
      </c>
      <c r="L33" s="191">
        <v>34.768000000000001</v>
      </c>
      <c r="M33" s="191">
        <v>13.89</v>
      </c>
      <c r="N33" s="191">
        <v>29.81</v>
      </c>
      <c r="O33" s="191">
        <v>22.155000000000001</v>
      </c>
      <c r="P33" s="191">
        <v>67.991</v>
      </c>
      <c r="Q33" s="191">
        <v>81.384</v>
      </c>
      <c r="R33" s="191">
        <v>130.61199999999999</v>
      </c>
      <c r="S33" s="191">
        <v>50.216000000000001</v>
      </c>
      <c r="T33" s="191">
        <v>31.748999999999999</v>
      </c>
      <c r="U33" s="191">
        <v>25.821000000000002</v>
      </c>
      <c r="V33" s="191">
        <v>34.700000000000003</v>
      </c>
      <c r="W33" s="191">
        <v>65.504000000000005</v>
      </c>
      <c r="X33" s="191">
        <v>15.737</v>
      </c>
      <c r="Y33" s="191">
        <v>55.113999999999997</v>
      </c>
      <c r="Z33" s="191">
        <v>52.317</v>
      </c>
      <c r="AA33" s="191">
        <v>25.536999999999999</v>
      </c>
      <c r="AB33" s="191">
        <v>20.427</v>
      </c>
      <c r="AC33" s="191">
        <v>47.345999999999997</v>
      </c>
      <c r="AD33" s="191">
        <v>25.234000000000002</v>
      </c>
      <c r="AE33" s="191">
        <v>15.212999999999999</v>
      </c>
      <c r="AF33" s="191">
        <v>22.312999999999999</v>
      </c>
      <c r="AG33" s="191">
        <v>22.451000000000001</v>
      </c>
      <c r="AH33" s="192">
        <v>20.361000000000001</v>
      </c>
    </row>
    <row r="34" spans="1:34" ht="15" x14ac:dyDescent="0.25">
      <c r="A34" s="145">
        <v>45597</v>
      </c>
      <c r="B34" s="279"/>
      <c r="C34" s="269"/>
      <c r="D34" s="274">
        <v>30.35</v>
      </c>
      <c r="E34" s="173">
        <v>33.122</v>
      </c>
      <c r="F34" s="173">
        <v>45.058999999999997</v>
      </c>
      <c r="G34" s="173">
        <v>31.59</v>
      </c>
      <c r="H34" s="191">
        <v>40.085000000000001</v>
      </c>
      <c r="I34" s="191">
        <v>47.113999999999997</v>
      </c>
      <c r="J34" s="191">
        <v>65.506</v>
      </c>
      <c r="K34" s="191">
        <v>23.16</v>
      </c>
      <c r="L34" s="191">
        <v>27.908000000000001</v>
      </c>
      <c r="M34" s="191">
        <v>20.896000000000001</v>
      </c>
      <c r="N34" s="191">
        <v>28.940999999999999</v>
      </c>
      <c r="O34" s="191">
        <v>25.332000000000001</v>
      </c>
      <c r="P34" s="191">
        <v>47.587000000000003</v>
      </c>
      <c r="Q34" s="191">
        <v>45.881999999999998</v>
      </c>
      <c r="R34" s="191">
        <v>50.192999999999998</v>
      </c>
      <c r="S34" s="191">
        <v>26.241</v>
      </c>
      <c r="T34" s="191">
        <v>38.238999999999997</v>
      </c>
      <c r="U34" s="191">
        <v>29.234000000000002</v>
      </c>
      <c r="V34" s="191">
        <v>30.206</v>
      </c>
      <c r="W34" s="191">
        <v>35.976999999999997</v>
      </c>
      <c r="X34" s="191">
        <v>16.562999999999999</v>
      </c>
      <c r="Y34" s="191">
        <v>32.582000000000001</v>
      </c>
      <c r="Z34" s="191">
        <v>30.417000000000002</v>
      </c>
      <c r="AA34" s="191">
        <v>29.998999999999999</v>
      </c>
      <c r="AB34" s="191">
        <v>23.231000000000002</v>
      </c>
      <c r="AC34" s="191">
        <v>30.687999999999999</v>
      </c>
      <c r="AD34" s="191">
        <v>19.331</v>
      </c>
      <c r="AE34" s="191">
        <v>23.257999999999999</v>
      </c>
      <c r="AF34" s="191">
        <v>28.155000000000001</v>
      </c>
      <c r="AG34" s="191">
        <v>27.974</v>
      </c>
      <c r="AH34" s="192">
        <v>25.736000000000001</v>
      </c>
    </row>
    <row r="35" spans="1:34" ht="15" x14ac:dyDescent="0.25">
      <c r="A35" s="145">
        <v>45627</v>
      </c>
      <c r="B35" s="279"/>
      <c r="C35" s="269"/>
      <c r="D35" s="274">
        <v>23.65</v>
      </c>
      <c r="E35" s="173">
        <v>28.683</v>
      </c>
      <c r="F35" s="173">
        <v>30.917999999999999</v>
      </c>
      <c r="G35" s="173">
        <v>27.434000000000001</v>
      </c>
      <c r="H35" s="191">
        <v>31.696999999999999</v>
      </c>
      <c r="I35" s="191">
        <v>33.389000000000003</v>
      </c>
      <c r="J35" s="191">
        <v>38.935000000000002</v>
      </c>
      <c r="K35" s="191">
        <v>20.466999999999999</v>
      </c>
      <c r="L35" s="191">
        <v>21.068999999999999</v>
      </c>
      <c r="M35" s="191">
        <v>20.138999999999999</v>
      </c>
      <c r="N35" s="191">
        <v>18.555</v>
      </c>
      <c r="O35" s="191">
        <v>23.347000000000001</v>
      </c>
      <c r="P35" s="191">
        <v>33.357999999999997</v>
      </c>
      <c r="Q35" s="191">
        <v>30.271000000000001</v>
      </c>
      <c r="R35" s="191">
        <v>30.032</v>
      </c>
      <c r="S35" s="191">
        <v>43.674999999999997</v>
      </c>
      <c r="T35" s="191">
        <v>29.760999999999999</v>
      </c>
      <c r="U35" s="191">
        <v>21.821000000000002</v>
      </c>
      <c r="V35" s="191">
        <v>26.844999999999999</v>
      </c>
      <c r="W35" s="191">
        <v>25.222000000000001</v>
      </c>
      <c r="X35" s="191">
        <v>16.059999999999999</v>
      </c>
      <c r="Y35" s="191">
        <v>24.968</v>
      </c>
      <c r="Z35" s="191">
        <v>22.797999999999998</v>
      </c>
      <c r="AA35" s="191">
        <v>22.547000000000001</v>
      </c>
      <c r="AB35" s="191">
        <v>26.228999999999999</v>
      </c>
      <c r="AC35" s="191">
        <v>27.492999999999999</v>
      </c>
      <c r="AD35" s="191">
        <v>15.928000000000001</v>
      </c>
      <c r="AE35" s="191">
        <v>25.75</v>
      </c>
      <c r="AF35" s="191">
        <v>21.920999999999999</v>
      </c>
      <c r="AG35" s="191">
        <v>24.507000000000001</v>
      </c>
      <c r="AH35" s="192">
        <v>22.207999999999998</v>
      </c>
    </row>
    <row r="36" spans="1:34" ht="15" x14ac:dyDescent="0.25">
      <c r="A36" s="145">
        <v>45658</v>
      </c>
      <c r="B36" s="279"/>
      <c r="C36" s="291"/>
      <c r="D36" s="276">
        <v>21.52</v>
      </c>
      <c r="E36" s="191">
        <v>27.861999999999998</v>
      </c>
      <c r="F36" s="191">
        <v>26.116</v>
      </c>
      <c r="G36" s="191">
        <v>24.768999999999998</v>
      </c>
      <c r="H36" s="191">
        <v>25.094999999999999</v>
      </c>
      <c r="I36" s="191">
        <v>30.515999999999998</v>
      </c>
      <c r="J36" s="191">
        <v>29.524000000000001</v>
      </c>
      <c r="K36" s="191">
        <v>22.896000000000001</v>
      </c>
      <c r="L36" s="191">
        <v>20.353999999999999</v>
      </c>
      <c r="M36" s="191">
        <v>19.218</v>
      </c>
      <c r="N36" s="191">
        <v>19.100000000000001</v>
      </c>
      <c r="O36" s="191">
        <v>19.326000000000001</v>
      </c>
      <c r="P36" s="191">
        <v>41.972000000000001</v>
      </c>
      <c r="Q36" s="191">
        <v>26.44</v>
      </c>
      <c r="R36" s="191">
        <v>25.92</v>
      </c>
      <c r="S36" s="191">
        <v>26.315999999999999</v>
      </c>
      <c r="T36" s="191">
        <v>27.053000000000001</v>
      </c>
      <c r="U36" s="191">
        <v>19.378</v>
      </c>
      <c r="V36" s="191">
        <v>22.616</v>
      </c>
      <c r="W36" s="191">
        <v>26.937000000000001</v>
      </c>
      <c r="X36" s="191">
        <v>18.704000000000001</v>
      </c>
      <c r="Y36" s="191">
        <v>21.971</v>
      </c>
      <c r="Z36" s="191">
        <v>24.372</v>
      </c>
      <c r="AA36" s="191">
        <v>18.338999999999999</v>
      </c>
      <c r="AB36" s="191">
        <v>30.087</v>
      </c>
      <c r="AC36" s="191">
        <v>23.547999999999998</v>
      </c>
      <c r="AD36" s="191">
        <v>15.153</v>
      </c>
      <c r="AE36" s="192">
        <v>24.263000000000002</v>
      </c>
      <c r="AF36" s="191">
        <v>17.224</v>
      </c>
      <c r="AG36" s="191">
        <v>19.738</v>
      </c>
      <c r="AH36" s="191">
        <v>24.933</v>
      </c>
    </row>
    <row r="37" spans="1:34" ht="15" x14ac:dyDescent="0.25">
      <c r="A37" s="145">
        <v>45689</v>
      </c>
      <c r="B37" s="281"/>
      <c r="C37" s="271"/>
      <c r="D37" s="276">
        <v>28.85</v>
      </c>
      <c r="E37" s="191">
        <v>26.329000000000001</v>
      </c>
      <c r="F37" s="191">
        <v>50.154000000000003</v>
      </c>
      <c r="G37" s="191">
        <v>35.802999999999997</v>
      </c>
      <c r="H37" s="191">
        <v>25.925000000000001</v>
      </c>
      <c r="I37" s="191">
        <v>27.681999999999999</v>
      </c>
      <c r="J37" s="191">
        <v>31.611999999999998</v>
      </c>
      <c r="K37" s="191">
        <v>25.463000000000001</v>
      </c>
      <c r="L37" s="191">
        <v>23.032</v>
      </c>
      <c r="M37" s="191">
        <v>18.305</v>
      </c>
      <c r="N37" s="191">
        <v>24.231000000000002</v>
      </c>
      <c r="O37" s="191">
        <v>22.498999999999999</v>
      </c>
      <c r="P37" s="191">
        <v>51.44</v>
      </c>
      <c r="Q37" s="191">
        <v>22.942</v>
      </c>
      <c r="R37" s="191">
        <v>38.359000000000002</v>
      </c>
      <c r="S37" s="191">
        <v>21.975999999999999</v>
      </c>
      <c r="T37" s="191">
        <v>34.944000000000003</v>
      </c>
      <c r="U37" s="191">
        <v>19.462</v>
      </c>
      <c r="V37" s="191">
        <v>24.390999999999998</v>
      </c>
      <c r="W37" s="191">
        <v>25.353999999999999</v>
      </c>
      <c r="X37" s="191">
        <v>21.445</v>
      </c>
      <c r="Y37" s="191">
        <v>27.591000000000001</v>
      </c>
      <c r="Z37" s="191">
        <v>34.073999999999998</v>
      </c>
      <c r="AA37" s="191">
        <v>35.094999999999999</v>
      </c>
      <c r="AB37" s="191">
        <v>70.790000000000006</v>
      </c>
      <c r="AC37" s="191">
        <v>23.324999999999999</v>
      </c>
      <c r="AD37" s="191">
        <v>18.881</v>
      </c>
      <c r="AE37" s="192">
        <v>24.943000000000001</v>
      </c>
      <c r="AF37" s="191">
        <v>24.715</v>
      </c>
      <c r="AG37" s="191">
        <v>24.997</v>
      </c>
      <c r="AH37" s="191">
        <v>25.03</v>
      </c>
    </row>
    <row r="38" spans="1:34" ht="15" x14ac:dyDescent="0.25">
      <c r="A38" s="145">
        <v>45717</v>
      </c>
      <c r="B38" s="281"/>
      <c r="C38" s="271"/>
      <c r="D38" s="276">
        <v>92.46</v>
      </c>
      <c r="E38" s="191">
        <v>75.790999999999997</v>
      </c>
      <c r="F38" s="191">
        <v>184.15199999999999</v>
      </c>
      <c r="G38" s="191">
        <v>45.24</v>
      </c>
      <c r="H38" s="191">
        <v>141.76599999999999</v>
      </c>
      <c r="I38" s="191">
        <v>73.385000000000005</v>
      </c>
      <c r="J38" s="191">
        <v>54.817</v>
      </c>
      <c r="K38" s="191">
        <v>47.628</v>
      </c>
      <c r="L38" s="191">
        <v>69.643000000000001</v>
      </c>
      <c r="M38" s="191">
        <v>28.103000000000002</v>
      </c>
      <c r="N38" s="191">
        <v>48.179000000000002</v>
      </c>
      <c r="O38" s="191">
        <v>95.754000000000005</v>
      </c>
      <c r="P38" s="191">
        <v>113.392</v>
      </c>
      <c r="Q38" s="191">
        <v>44.478999999999999</v>
      </c>
      <c r="R38" s="191">
        <v>130.99700000000001</v>
      </c>
      <c r="S38" s="191">
        <v>82.86</v>
      </c>
      <c r="T38" s="191">
        <v>74.983000000000004</v>
      </c>
      <c r="U38" s="191">
        <v>50.786000000000001</v>
      </c>
      <c r="V38" s="191">
        <v>57.197000000000003</v>
      </c>
      <c r="W38" s="191">
        <v>65.058999999999997</v>
      </c>
      <c r="X38" s="191">
        <v>41.566000000000003</v>
      </c>
      <c r="Y38" s="191">
        <v>54.31</v>
      </c>
      <c r="Z38" s="191">
        <v>70.736000000000004</v>
      </c>
      <c r="AA38" s="191">
        <v>55.570999999999998</v>
      </c>
      <c r="AB38" s="191">
        <v>176.57499999999999</v>
      </c>
      <c r="AC38" s="191">
        <v>35.633000000000003</v>
      </c>
      <c r="AD38" s="191">
        <v>102.059</v>
      </c>
      <c r="AE38" s="192">
        <v>49.045999999999999</v>
      </c>
      <c r="AF38" s="191">
        <v>39.271999999999998</v>
      </c>
      <c r="AG38" s="191">
        <v>56.308999999999997</v>
      </c>
      <c r="AH38" s="191">
        <v>100.798</v>
      </c>
    </row>
    <row r="39" spans="1:34" ht="15" x14ac:dyDescent="0.25">
      <c r="A39" s="145">
        <v>45748</v>
      </c>
      <c r="B39" s="281"/>
      <c r="C39" s="271"/>
      <c r="D39" s="276">
        <v>147.16999999999999</v>
      </c>
      <c r="E39" s="191">
        <v>170.833</v>
      </c>
      <c r="F39" s="191">
        <v>214.16800000000001</v>
      </c>
      <c r="G39" s="191">
        <v>87.721000000000004</v>
      </c>
      <c r="H39" s="191">
        <v>224.57300000000001</v>
      </c>
      <c r="I39" s="191">
        <v>143.65600000000001</v>
      </c>
      <c r="J39" s="191">
        <v>115.682</v>
      </c>
      <c r="K39" s="191">
        <v>119.67100000000001</v>
      </c>
      <c r="L39" s="191">
        <v>200.09700000000001</v>
      </c>
      <c r="M39" s="191">
        <v>60.061</v>
      </c>
      <c r="N39" s="191">
        <v>68.218999999999994</v>
      </c>
      <c r="O39" s="191">
        <v>201.119</v>
      </c>
      <c r="P39" s="191">
        <v>311.28500000000003</v>
      </c>
      <c r="Q39" s="191">
        <v>138.411</v>
      </c>
      <c r="R39" s="191">
        <v>150.541</v>
      </c>
      <c r="S39" s="191">
        <v>269.20600000000002</v>
      </c>
      <c r="T39" s="191">
        <v>123.39100000000001</v>
      </c>
      <c r="U39" s="191">
        <v>159.96100000000001</v>
      </c>
      <c r="V39" s="191">
        <v>111.352</v>
      </c>
      <c r="W39" s="191">
        <v>158.10499999999999</v>
      </c>
      <c r="X39" s="191">
        <v>52.213999999999999</v>
      </c>
      <c r="Y39" s="191">
        <v>92.95</v>
      </c>
      <c r="Z39" s="191">
        <v>64.793000000000006</v>
      </c>
      <c r="AA39" s="191">
        <v>95.372</v>
      </c>
      <c r="AB39" s="191">
        <v>195.06899999999999</v>
      </c>
      <c r="AC39" s="191">
        <v>66.129000000000005</v>
      </c>
      <c r="AD39" s="191">
        <v>200.80199999999999</v>
      </c>
      <c r="AE39" s="192">
        <v>68.203999999999994</v>
      </c>
      <c r="AF39" s="191">
        <v>68.141000000000005</v>
      </c>
      <c r="AG39" s="191">
        <v>214.81800000000001</v>
      </c>
      <c r="AH39" s="191">
        <v>264.56200000000001</v>
      </c>
    </row>
    <row r="40" spans="1:34" ht="15" x14ac:dyDescent="0.25">
      <c r="A40" s="145">
        <v>45778</v>
      </c>
      <c r="B40" s="281"/>
      <c r="C40" s="271"/>
      <c r="D40" s="276">
        <v>251.55</v>
      </c>
      <c r="E40" s="191">
        <v>300.61599999999999</v>
      </c>
      <c r="F40" s="191">
        <v>343.49299999999999</v>
      </c>
      <c r="G40" s="191">
        <v>209.62700000000001</v>
      </c>
      <c r="H40" s="191">
        <v>391.33199999999999</v>
      </c>
      <c r="I40" s="191">
        <v>259.84699999999998</v>
      </c>
      <c r="J40" s="191">
        <v>298.47199999999998</v>
      </c>
      <c r="K40" s="191">
        <v>188.286</v>
      </c>
      <c r="L40" s="191">
        <v>435.96600000000001</v>
      </c>
      <c r="M40" s="191">
        <v>63.482999999999997</v>
      </c>
      <c r="N40" s="191">
        <v>191.77199999999999</v>
      </c>
      <c r="O40" s="191">
        <v>294.96300000000002</v>
      </c>
      <c r="P40" s="191">
        <v>537.41499999999996</v>
      </c>
      <c r="Q40" s="191">
        <v>233.38900000000001</v>
      </c>
      <c r="R40" s="191">
        <v>287.91300000000001</v>
      </c>
      <c r="S40" s="191">
        <v>372.98200000000003</v>
      </c>
      <c r="T40" s="191">
        <v>384.363</v>
      </c>
      <c r="U40" s="191">
        <v>217.52099999999999</v>
      </c>
      <c r="V40" s="191">
        <v>196.56700000000001</v>
      </c>
      <c r="W40" s="191">
        <v>209.46299999999999</v>
      </c>
      <c r="X40" s="191">
        <v>139.899</v>
      </c>
      <c r="Y40" s="191">
        <v>193.423</v>
      </c>
      <c r="Z40" s="191">
        <v>179.803</v>
      </c>
      <c r="AA40" s="191">
        <v>198.33199999999999</v>
      </c>
      <c r="AB40" s="191">
        <v>237.745</v>
      </c>
      <c r="AC40" s="191">
        <v>135.70500000000001</v>
      </c>
      <c r="AD40" s="191">
        <v>330.892</v>
      </c>
      <c r="AE40" s="192">
        <v>178.934</v>
      </c>
      <c r="AF40" s="191">
        <v>188.58</v>
      </c>
      <c r="AG40" s="191">
        <v>319.416</v>
      </c>
      <c r="AH40" s="191">
        <v>450.46800000000002</v>
      </c>
    </row>
    <row r="41" spans="1:34" ht="15" x14ac:dyDescent="0.25">
      <c r="A41" s="145">
        <v>45809</v>
      </c>
      <c r="B41" s="281"/>
      <c r="C41" s="271"/>
      <c r="D41" s="276">
        <v>187.12</v>
      </c>
      <c r="E41" s="191">
        <v>217.47399999999999</v>
      </c>
      <c r="F41" s="191">
        <v>437.61900000000003</v>
      </c>
      <c r="G41" s="191">
        <v>70.364999999999995</v>
      </c>
      <c r="H41" s="191">
        <v>374.11</v>
      </c>
      <c r="I41" s="191">
        <v>173.89599999999999</v>
      </c>
      <c r="J41" s="191">
        <v>307.00099999999998</v>
      </c>
      <c r="K41" s="191">
        <v>51.593000000000004</v>
      </c>
      <c r="L41" s="191">
        <v>199.453</v>
      </c>
      <c r="M41" s="191">
        <v>15.255000000000001</v>
      </c>
      <c r="N41" s="191">
        <v>105.61799999999999</v>
      </c>
      <c r="O41" s="191">
        <v>134.42400000000001</v>
      </c>
      <c r="P41" s="191">
        <v>363.43</v>
      </c>
      <c r="Q41" s="191">
        <v>78.602999999999994</v>
      </c>
      <c r="R41" s="191">
        <v>162.46799999999999</v>
      </c>
      <c r="S41" s="191">
        <v>340.46899999999999</v>
      </c>
      <c r="T41" s="191">
        <v>163.779</v>
      </c>
      <c r="U41" s="191">
        <v>223.578</v>
      </c>
      <c r="V41" s="191">
        <v>242.65299999999999</v>
      </c>
      <c r="W41" s="191">
        <v>66.608000000000004</v>
      </c>
      <c r="X41" s="191">
        <v>81.653999999999996</v>
      </c>
      <c r="Y41" s="191">
        <v>176.345</v>
      </c>
      <c r="Z41" s="191">
        <v>225.55199999999999</v>
      </c>
      <c r="AA41" s="191">
        <v>223.18700000000001</v>
      </c>
      <c r="AB41" s="191">
        <v>223.78399999999999</v>
      </c>
      <c r="AC41" s="191">
        <v>27.827999999999999</v>
      </c>
      <c r="AD41" s="191">
        <v>379.577</v>
      </c>
      <c r="AE41" s="192">
        <v>67.363</v>
      </c>
      <c r="AF41" s="191">
        <v>262.97000000000003</v>
      </c>
      <c r="AG41" s="191">
        <v>151.40799999999999</v>
      </c>
      <c r="AH41" s="191">
        <v>351.483</v>
      </c>
    </row>
    <row r="42" spans="1:34" ht="15" x14ac:dyDescent="0.25">
      <c r="A42" s="145">
        <v>45839</v>
      </c>
      <c r="B42" s="281"/>
      <c r="C42" s="271"/>
      <c r="D42" s="276">
        <v>32.06</v>
      </c>
      <c r="E42" s="191">
        <v>22.556000000000001</v>
      </c>
      <c r="F42" s="191">
        <v>253.512</v>
      </c>
      <c r="G42" s="191">
        <v>11.297000000000001</v>
      </c>
      <c r="H42" s="191">
        <v>91.819000000000003</v>
      </c>
      <c r="I42" s="191">
        <v>73.968999999999994</v>
      </c>
      <c r="J42" s="191">
        <v>173.11099999999999</v>
      </c>
      <c r="K42" s="191">
        <v>-7.3979999999999997</v>
      </c>
      <c r="L42" s="191">
        <v>30.15</v>
      </c>
      <c r="M42" s="191">
        <v>18.056999999999999</v>
      </c>
      <c r="N42" s="191">
        <v>-3.67</v>
      </c>
      <c r="O42" s="191">
        <v>24.315000000000001</v>
      </c>
      <c r="P42" s="191">
        <v>101.73</v>
      </c>
      <c r="Q42" s="191">
        <v>27.219000000000001</v>
      </c>
      <c r="R42" s="191">
        <v>24.478999999999999</v>
      </c>
      <c r="S42" s="191">
        <v>88.361000000000004</v>
      </c>
      <c r="T42" s="191">
        <v>34.091000000000001</v>
      </c>
      <c r="U42" s="191">
        <v>33.033999999999999</v>
      </c>
      <c r="V42" s="191">
        <v>53.667999999999999</v>
      </c>
      <c r="W42" s="191">
        <v>7.3520000000000003</v>
      </c>
      <c r="X42" s="191">
        <v>23.427</v>
      </c>
      <c r="Y42" s="191">
        <v>14.863</v>
      </c>
      <c r="Z42" s="191">
        <v>33.247999999999998</v>
      </c>
      <c r="AA42" s="191">
        <v>23.259</v>
      </c>
      <c r="AB42" s="191">
        <v>34.590000000000003</v>
      </c>
      <c r="AC42" s="191">
        <v>20.61</v>
      </c>
      <c r="AD42" s="191">
        <v>129.511</v>
      </c>
      <c r="AE42" s="192">
        <v>1.1759999999999999</v>
      </c>
      <c r="AF42" s="191">
        <v>98.668999999999997</v>
      </c>
      <c r="AG42" s="191">
        <v>52.122999999999998</v>
      </c>
      <c r="AH42" s="191">
        <v>95.977000000000004</v>
      </c>
    </row>
    <row r="43" spans="1:34" ht="15" x14ac:dyDescent="0.25">
      <c r="A43" s="145">
        <v>45870</v>
      </c>
      <c r="B43" s="281"/>
      <c r="C43" s="271"/>
      <c r="D43" s="276">
        <v>23.31</v>
      </c>
      <c r="E43" s="191">
        <v>9.8379999999999992</v>
      </c>
      <c r="F43" s="191">
        <v>76.625</v>
      </c>
      <c r="G43" s="191">
        <v>-2.3330000000000002</v>
      </c>
      <c r="H43" s="191">
        <v>71.338999999999999</v>
      </c>
      <c r="I43" s="191">
        <v>24.364999999999998</v>
      </c>
      <c r="J43" s="191">
        <v>125.38</v>
      </c>
      <c r="K43" s="191">
        <v>-4.7549999999999999</v>
      </c>
      <c r="L43" s="191">
        <v>41.155999999999999</v>
      </c>
      <c r="M43" s="191">
        <v>17.888999999999999</v>
      </c>
      <c r="N43" s="191">
        <v>10.026999999999999</v>
      </c>
      <c r="O43" s="191">
        <v>-0.73499999999999999</v>
      </c>
      <c r="P43" s="191">
        <v>35.052</v>
      </c>
      <c r="Q43" s="191">
        <v>37.305999999999997</v>
      </c>
      <c r="R43" s="191">
        <v>42.901000000000003</v>
      </c>
      <c r="S43" s="191">
        <v>36.476999999999997</v>
      </c>
      <c r="T43" s="191">
        <v>-0.33800000000000002</v>
      </c>
      <c r="U43" s="191">
        <v>31.614000000000001</v>
      </c>
      <c r="V43" s="191">
        <v>10.36</v>
      </c>
      <c r="W43" s="191">
        <v>-7.2510000000000003</v>
      </c>
      <c r="X43" s="191">
        <v>39.331000000000003</v>
      </c>
      <c r="Y43" s="191">
        <v>9.5709999999999997</v>
      </c>
      <c r="Z43" s="191">
        <v>4.726</v>
      </c>
      <c r="AA43" s="191">
        <v>27.527000000000001</v>
      </c>
      <c r="AB43" s="191">
        <v>23.152000000000001</v>
      </c>
      <c r="AC43" s="191">
        <v>18.190000000000001</v>
      </c>
      <c r="AD43" s="191">
        <v>35.619</v>
      </c>
      <c r="AE43" s="192">
        <v>4.0819999999999999</v>
      </c>
      <c r="AF43" s="191">
        <v>38.932000000000002</v>
      </c>
      <c r="AG43" s="191">
        <v>59.283999999999999</v>
      </c>
      <c r="AH43" s="191">
        <v>84.113</v>
      </c>
    </row>
    <row r="44" spans="1:34" ht="15" x14ac:dyDescent="0.25">
      <c r="A44" s="145">
        <v>45901</v>
      </c>
      <c r="B44" s="281"/>
      <c r="C44" s="271"/>
      <c r="D44" s="276">
        <v>30.92</v>
      </c>
      <c r="E44" s="191">
        <v>53.725999999999999</v>
      </c>
      <c r="F44" s="191">
        <v>40.344000000000001</v>
      </c>
      <c r="G44" s="191">
        <v>22.564</v>
      </c>
      <c r="H44" s="191">
        <v>85.929000000000002</v>
      </c>
      <c r="I44" s="191">
        <v>13.41</v>
      </c>
      <c r="J44" s="191">
        <v>78.105999999999995</v>
      </c>
      <c r="K44" s="191">
        <v>17.303999999999998</v>
      </c>
      <c r="L44" s="191">
        <v>8.4979999999999993</v>
      </c>
      <c r="M44" s="191">
        <v>27.472000000000001</v>
      </c>
      <c r="N44" s="191">
        <v>51.402999999999999</v>
      </c>
      <c r="O44" s="191">
        <v>55.820999999999998</v>
      </c>
      <c r="P44" s="191">
        <v>21.440999999999999</v>
      </c>
      <c r="Q44" s="191">
        <v>42.523000000000003</v>
      </c>
      <c r="R44" s="191">
        <v>33.921999999999997</v>
      </c>
      <c r="S44" s="191">
        <v>36.741999999999997</v>
      </c>
      <c r="T44" s="191">
        <v>10.988</v>
      </c>
      <c r="U44" s="191">
        <v>45.384</v>
      </c>
      <c r="V44" s="191">
        <v>14.84</v>
      </c>
      <c r="W44" s="191">
        <v>15.069000000000001</v>
      </c>
      <c r="X44" s="191">
        <v>98.697000000000003</v>
      </c>
      <c r="Y44" s="191">
        <v>16.175000000000001</v>
      </c>
      <c r="Z44" s="191">
        <v>8.3529999999999998</v>
      </c>
      <c r="AA44" s="191">
        <v>10.992000000000001</v>
      </c>
      <c r="AB44" s="191">
        <v>15.836</v>
      </c>
      <c r="AC44" s="191">
        <v>17.14</v>
      </c>
      <c r="AD44" s="191">
        <v>9.0280000000000005</v>
      </c>
      <c r="AE44" s="192">
        <v>21.466999999999999</v>
      </c>
      <c r="AF44" s="191">
        <v>68.247</v>
      </c>
      <c r="AG44" s="191">
        <v>40.58</v>
      </c>
      <c r="AH44" s="191">
        <v>83.88</v>
      </c>
    </row>
    <row r="45" spans="1:34" ht="15" x14ac:dyDescent="0.25">
      <c r="A45" s="145">
        <v>45931</v>
      </c>
      <c r="B45" s="281"/>
      <c r="C45" s="271"/>
      <c r="D45" s="276">
        <v>34.979999999999997</v>
      </c>
      <c r="E45" s="191">
        <v>49.920999999999999</v>
      </c>
      <c r="F45" s="191">
        <v>35.438000000000002</v>
      </c>
      <c r="G45" s="191">
        <v>35.386000000000003</v>
      </c>
      <c r="H45" s="191">
        <v>102.73</v>
      </c>
      <c r="I45" s="191">
        <v>48.061</v>
      </c>
      <c r="J45" s="191">
        <v>27.669</v>
      </c>
      <c r="K45" s="191">
        <v>35.066000000000003</v>
      </c>
      <c r="L45" s="191">
        <v>13.756</v>
      </c>
      <c r="M45" s="191">
        <v>30.155999999999999</v>
      </c>
      <c r="N45" s="191">
        <v>22.596</v>
      </c>
      <c r="O45" s="191">
        <v>67.692999999999998</v>
      </c>
      <c r="P45" s="191">
        <v>81.352999999999994</v>
      </c>
      <c r="Q45" s="191">
        <v>131.14099999999999</v>
      </c>
      <c r="R45" s="191">
        <v>50.993000000000002</v>
      </c>
      <c r="S45" s="191">
        <v>31.411999999999999</v>
      </c>
      <c r="T45" s="191">
        <v>25.896999999999998</v>
      </c>
      <c r="U45" s="191">
        <v>35.872999999999998</v>
      </c>
      <c r="V45" s="191">
        <v>65.522999999999996</v>
      </c>
      <c r="W45" s="191">
        <v>16.175999999999998</v>
      </c>
      <c r="X45" s="191">
        <v>55.232999999999997</v>
      </c>
      <c r="Y45" s="191">
        <v>55.613999999999997</v>
      </c>
      <c r="Z45" s="191">
        <v>25.175999999999998</v>
      </c>
      <c r="AA45" s="191">
        <v>20.552</v>
      </c>
      <c r="AB45" s="191">
        <v>47.228999999999999</v>
      </c>
      <c r="AC45" s="191">
        <v>24.731000000000002</v>
      </c>
      <c r="AD45" s="191">
        <v>15.792</v>
      </c>
      <c r="AE45" s="192">
        <v>22.097999999999999</v>
      </c>
      <c r="AF45" s="191">
        <v>23.609000000000002</v>
      </c>
      <c r="AG45" s="191">
        <v>20.439</v>
      </c>
      <c r="AH45" s="191">
        <v>36.555999999999997</v>
      </c>
    </row>
    <row r="46" spans="1:34" ht="15" x14ac:dyDescent="0.25">
      <c r="A46" s="145">
        <v>45962</v>
      </c>
      <c r="B46" s="281"/>
      <c r="C46" s="271"/>
      <c r="D46" s="276">
        <v>30.35</v>
      </c>
      <c r="E46" s="191">
        <v>46.277000000000001</v>
      </c>
      <c r="F46" s="191">
        <v>32.003999999999998</v>
      </c>
      <c r="G46" s="191">
        <v>40.177</v>
      </c>
      <c r="H46" s="191">
        <v>47.540999999999997</v>
      </c>
      <c r="I46" s="191">
        <v>68.552000000000007</v>
      </c>
      <c r="J46" s="191">
        <v>23.533000000000001</v>
      </c>
      <c r="K46" s="191">
        <v>28.248000000000001</v>
      </c>
      <c r="L46" s="191">
        <v>20.978000000000002</v>
      </c>
      <c r="M46" s="191">
        <v>29.57</v>
      </c>
      <c r="N46" s="191">
        <v>26.114999999999998</v>
      </c>
      <c r="O46" s="191">
        <v>47.284999999999997</v>
      </c>
      <c r="P46" s="191">
        <v>45.83</v>
      </c>
      <c r="Q46" s="191">
        <v>52.183</v>
      </c>
      <c r="R46" s="191">
        <v>27.091000000000001</v>
      </c>
      <c r="S46" s="191">
        <v>38.112000000000002</v>
      </c>
      <c r="T46" s="191">
        <v>29.353999999999999</v>
      </c>
      <c r="U46" s="191">
        <v>31.768999999999998</v>
      </c>
      <c r="V46" s="191">
        <v>36.042999999999999</v>
      </c>
      <c r="W46" s="191">
        <v>17.021000000000001</v>
      </c>
      <c r="X46" s="191">
        <v>32.692999999999998</v>
      </c>
      <c r="Y46" s="191">
        <v>31.027000000000001</v>
      </c>
      <c r="Z46" s="191">
        <v>29.905000000000001</v>
      </c>
      <c r="AA46" s="191">
        <v>23.233000000000001</v>
      </c>
      <c r="AB46" s="191">
        <v>30.620999999999999</v>
      </c>
      <c r="AC46" s="191">
        <v>20.074000000000002</v>
      </c>
      <c r="AD46" s="191">
        <v>23.864000000000001</v>
      </c>
      <c r="AE46" s="192">
        <v>27.99</v>
      </c>
      <c r="AF46" s="191">
        <v>29.177</v>
      </c>
      <c r="AG46" s="191">
        <v>25.957000000000001</v>
      </c>
      <c r="AH46" s="191">
        <v>33.045000000000002</v>
      </c>
    </row>
    <row r="47" spans="1:34" ht="15" x14ac:dyDescent="0.25">
      <c r="A47" s="145">
        <v>45992</v>
      </c>
      <c r="B47" s="281"/>
      <c r="C47" s="271"/>
      <c r="D47" s="276">
        <v>23.65</v>
      </c>
      <c r="E47" s="191">
        <v>31.425000000000001</v>
      </c>
      <c r="F47" s="191">
        <v>27.969000000000001</v>
      </c>
      <c r="G47" s="191">
        <v>31.89</v>
      </c>
      <c r="H47" s="191">
        <v>33.993000000000002</v>
      </c>
      <c r="I47" s="191">
        <v>40.206000000000003</v>
      </c>
      <c r="J47" s="191">
        <v>20.971</v>
      </c>
      <c r="K47" s="191">
        <v>21.459</v>
      </c>
      <c r="L47" s="191">
        <v>20.311</v>
      </c>
      <c r="M47" s="191">
        <v>19.081</v>
      </c>
      <c r="N47" s="191">
        <v>24.167000000000002</v>
      </c>
      <c r="O47" s="191">
        <v>33.145000000000003</v>
      </c>
      <c r="P47" s="191">
        <v>30.303999999999998</v>
      </c>
      <c r="Q47" s="191">
        <v>30.798999999999999</v>
      </c>
      <c r="R47" s="191">
        <v>45.012999999999998</v>
      </c>
      <c r="S47" s="191">
        <v>29.733000000000001</v>
      </c>
      <c r="T47" s="191">
        <v>21.992000000000001</v>
      </c>
      <c r="U47" s="191">
        <v>28.109000000000002</v>
      </c>
      <c r="V47" s="191">
        <v>25.376999999999999</v>
      </c>
      <c r="W47" s="191">
        <v>16.564</v>
      </c>
      <c r="X47" s="191">
        <v>25.148</v>
      </c>
      <c r="Y47" s="191">
        <v>23.29</v>
      </c>
      <c r="Z47" s="191">
        <v>22.536999999999999</v>
      </c>
      <c r="AA47" s="191">
        <v>26.305</v>
      </c>
      <c r="AB47" s="191">
        <v>27.489000000000001</v>
      </c>
      <c r="AC47" s="191">
        <v>16.187000000000001</v>
      </c>
      <c r="AD47" s="191">
        <v>26.538</v>
      </c>
      <c r="AE47" s="192">
        <v>21.806999999999999</v>
      </c>
      <c r="AF47" s="191">
        <v>25.759</v>
      </c>
      <c r="AG47" s="191">
        <v>22.292000000000002</v>
      </c>
      <c r="AH47" s="191">
        <v>28.715</v>
      </c>
    </row>
    <row r="48" spans="1:34" ht="15" x14ac:dyDescent="0.25">
      <c r="A48" s="145">
        <v>46023</v>
      </c>
      <c r="B48" s="281"/>
      <c r="C48" s="271"/>
      <c r="D48" s="276">
        <v>21.52</v>
      </c>
      <c r="E48" s="191">
        <v>26.698</v>
      </c>
      <c r="F48" s="191">
        <v>25.28</v>
      </c>
      <c r="G48" s="191">
        <v>25.268000000000001</v>
      </c>
      <c r="H48" s="191">
        <v>31.128</v>
      </c>
      <c r="I48" s="191">
        <v>29.760999999999999</v>
      </c>
      <c r="J48" s="191">
        <v>23.391999999999999</v>
      </c>
      <c r="K48" s="191">
        <v>20.736999999999998</v>
      </c>
      <c r="L48" s="191">
        <v>19.382999999999999</v>
      </c>
      <c r="M48" s="191">
        <v>19.135999999999999</v>
      </c>
      <c r="N48" s="191">
        <v>20.027000000000001</v>
      </c>
      <c r="O48" s="191">
        <v>41.716999999999999</v>
      </c>
      <c r="P48" s="191">
        <v>26.471</v>
      </c>
      <c r="Q48" s="191">
        <v>26.312000000000001</v>
      </c>
      <c r="R48" s="191">
        <v>27.388999999999999</v>
      </c>
      <c r="S48" s="191">
        <v>27.024999999999999</v>
      </c>
      <c r="T48" s="191">
        <v>19.542999999999999</v>
      </c>
      <c r="U48" s="191">
        <v>23.783999999999999</v>
      </c>
      <c r="V48" s="191">
        <v>27.131</v>
      </c>
      <c r="W48" s="191">
        <v>19.222000000000001</v>
      </c>
      <c r="X48" s="191">
        <v>22.140999999999998</v>
      </c>
      <c r="Y48" s="191">
        <v>23.385999999999999</v>
      </c>
      <c r="Z48" s="191">
        <v>18.332999999999998</v>
      </c>
      <c r="AA48" s="191">
        <v>30.18</v>
      </c>
      <c r="AB48" s="191">
        <v>23.545000000000002</v>
      </c>
      <c r="AC48" s="191">
        <v>15.287000000000001</v>
      </c>
      <c r="AD48" s="191">
        <v>25.010999999999999</v>
      </c>
      <c r="AE48" s="192">
        <v>17.120999999999999</v>
      </c>
      <c r="AF48" s="191">
        <v>20.818000000000001</v>
      </c>
      <c r="AG48" s="191">
        <v>25.003</v>
      </c>
      <c r="AH48" s="191">
        <v>27.893000000000001</v>
      </c>
    </row>
    <row r="49" spans="1:1005" ht="15" x14ac:dyDescent="0.25">
      <c r="A49" s="145">
        <v>46054</v>
      </c>
      <c r="B49" s="281"/>
      <c r="C49" s="271"/>
      <c r="D49" s="276">
        <v>28.85</v>
      </c>
      <c r="E49" s="191">
        <v>48.621000000000002</v>
      </c>
      <c r="F49" s="191">
        <v>36.384</v>
      </c>
      <c r="G49" s="191">
        <v>26.097000000000001</v>
      </c>
      <c r="H49" s="191">
        <v>28.236000000000001</v>
      </c>
      <c r="I49" s="191">
        <v>31.494</v>
      </c>
      <c r="J49" s="191">
        <v>25.998000000000001</v>
      </c>
      <c r="K49" s="191">
        <v>23.411000000000001</v>
      </c>
      <c r="L49" s="191">
        <v>18.463000000000001</v>
      </c>
      <c r="M49" s="191">
        <v>24.370999999999999</v>
      </c>
      <c r="N49" s="191">
        <v>23.248999999999999</v>
      </c>
      <c r="O49" s="191">
        <v>51.182000000000002</v>
      </c>
      <c r="P49" s="191">
        <v>22.971</v>
      </c>
      <c r="Q49" s="191">
        <v>38.539000000000001</v>
      </c>
      <c r="R49" s="191">
        <v>22.884</v>
      </c>
      <c r="S49" s="191">
        <v>34.917000000000002</v>
      </c>
      <c r="T49" s="191">
        <v>19.63</v>
      </c>
      <c r="U49" s="191">
        <v>25.449000000000002</v>
      </c>
      <c r="V49" s="191">
        <v>25.544</v>
      </c>
      <c r="W49" s="191">
        <v>21.998000000000001</v>
      </c>
      <c r="X49" s="191">
        <v>27.783000000000001</v>
      </c>
      <c r="Y49" s="191">
        <v>35.353999999999999</v>
      </c>
      <c r="Z49" s="191">
        <v>35.122999999999998</v>
      </c>
      <c r="AA49" s="191">
        <v>70.92</v>
      </c>
      <c r="AB49" s="191">
        <v>23.323</v>
      </c>
      <c r="AC49" s="191">
        <v>18.821000000000002</v>
      </c>
      <c r="AD49" s="191">
        <v>25.689</v>
      </c>
      <c r="AE49" s="192">
        <v>24.608000000000001</v>
      </c>
      <c r="AF49" s="191">
        <v>26.158000000000001</v>
      </c>
      <c r="AG49" s="191">
        <v>25.100999999999999</v>
      </c>
      <c r="AH49" s="191">
        <v>26.358000000000001</v>
      </c>
    </row>
    <row r="50" spans="1:1005" ht="15" x14ac:dyDescent="0.25">
      <c r="A50" s="145">
        <v>46082</v>
      </c>
      <c r="B50" s="281"/>
      <c r="C50" s="271"/>
      <c r="D50" s="276">
        <v>92.46</v>
      </c>
      <c r="E50" s="191">
        <v>188.626</v>
      </c>
      <c r="F50" s="191">
        <v>45.895000000000003</v>
      </c>
      <c r="G50" s="191">
        <v>142.315</v>
      </c>
      <c r="H50" s="191">
        <v>74.513999999999996</v>
      </c>
      <c r="I50" s="191">
        <v>54.101999999999997</v>
      </c>
      <c r="J50" s="191">
        <v>48.46</v>
      </c>
      <c r="K50" s="191">
        <v>70.512</v>
      </c>
      <c r="L50" s="191">
        <v>28.292999999999999</v>
      </c>
      <c r="M50" s="191">
        <v>48.533999999999999</v>
      </c>
      <c r="N50" s="191">
        <v>97.712999999999994</v>
      </c>
      <c r="O50" s="191">
        <v>112.896</v>
      </c>
      <c r="P50" s="191">
        <v>44.531999999999996</v>
      </c>
      <c r="Q50" s="191">
        <v>130.09</v>
      </c>
      <c r="R50" s="191">
        <v>86.108999999999995</v>
      </c>
      <c r="S50" s="191">
        <v>74.945999999999998</v>
      </c>
      <c r="T50" s="191">
        <v>51.213999999999999</v>
      </c>
      <c r="U50" s="191">
        <v>58.168999999999997</v>
      </c>
      <c r="V50" s="191">
        <v>65.331000000000003</v>
      </c>
      <c r="W50" s="191">
        <v>42.399000000000001</v>
      </c>
      <c r="X50" s="191">
        <v>54.588000000000001</v>
      </c>
      <c r="Y50" s="191">
        <v>68.924999999999997</v>
      </c>
      <c r="Z50" s="191">
        <v>55.555999999999997</v>
      </c>
      <c r="AA50" s="191">
        <v>176.864</v>
      </c>
      <c r="AB50" s="191">
        <v>35.627000000000002</v>
      </c>
      <c r="AC50" s="191">
        <v>100.19199999999999</v>
      </c>
      <c r="AD50" s="191">
        <v>50.072000000000003</v>
      </c>
      <c r="AE50" s="192">
        <v>39.133000000000003</v>
      </c>
      <c r="AF50" s="191">
        <v>58.503</v>
      </c>
      <c r="AG50" s="191">
        <v>96.096999999999994</v>
      </c>
      <c r="AH50" s="191">
        <v>75.841999999999999</v>
      </c>
    </row>
    <row r="51" spans="1:1005" ht="15" x14ac:dyDescent="0.25">
      <c r="A51" s="145">
        <v>46113</v>
      </c>
      <c r="B51" s="281"/>
      <c r="C51" s="271"/>
      <c r="D51" s="276">
        <v>147.16999999999999</v>
      </c>
      <c r="E51" s="191">
        <v>207.93600000000001</v>
      </c>
      <c r="F51" s="191">
        <v>88.201999999999998</v>
      </c>
      <c r="G51" s="191">
        <v>224.97800000000001</v>
      </c>
      <c r="H51" s="191">
        <v>144.68899999999999</v>
      </c>
      <c r="I51" s="191">
        <v>110.68600000000001</v>
      </c>
      <c r="J51" s="191">
        <v>120.417</v>
      </c>
      <c r="K51" s="191">
        <v>201.40899999999999</v>
      </c>
      <c r="L51" s="191">
        <v>60.215000000000003</v>
      </c>
      <c r="M51" s="191">
        <v>66.641999999999996</v>
      </c>
      <c r="N51" s="191">
        <v>203.12899999999999</v>
      </c>
      <c r="O51" s="191">
        <v>310.57100000000003</v>
      </c>
      <c r="P51" s="191">
        <v>138.46299999999999</v>
      </c>
      <c r="Q51" s="191">
        <v>146.13999999999999</v>
      </c>
      <c r="R51" s="191">
        <v>274.79399999999998</v>
      </c>
      <c r="S51" s="191">
        <v>123.386</v>
      </c>
      <c r="T51" s="191">
        <v>160.74100000000001</v>
      </c>
      <c r="U51" s="191">
        <v>111.532</v>
      </c>
      <c r="V51" s="191">
        <v>158.30699999999999</v>
      </c>
      <c r="W51" s="191">
        <v>52.804000000000002</v>
      </c>
      <c r="X51" s="191">
        <v>93.194000000000003</v>
      </c>
      <c r="Y51" s="191">
        <v>65.856999999999999</v>
      </c>
      <c r="Z51" s="191">
        <v>95.325000000000003</v>
      </c>
      <c r="AA51" s="191">
        <v>195.26300000000001</v>
      </c>
      <c r="AB51" s="191">
        <v>66.126999999999995</v>
      </c>
      <c r="AC51" s="191">
        <v>191.393</v>
      </c>
      <c r="AD51" s="191">
        <v>68.957999999999998</v>
      </c>
      <c r="AE51" s="192">
        <v>67.986999999999995</v>
      </c>
      <c r="AF51" s="191">
        <v>218.43600000000001</v>
      </c>
      <c r="AG51" s="191">
        <v>258.81799999999998</v>
      </c>
      <c r="AH51" s="191">
        <v>170.88499999999999</v>
      </c>
    </row>
    <row r="52" spans="1:1005" ht="15" x14ac:dyDescent="0.25">
      <c r="A52" s="145">
        <v>46143</v>
      </c>
      <c r="B52" s="281"/>
      <c r="C52" s="271"/>
      <c r="D52" s="276">
        <v>251.55</v>
      </c>
      <c r="E52" s="191">
        <v>341.66699999999997</v>
      </c>
      <c r="F52" s="191">
        <v>210.02600000000001</v>
      </c>
      <c r="G52" s="191">
        <v>391.48200000000003</v>
      </c>
      <c r="H52" s="191">
        <v>260.34399999999999</v>
      </c>
      <c r="I52" s="191">
        <v>292.65199999999999</v>
      </c>
      <c r="J52" s="191">
        <v>188.66800000000001</v>
      </c>
      <c r="K52" s="191">
        <v>436.46199999999999</v>
      </c>
      <c r="L52" s="191">
        <v>63.612000000000002</v>
      </c>
      <c r="M52" s="191">
        <v>183.90600000000001</v>
      </c>
      <c r="N52" s="191">
        <v>295.58600000000001</v>
      </c>
      <c r="O52" s="191">
        <v>537.09</v>
      </c>
      <c r="P52" s="191">
        <v>233.41399999999999</v>
      </c>
      <c r="Q52" s="191">
        <v>286.33999999999997</v>
      </c>
      <c r="R52" s="191">
        <v>374.59399999999999</v>
      </c>
      <c r="S52" s="191">
        <v>384.34199999999998</v>
      </c>
      <c r="T52" s="191">
        <v>217.72900000000001</v>
      </c>
      <c r="U52" s="191">
        <v>190.83</v>
      </c>
      <c r="V52" s="191">
        <v>209.57599999999999</v>
      </c>
      <c r="W52" s="191">
        <v>140.273</v>
      </c>
      <c r="X52" s="191">
        <v>193.56299999999999</v>
      </c>
      <c r="Y52" s="191">
        <v>174.101</v>
      </c>
      <c r="Z52" s="191">
        <v>198.30099999999999</v>
      </c>
      <c r="AA52" s="191">
        <v>237.80199999999999</v>
      </c>
      <c r="AB52" s="191">
        <v>135.69999999999999</v>
      </c>
      <c r="AC52" s="191">
        <v>336.67399999999998</v>
      </c>
      <c r="AD52" s="191">
        <v>179.46</v>
      </c>
      <c r="AE52" s="192">
        <v>188.566</v>
      </c>
      <c r="AF52" s="191">
        <v>320.77300000000002</v>
      </c>
      <c r="AG52" s="191">
        <v>444.06400000000002</v>
      </c>
      <c r="AH52" s="191">
        <v>300.63600000000002</v>
      </c>
    </row>
    <row r="53" spans="1:1005" ht="15" x14ac:dyDescent="0.25">
      <c r="A53" s="145">
        <v>46174</v>
      </c>
      <c r="B53" s="281"/>
      <c r="C53" s="271"/>
      <c r="D53" s="276">
        <v>187.12</v>
      </c>
      <c r="E53" s="191">
        <v>433.34300000000002</v>
      </c>
      <c r="F53" s="191">
        <v>70.716999999999999</v>
      </c>
      <c r="G53" s="191">
        <v>374.19099999999997</v>
      </c>
      <c r="H53" s="191">
        <v>174.18700000000001</v>
      </c>
      <c r="I53" s="191">
        <v>308.30700000000002</v>
      </c>
      <c r="J53" s="191">
        <v>51.91</v>
      </c>
      <c r="K53" s="191">
        <v>199.62799999999999</v>
      </c>
      <c r="L53" s="191">
        <v>16.268000000000001</v>
      </c>
      <c r="M53" s="191">
        <v>114.328</v>
      </c>
      <c r="N53" s="191">
        <v>134.74</v>
      </c>
      <c r="O53" s="191">
        <v>363.37099999999998</v>
      </c>
      <c r="P53" s="191">
        <v>78.63</v>
      </c>
      <c r="Q53" s="191">
        <v>166.99700000000001</v>
      </c>
      <c r="R53" s="191">
        <v>340.87599999999998</v>
      </c>
      <c r="S53" s="191">
        <v>163.76400000000001</v>
      </c>
      <c r="T53" s="191">
        <v>223.684</v>
      </c>
      <c r="U53" s="191">
        <v>246.96199999999999</v>
      </c>
      <c r="V53" s="191">
        <v>66.709000000000003</v>
      </c>
      <c r="W53" s="191">
        <v>81.971999999999994</v>
      </c>
      <c r="X53" s="191">
        <v>176.45099999999999</v>
      </c>
      <c r="Y53" s="191">
        <v>229.23</v>
      </c>
      <c r="Z53" s="191">
        <v>223.524</v>
      </c>
      <c r="AA53" s="191">
        <v>223.81899999999999</v>
      </c>
      <c r="AB53" s="191">
        <v>27.981999999999999</v>
      </c>
      <c r="AC53" s="191">
        <v>373</v>
      </c>
      <c r="AD53" s="191">
        <v>67.808999999999997</v>
      </c>
      <c r="AE53" s="192">
        <v>262.89299999999997</v>
      </c>
      <c r="AF53" s="191">
        <v>152.02699999999999</v>
      </c>
      <c r="AG53" s="191">
        <v>359.06299999999999</v>
      </c>
      <c r="AH53" s="191">
        <v>217.501</v>
      </c>
    </row>
    <row r="54" spans="1:1005" ht="15" x14ac:dyDescent="0.25">
      <c r="A54" s="145">
        <v>46204</v>
      </c>
      <c r="B54" s="281"/>
      <c r="C54" s="271"/>
      <c r="D54" s="276">
        <v>32.06</v>
      </c>
      <c r="E54" s="191">
        <v>262.03300000000002</v>
      </c>
      <c r="F54" s="191">
        <v>11.656000000000001</v>
      </c>
      <c r="G54" s="191">
        <v>91.897999999999996</v>
      </c>
      <c r="H54" s="191">
        <v>74.253</v>
      </c>
      <c r="I54" s="191">
        <v>178.649</v>
      </c>
      <c r="J54" s="191">
        <v>-7.1550000000000002</v>
      </c>
      <c r="K54" s="191">
        <v>30.297000000000001</v>
      </c>
      <c r="L54" s="191">
        <v>18.13</v>
      </c>
      <c r="M54" s="191">
        <v>-3.3029999999999999</v>
      </c>
      <c r="N54" s="191">
        <v>24.626999999999999</v>
      </c>
      <c r="O54" s="191">
        <v>101.685</v>
      </c>
      <c r="P54" s="191">
        <v>27.26</v>
      </c>
      <c r="Q54" s="191">
        <v>25.234000000000002</v>
      </c>
      <c r="R54" s="191">
        <v>88.722999999999999</v>
      </c>
      <c r="S54" s="191">
        <v>34.070999999999998</v>
      </c>
      <c r="T54" s="191">
        <v>33.131999999999998</v>
      </c>
      <c r="U54" s="191">
        <v>57.113999999999997</v>
      </c>
      <c r="V54" s="191">
        <v>7.4509999999999996</v>
      </c>
      <c r="W54" s="191">
        <v>23.728000000000002</v>
      </c>
      <c r="X54" s="191">
        <v>14.955</v>
      </c>
      <c r="Y54" s="191">
        <v>34.514000000000003</v>
      </c>
      <c r="Z54" s="191">
        <v>23.257999999999999</v>
      </c>
      <c r="AA54" s="191">
        <v>34.619</v>
      </c>
      <c r="AB54" s="191">
        <v>20.616</v>
      </c>
      <c r="AC54" s="191">
        <v>138.30600000000001</v>
      </c>
      <c r="AD54" s="191">
        <v>1.609</v>
      </c>
      <c r="AE54" s="192">
        <v>98.599000000000004</v>
      </c>
      <c r="AF54" s="191">
        <v>52.728000000000002</v>
      </c>
      <c r="AG54" s="191">
        <v>103.20099999999999</v>
      </c>
      <c r="AH54" s="191">
        <v>22.57</v>
      </c>
    </row>
    <row r="55" spans="1:1005" ht="15" x14ac:dyDescent="0.25">
      <c r="A55" s="145">
        <v>46235</v>
      </c>
      <c r="B55" s="281"/>
      <c r="C55" s="271"/>
      <c r="D55" s="276">
        <v>23.31</v>
      </c>
      <c r="E55" s="191">
        <v>77.721999999999994</v>
      </c>
      <c r="F55" s="191">
        <v>-2.02</v>
      </c>
      <c r="G55" s="191">
        <v>71.424000000000007</v>
      </c>
      <c r="H55" s="191">
        <v>24.632999999999999</v>
      </c>
      <c r="I55" s="191">
        <v>126.455</v>
      </c>
      <c r="J55" s="191">
        <v>-4.4180000000000001</v>
      </c>
      <c r="K55" s="191">
        <v>41.363999999999997</v>
      </c>
      <c r="L55" s="191">
        <v>17.983000000000001</v>
      </c>
      <c r="M55" s="191">
        <v>9.968</v>
      </c>
      <c r="N55" s="191">
        <v>-0.46100000000000002</v>
      </c>
      <c r="O55" s="191">
        <v>35.018999999999998</v>
      </c>
      <c r="P55" s="191">
        <v>37.359000000000002</v>
      </c>
      <c r="Q55" s="191">
        <v>43.802</v>
      </c>
      <c r="R55" s="191">
        <v>36.85</v>
      </c>
      <c r="S55" s="191">
        <v>-0.35199999999999998</v>
      </c>
      <c r="T55" s="191">
        <v>31.748000000000001</v>
      </c>
      <c r="U55" s="191">
        <v>12.159000000000001</v>
      </c>
      <c r="V55" s="191">
        <v>-7.1589999999999998</v>
      </c>
      <c r="W55" s="191">
        <v>39.639000000000003</v>
      </c>
      <c r="X55" s="191">
        <v>9.6649999999999991</v>
      </c>
      <c r="Y55" s="191">
        <v>5.0979999999999999</v>
      </c>
      <c r="Z55" s="191">
        <v>27.555</v>
      </c>
      <c r="AA55" s="191">
        <v>23.18</v>
      </c>
      <c r="AB55" s="191">
        <v>18.195</v>
      </c>
      <c r="AC55" s="191">
        <v>36.945999999999998</v>
      </c>
      <c r="AD55" s="191">
        <v>5.0890000000000004</v>
      </c>
      <c r="AE55" s="192">
        <v>38.869</v>
      </c>
      <c r="AF55" s="191">
        <v>59.991999999999997</v>
      </c>
      <c r="AG55" s="191">
        <v>72.894999999999996</v>
      </c>
      <c r="AH55" s="191">
        <v>9.8580000000000005</v>
      </c>
    </row>
    <row r="56" spans="1:1005" ht="15" x14ac:dyDescent="0.25">
      <c r="A56" s="145">
        <v>46266</v>
      </c>
      <c r="B56" s="281"/>
      <c r="C56" s="271"/>
      <c r="D56" s="276">
        <v>30.92</v>
      </c>
      <c r="E56" s="191">
        <v>39.892000000000003</v>
      </c>
      <c r="F56" s="191">
        <v>22.841000000000001</v>
      </c>
      <c r="G56" s="191">
        <v>86.016999999999996</v>
      </c>
      <c r="H56" s="191">
        <v>13.637</v>
      </c>
      <c r="I56" s="191">
        <v>79.775000000000006</v>
      </c>
      <c r="J56" s="191">
        <v>17.439</v>
      </c>
      <c r="K56" s="191">
        <v>8.6199999999999992</v>
      </c>
      <c r="L56" s="191">
        <v>27.568000000000001</v>
      </c>
      <c r="M56" s="191">
        <v>51.945</v>
      </c>
      <c r="N56" s="191">
        <v>56.234999999999999</v>
      </c>
      <c r="O56" s="191">
        <v>21.41</v>
      </c>
      <c r="P56" s="191">
        <v>42.557000000000002</v>
      </c>
      <c r="Q56" s="191">
        <v>33.514000000000003</v>
      </c>
      <c r="R56" s="191">
        <v>37.014000000000003</v>
      </c>
      <c r="S56" s="191">
        <v>10.983000000000001</v>
      </c>
      <c r="T56" s="191">
        <v>45.476999999999997</v>
      </c>
      <c r="U56" s="191">
        <v>15.507999999999999</v>
      </c>
      <c r="V56" s="191">
        <v>16.152000000000001</v>
      </c>
      <c r="W56" s="191">
        <v>99.2</v>
      </c>
      <c r="X56" s="191">
        <v>16.260999999999999</v>
      </c>
      <c r="Y56" s="191">
        <v>8.4909999999999997</v>
      </c>
      <c r="Z56" s="191">
        <v>11.025</v>
      </c>
      <c r="AA56" s="191">
        <v>15.861000000000001</v>
      </c>
      <c r="AB56" s="191">
        <v>17.145</v>
      </c>
      <c r="AC56" s="191">
        <v>9.2080000000000002</v>
      </c>
      <c r="AD56" s="191">
        <v>21.786000000000001</v>
      </c>
      <c r="AE56" s="192">
        <v>68.183000000000007</v>
      </c>
      <c r="AF56" s="191">
        <v>41.133000000000003</v>
      </c>
      <c r="AG56" s="191">
        <v>95.477999999999994</v>
      </c>
      <c r="AH56" s="191">
        <v>53.738999999999997</v>
      </c>
    </row>
    <row r="57" spans="1:1005" ht="15" x14ac:dyDescent="0.25">
      <c r="A57" s="145">
        <v>46296</v>
      </c>
      <c r="B57" s="281"/>
      <c r="C57" s="271"/>
      <c r="D57" s="276">
        <v>34.979999999999997</v>
      </c>
      <c r="E57" s="191">
        <v>37.997999999999998</v>
      </c>
      <c r="F57" s="191">
        <v>35.680999999999997</v>
      </c>
      <c r="G57" s="191">
        <v>102.813</v>
      </c>
      <c r="H57" s="191">
        <v>48.447000000000003</v>
      </c>
      <c r="I57" s="191">
        <v>28.760999999999999</v>
      </c>
      <c r="J57" s="191">
        <v>35.332999999999998</v>
      </c>
      <c r="K57" s="191">
        <v>13.864000000000001</v>
      </c>
      <c r="L57" s="191">
        <v>30.248999999999999</v>
      </c>
      <c r="M57" s="191">
        <v>23.135000000000002</v>
      </c>
      <c r="N57" s="191">
        <v>68.036000000000001</v>
      </c>
      <c r="O57" s="191">
        <v>81.325999999999993</v>
      </c>
      <c r="P57" s="191">
        <v>131.19300000000001</v>
      </c>
      <c r="Q57" s="191">
        <v>52.295000000000002</v>
      </c>
      <c r="R57" s="191">
        <v>31.652999999999999</v>
      </c>
      <c r="S57" s="191">
        <v>25.891999999999999</v>
      </c>
      <c r="T57" s="191">
        <v>35.959000000000003</v>
      </c>
      <c r="U57" s="191">
        <v>65.795000000000002</v>
      </c>
      <c r="V57" s="191">
        <v>16.260000000000002</v>
      </c>
      <c r="W57" s="191">
        <v>55.569000000000003</v>
      </c>
      <c r="X57" s="191">
        <v>55.706000000000003</v>
      </c>
      <c r="Y57" s="191">
        <v>25.114999999999998</v>
      </c>
      <c r="Z57" s="191">
        <v>20.556999999999999</v>
      </c>
      <c r="AA57" s="191">
        <v>47.256</v>
      </c>
      <c r="AB57" s="191">
        <v>24.736000000000001</v>
      </c>
      <c r="AC57" s="191">
        <v>15.795999999999999</v>
      </c>
      <c r="AD57" s="191">
        <v>22.449000000000002</v>
      </c>
      <c r="AE57" s="192">
        <v>23.562999999999999</v>
      </c>
      <c r="AF57" s="191">
        <v>20.85</v>
      </c>
      <c r="AG57" s="191">
        <v>37.19</v>
      </c>
      <c r="AH57" s="191">
        <v>49.938000000000002</v>
      </c>
    </row>
    <row r="58" spans="1:1005" ht="15" x14ac:dyDescent="0.25">
      <c r="A58" s="145">
        <v>46327</v>
      </c>
      <c r="B58" s="281"/>
      <c r="C58" s="271"/>
      <c r="D58" s="276">
        <v>30.35</v>
      </c>
      <c r="E58" s="191">
        <v>32.484000000000002</v>
      </c>
      <c r="F58" s="191">
        <v>40.512</v>
      </c>
      <c r="G58" s="191">
        <v>47.59</v>
      </c>
      <c r="H58" s="191">
        <v>69.040999999999997</v>
      </c>
      <c r="I58" s="191">
        <v>23.768000000000001</v>
      </c>
      <c r="J58" s="191">
        <v>28.536999999999999</v>
      </c>
      <c r="K58" s="191">
        <v>21.077000000000002</v>
      </c>
      <c r="L58" s="191">
        <v>29.678999999999998</v>
      </c>
      <c r="M58" s="191">
        <v>26.231999999999999</v>
      </c>
      <c r="N58" s="191">
        <v>47.523000000000003</v>
      </c>
      <c r="O58" s="191">
        <v>45.798000000000002</v>
      </c>
      <c r="P58" s="191">
        <v>52.206000000000003</v>
      </c>
      <c r="Q58" s="191">
        <v>27.387</v>
      </c>
      <c r="R58" s="191">
        <v>38.334000000000003</v>
      </c>
      <c r="S58" s="191">
        <v>29.341999999999999</v>
      </c>
      <c r="T58" s="191">
        <v>31.847999999999999</v>
      </c>
      <c r="U58" s="191">
        <v>37.322000000000003</v>
      </c>
      <c r="V58" s="191">
        <v>17.100999999999999</v>
      </c>
      <c r="W58" s="191">
        <v>32.957000000000001</v>
      </c>
      <c r="X58" s="191">
        <v>31.094999999999999</v>
      </c>
      <c r="Y58" s="191">
        <v>30.65</v>
      </c>
      <c r="Z58" s="191">
        <v>23.244</v>
      </c>
      <c r="AA58" s="191">
        <v>30.64</v>
      </c>
      <c r="AB58" s="191">
        <v>20.074999999999999</v>
      </c>
      <c r="AC58" s="191">
        <v>23.943999999999999</v>
      </c>
      <c r="AD58" s="191">
        <v>28.335999999999999</v>
      </c>
      <c r="AE58" s="192">
        <v>29.126000000000001</v>
      </c>
      <c r="AF58" s="191">
        <v>26.36</v>
      </c>
      <c r="AG58" s="191">
        <v>33.576999999999998</v>
      </c>
      <c r="AH58" s="191">
        <v>46.298999999999999</v>
      </c>
    </row>
    <row r="59" spans="1:1005" ht="15" x14ac:dyDescent="0.25">
      <c r="A59" s="145">
        <v>46357</v>
      </c>
      <c r="B59" s="281"/>
      <c r="C59" s="271"/>
      <c r="D59" s="276">
        <v>23.65</v>
      </c>
      <c r="E59" s="191">
        <v>28.32</v>
      </c>
      <c r="F59" s="191">
        <v>32.219000000000001</v>
      </c>
      <c r="G59" s="191">
        <v>34.052</v>
      </c>
      <c r="H59" s="191">
        <v>40.472999999999999</v>
      </c>
      <c r="I59" s="191">
        <v>21.039000000000001</v>
      </c>
      <c r="J59" s="191">
        <v>21.722999999999999</v>
      </c>
      <c r="K59" s="191">
        <v>20.411999999999999</v>
      </c>
      <c r="L59" s="191">
        <v>19.178999999999998</v>
      </c>
      <c r="M59" s="191">
        <v>24.388999999999999</v>
      </c>
      <c r="N59" s="191">
        <v>33.390999999999998</v>
      </c>
      <c r="O59" s="191">
        <v>30.271999999999998</v>
      </c>
      <c r="P59" s="191">
        <v>30.818000000000001</v>
      </c>
      <c r="Q59" s="191">
        <v>45.54</v>
      </c>
      <c r="R59" s="191">
        <v>29.962</v>
      </c>
      <c r="S59" s="191">
        <v>21.978999999999999</v>
      </c>
      <c r="T59" s="191">
        <v>28.198</v>
      </c>
      <c r="U59" s="191">
        <v>26.247</v>
      </c>
      <c r="V59" s="191">
        <v>16.641999999999999</v>
      </c>
      <c r="W59" s="191">
        <v>25.433</v>
      </c>
      <c r="X59" s="191">
        <v>23.356999999999999</v>
      </c>
      <c r="Y59" s="191">
        <v>22.981000000000002</v>
      </c>
      <c r="Z59" s="191">
        <v>26.327000000000002</v>
      </c>
      <c r="AA59" s="191">
        <v>27.51</v>
      </c>
      <c r="AB59" s="191">
        <v>16.190000000000001</v>
      </c>
      <c r="AC59" s="191">
        <v>26.616</v>
      </c>
      <c r="AD59" s="191">
        <v>22.143999999999998</v>
      </c>
      <c r="AE59" s="192">
        <v>25.704000000000001</v>
      </c>
      <c r="AF59" s="191">
        <v>22.673999999999999</v>
      </c>
      <c r="AG59" s="191">
        <v>28.952999999999999</v>
      </c>
      <c r="AH59" s="191">
        <v>31.443000000000001</v>
      </c>
    </row>
    <row r="60" spans="1:1005" ht="15" x14ac:dyDescent="0.25">
      <c r="A60" s="145">
        <v>46388</v>
      </c>
      <c r="B60" s="281"/>
      <c r="C60" s="271"/>
      <c r="D60" s="276">
        <v>21.52</v>
      </c>
      <c r="E60" s="191">
        <v>25.428999999999998</v>
      </c>
      <c r="F60" s="191">
        <v>25.564</v>
      </c>
      <c r="G60" s="191">
        <v>31.192</v>
      </c>
      <c r="H60" s="191">
        <v>30</v>
      </c>
      <c r="I60" s="191">
        <v>23.338000000000001</v>
      </c>
      <c r="J60" s="191">
        <v>21.004000000000001</v>
      </c>
      <c r="K60" s="191">
        <v>19.481000000000002</v>
      </c>
      <c r="L60" s="191">
        <v>19.239999999999998</v>
      </c>
      <c r="M60" s="191">
        <v>20.198</v>
      </c>
      <c r="N60" s="191">
        <v>42.072000000000003</v>
      </c>
      <c r="O60" s="191">
        <v>26.440999999999999</v>
      </c>
      <c r="P60" s="191">
        <v>26.332000000000001</v>
      </c>
      <c r="Q60" s="191">
        <v>27.658999999999999</v>
      </c>
      <c r="R60" s="191">
        <v>27.256</v>
      </c>
      <c r="S60" s="191">
        <v>19.53</v>
      </c>
      <c r="T60" s="191">
        <v>23.876999999999999</v>
      </c>
      <c r="U60" s="191">
        <v>27.797999999999998</v>
      </c>
      <c r="V60" s="191">
        <v>19.306000000000001</v>
      </c>
      <c r="W60" s="191">
        <v>22.417000000000002</v>
      </c>
      <c r="X60" s="191">
        <v>23.460999999999999</v>
      </c>
      <c r="Y60" s="191">
        <v>18.218</v>
      </c>
      <c r="Z60" s="191">
        <v>30.189</v>
      </c>
      <c r="AA60" s="191">
        <v>23.564</v>
      </c>
      <c r="AB60" s="191">
        <v>15.29</v>
      </c>
      <c r="AC60" s="191">
        <v>25.088000000000001</v>
      </c>
      <c r="AD60" s="191">
        <v>17.437000000000001</v>
      </c>
      <c r="AE60" s="192">
        <v>20.77</v>
      </c>
      <c r="AF60" s="191">
        <v>25.385000000000002</v>
      </c>
      <c r="AG60" s="191">
        <v>27.931999999999999</v>
      </c>
      <c r="AH60" s="191">
        <v>26.713000000000001</v>
      </c>
    </row>
    <row r="61" spans="1:1005" ht="15" x14ac:dyDescent="0.25">
      <c r="A61" s="145">
        <v>46419</v>
      </c>
      <c r="B61" s="281"/>
      <c r="C61" s="271"/>
      <c r="D61" s="276">
        <v>28.85</v>
      </c>
      <c r="E61" s="191">
        <v>36.290999999999997</v>
      </c>
      <c r="F61" s="191">
        <v>26.379000000000001</v>
      </c>
      <c r="G61" s="191">
        <v>28.294</v>
      </c>
      <c r="H61" s="191">
        <v>31.751000000000001</v>
      </c>
      <c r="I61" s="191">
        <v>25.89</v>
      </c>
      <c r="J61" s="191">
        <v>23.687000000000001</v>
      </c>
      <c r="K61" s="191">
        <v>18.556999999999999</v>
      </c>
      <c r="L61" s="191">
        <v>24.488</v>
      </c>
      <c r="M61" s="191">
        <v>21.625</v>
      </c>
      <c r="N61" s="191">
        <v>51.521999999999998</v>
      </c>
      <c r="O61" s="191">
        <v>22.943999999999999</v>
      </c>
      <c r="P61" s="191">
        <v>38.578000000000003</v>
      </c>
      <c r="Q61" s="191">
        <v>22.547000000000001</v>
      </c>
      <c r="R61" s="191">
        <v>35.253999999999998</v>
      </c>
      <c r="S61" s="191">
        <v>19.617000000000001</v>
      </c>
      <c r="T61" s="191">
        <v>25.555</v>
      </c>
      <c r="U61" s="191">
        <v>26.016999999999999</v>
      </c>
      <c r="V61" s="191">
        <v>22.099</v>
      </c>
      <c r="W61" s="191">
        <v>28.085999999999999</v>
      </c>
      <c r="X61" s="191">
        <v>35.447000000000003</v>
      </c>
      <c r="Y61" s="191">
        <v>34.57</v>
      </c>
      <c r="Z61" s="191">
        <v>70.980999999999995</v>
      </c>
      <c r="AA61" s="191">
        <v>23.341999999999999</v>
      </c>
      <c r="AB61" s="191">
        <v>18.824000000000002</v>
      </c>
      <c r="AC61" s="191">
        <v>25.585999999999999</v>
      </c>
      <c r="AD61" s="191">
        <v>24.954999999999998</v>
      </c>
      <c r="AE61" s="192">
        <v>26.103000000000002</v>
      </c>
      <c r="AF61" s="191">
        <v>25.477</v>
      </c>
      <c r="AG61" s="191">
        <v>26.106000000000002</v>
      </c>
      <c r="AH61" s="191">
        <v>48.645000000000003</v>
      </c>
    </row>
    <row r="62" spans="1:1005" ht="15" x14ac:dyDescent="0.25">
      <c r="A62" s="145">
        <v>46447</v>
      </c>
      <c r="B62" s="281"/>
      <c r="C62" s="271"/>
      <c r="D62" s="276">
        <v>92.46</v>
      </c>
      <c r="E62" s="191">
        <v>46.027999999999999</v>
      </c>
      <c r="F62" s="191">
        <v>143.108</v>
      </c>
      <c r="G62" s="191">
        <v>74.605000000000004</v>
      </c>
      <c r="H62" s="191">
        <v>54.286999999999999</v>
      </c>
      <c r="I62" s="191">
        <v>47.1</v>
      </c>
      <c r="J62" s="191">
        <v>71.126999999999995</v>
      </c>
      <c r="K62" s="191">
        <v>28.407</v>
      </c>
      <c r="L62" s="191">
        <v>48.718000000000004</v>
      </c>
      <c r="M62" s="191">
        <v>97.953999999999994</v>
      </c>
      <c r="N62" s="191">
        <v>113.62</v>
      </c>
      <c r="O62" s="191">
        <v>44.49</v>
      </c>
      <c r="P62" s="191">
        <v>130.15</v>
      </c>
      <c r="Q62" s="191">
        <v>81.501999999999995</v>
      </c>
      <c r="R62" s="191">
        <v>75.539000000000001</v>
      </c>
      <c r="S62" s="191">
        <v>51.194000000000003</v>
      </c>
      <c r="T62" s="191">
        <v>58.334000000000003</v>
      </c>
      <c r="U62" s="191">
        <v>63.783999999999999</v>
      </c>
      <c r="V62" s="191">
        <v>42.551000000000002</v>
      </c>
      <c r="W62" s="191">
        <v>54.954999999999998</v>
      </c>
      <c r="X62" s="191">
        <v>69.046999999999997</v>
      </c>
      <c r="Y62" s="191">
        <v>56.332999999999998</v>
      </c>
      <c r="Z62" s="191">
        <v>176.96</v>
      </c>
      <c r="AA62" s="191">
        <v>35.652999999999999</v>
      </c>
      <c r="AB62" s="191">
        <v>100.23</v>
      </c>
      <c r="AC62" s="191">
        <v>49.783999999999999</v>
      </c>
      <c r="AD62" s="191">
        <v>39.698</v>
      </c>
      <c r="AE62" s="192">
        <v>58.398000000000003</v>
      </c>
      <c r="AF62" s="191">
        <v>97.260999999999996</v>
      </c>
      <c r="AG62" s="191">
        <v>76.075000000000003</v>
      </c>
      <c r="AH62" s="191">
        <v>188.755</v>
      </c>
    </row>
    <row r="63" spans="1:1005" ht="15" x14ac:dyDescent="0.25">
      <c r="A63" s="145">
        <v>46478</v>
      </c>
      <c r="B63" s="281"/>
      <c r="C63" s="271"/>
      <c r="D63" s="276">
        <v>147.16999999999999</v>
      </c>
      <c r="E63" s="191">
        <v>86.361000000000004</v>
      </c>
      <c r="F63" s="191">
        <v>225.49199999999999</v>
      </c>
      <c r="G63" s="191">
        <v>144.75800000000001</v>
      </c>
      <c r="H63" s="191">
        <v>110.964</v>
      </c>
      <c r="I63" s="191">
        <v>116.18300000000001</v>
      </c>
      <c r="J63" s="191">
        <v>202.053</v>
      </c>
      <c r="K63" s="191">
        <v>60.305999999999997</v>
      </c>
      <c r="L63" s="191">
        <v>66.741</v>
      </c>
      <c r="M63" s="191">
        <v>200.58099999999999</v>
      </c>
      <c r="N63" s="191">
        <v>311.649</v>
      </c>
      <c r="O63" s="191">
        <v>138.417</v>
      </c>
      <c r="P63" s="191">
        <v>146.154</v>
      </c>
      <c r="Q63" s="191">
        <v>273.49099999999999</v>
      </c>
      <c r="R63" s="191">
        <v>123.744</v>
      </c>
      <c r="S63" s="191">
        <v>160.69900000000001</v>
      </c>
      <c r="T63" s="191">
        <v>111.626</v>
      </c>
      <c r="U63" s="191">
        <v>157.80699999999999</v>
      </c>
      <c r="V63" s="191">
        <v>52.905999999999999</v>
      </c>
      <c r="W63" s="191">
        <v>93.450999999999993</v>
      </c>
      <c r="X63" s="191">
        <v>65.917000000000002</v>
      </c>
      <c r="Y63" s="191">
        <v>94.313000000000002</v>
      </c>
      <c r="Z63" s="191">
        <v>195.25299999999999</v>
      </c>
      <c r="AA63" s="191">
        <v>66.144000000000005</v>
      </c>
      <c r="AB63" s="191">
        <v>191.39500000000001</v>
      </c>
      <c r="AC63" s="191">
        <v>65.501000000000005</v>
      </c>
      <c r="AD63" s="191">
        <v>68.382999999999996</v>
      </c>
      <c r="AE63" s="192">
        <v>218.30699999999999</v>
      </c>
      <c r="AF63" s="191">
        <v>260.36399999999998</v>
      </c>
      <c r="AG63" s="191">
        <v>167.14699999999999</v>
      </c>
      <c r="AH63" s="191">
        <v>207.95099999999999</v>
      </c>
    </row>
    <row r="64" spans="1:1005" ht="15" x14ac:dyDescent="0.25">
      <c r="A64" s="145">
        <v>46508</v>
      </c>
      <c r="B64" s="281"/>
      <c r="C64" s="271"/>
      <c r="D64" s="276">
        <v>251.55</v>
      </c>
      <c r="E64" s="191">
        <v>210.02600000000001</v>
      </c>
      <c r="F64" s="191">
        <v>391.48200000000003</v>
      </c>
      <c r="G64" s="191">
        <v>260.34399999999999</v>
      </c>
      <c r="H64" s="191">
        <v>292.65199999999999</v>
      </c>
      <c r="I64" s="191">
        <v>188.66800000000001</v>
      </c>
      <c r="J64" s="191">
        <v>436.46199999999999</v>
      </c>
      <c r="K64" s="191">
        <v>63.612000000000002</v>
      </c>
      <c r="L64" s="191">
        <v>183.90600000000001</v>
      </c>
      <c r="M64" s="191">
        <v>295.58600000000001</v>
      </c>
      <c r="N64" s="191">
        <v>537.09</v>
      </c>
      <c r="O64" s="191">
        <v>233.41399999999999</v>
      </c>
      <c r="P64" s="191">
        <v>286.33999999999997</v>
      </c>
      <c r="Q64" s="191">
        <v>374.59399999999999</v>
      </c>
      <c r="R64" s="191">
        <v>384.34199999999998</v>
      </c>
      <c r="S64" s="191">
        <v>217.72900000000001</v>
      </c>
      <c r="T64" s="191">
        <v>190.83</v>
      </c>
      <c r="U64" s="191">
        <v>209.57599999999999</v>
      </c>
      <c r="V64" s="191">
        <v>140.273</v>
      </c>
      <c r="W64" s="191">
        <v>193.56299999999999</v>
      </c>
      <c r="X64" s="191">
        <v>174.101</v>
      </c>
      <c r="Y64" s="191">
        <v>198.30099999999999</v>
      </c>
      <c r="Z64" s="191">
        <v>237.80199999999999</v>
      </c>
      <c r="AA64" s="191">
        <v>135.69999999999999</v>
      </c>
      <c r="AB64" s="191">
        <v>336.67399999999998</v>
      </c>
      <c r="AC64" s="191">
        <v>179.46</v>
      </c>
      <c r="AD64" s="191">
        <v>188.566</v>
      </c>
      <c r="AE64" s="192">
        <v>320.77300000000002</v>
      </c>
      <c r="AF64" s="191">
        <v>444.06400000000002</v>
      </c>
      <c r="AG64" s="191">
        <v>300.63600000000002</v>
      </c>
      <c r="AH64" s="191">
        <v>300.63600000000002</v>
      </c>
      <c r="ALQ64" s="167" t="e">
        <v>#N/A</v>
      </c>
    </row>
    <row r="65" spans="1:1005" ht="15" x14ac:dyDescent="0.25">
      <c r="A65" s="145">
        <v>46539</v>
      </c>
      <c r="B65" s="281"/>
      <c r="C65" s="271"/>
      <c r="D65" s="276">
        <v>187.12</v>
      </c>
      <c r="E65" s="191">
        <v>70.716999999999999</v>
      </c>
      <c r="F65" s="191">
        <v>374.19099999999997</v>
      </c>
      <c r="G65" s="191">
        <v>174.18700000000001</v>
      </c>
      <c r="H65" s="191">
        <v>308.30700000000002</v>
      </c>
      <c r="I65" s="191">
        <v>51.91</v>
      </c>
      <c r="J65" s="191">
        <v>199.62799999999999</v>
      </c>
      <c r="K65" s="191">
        <v>16.268000000000001</v>
      </c>
      <c r="L65" s="191">
        <v>114.328</v>
      </c>
      <c r="M65" s="191">
        <v>134.74</v>
      </c>
      <c r="N65" s="191">
        <v>363.37099999999998</v>
      </c>
      <c r="O65" s="191">
        <v>78.63</v>
      </c>
      <c r="P65" s="191">
        <v>166.99700000000001</v>
      </c>
      <c r="Q65" s="191">
        <v>340.87599999999998</v>
      </c>
      <c r="R65" s="191">
        <v>163.76400000000001</v>
      </c>
      <c r="S65" s="191">
        <v>223.684</v>
      </c>
      <c r="T65" s="191">
        <v>246.96199999999999</v>
      </c>
      <c r="U65" s="191">
        <v>66.709000000000003</v>
      </c>
      <c r="V65" s="191">
        <v>81.971999999999994</v>
      </c>
      <c r="W65" s="191">
        <v>176.45099999999999</v>
      </c>
      <c r="X65" s="191">
        <v>229.23</v>
      </c>
      <c r="Y65" s="191">
        <v>223.524</v>
      </c>
      <c r="Z65" s="191">
        <v>223.81899999999999</v>
      </c>
      <c r="AA65" s="191">
        <v>27.981999999999999</v>
      </c>
      <c r="AB65" s="191">
        <v>373</v>
      </c>
      <c r="AC65" s="191">
        <v>67.808999999999997</v>
      </c>
      <c r="AD65" s="191">
        <v>262.89299999999997</v>
      </c>
      <c r="AE65" s="192">
        <v>152.02699999999999</v>
      </c>
      <c r="AF65" s="191">
        <v>359.06299999999999</v>
      </c>
      <c r="AG65" s="191">
        <v>217.501</v>
      </c>
      <c r="AH65" s="191">
        <v>217.501</v>
      </c>
      <c r="ALQ65" s="167" t="e">
        <v>#N/A</v>
      </c>
    </row>
    <row r="66" spans="1:1005" ht="15" x14ac:dyDescent="0.25">
      <c r="A66" s="145">
        <v>46569</v>
      </c>
      <c r="B66" s="281"/>
      <c r="C66" s="271"/>
      <c r="D66" s="276">
        <v>32.06</v>
      </c>
      <c r="E66" s="191">
        <v>11.656000000000001</v>
      </c>
      <c r="F66" s="191">
        <v>91.897999999999996</v>
      </c>
      <c r="G66" s="191">
        <v>74.253</v>
      </c>
      <c r="H66" s="191">
        <v>178.649</v>
      </c>
      <c r="I66" s="191">
        <v>-7.1550000000000002</v>
      </c>
      <c r="J66" s="191">
        <v>30.297000000000001</v>
      </c>
      <c r="K66" s="191">
        <v>18.13</v>
      </c>
      <c r="L66" s="191">
        <v>-3.3029999999999999</v>
      </c>
      <c r="M66" s="191">
        <v>24.626999999999999</v>
      </c>
      <c r="N66" s="191">
        <v>101.685</v>
      </c>
      <c r="O66" s="191">
        <v>27.26</v>
      </c>
      <c r="P66" s="191">
        <v>25.234000000000002</v>
      </c>
      <c r="Q66" s="191">
        <v>88.722999999999999</v>
      </c>
      <c r="R66" s="191">
        <v>34.070999999999998</v>
      </c>
      <c r="S66" s="191">
        <v>33.131999999999998</v>
      </c>
      <c r="T66" s="191">
        <v>57.113999999999997</v>
      </c>
      <c r="U66" s="191">
        <v>7.4509999999999996</v>
      </c>
      <c r="V66" s="191">
        <v>23.728000000000002</v>
      </c>
      <c r="W66" s="191">
        <v>14.955</v>
      </c>
      <c r="X66" s="191">
        <v>34.514000000000003</v>
      </c>
      <c r="Y66" s="191">
        <v>23.257999999999999</v>
      </c>
      <c r="Z66" s="191">
        <v>34.619</v>
      </c>
      <c r="AA66" s="191">
        <v>20.616</v>
      </c>
      <c r="AB66" s="191">
        <v>138.30600000000001</v>
      </c>
      <c r="AC66" s="191">
        <v>1.609</v>
      </c>
      <c r="AD66" s="191">
        <v>98.599000000000004</v>
      </c>
      <c r="AE66" s="192">
        <v>52.728000000000002</v>
      </c>
      <c r="AF66" s="191">
        <v>103.20099999999999</v>
      </c>
      <c r="AG66" s="191">
        <v>22.57</v>
      </c>
      <c r="AH66" s="191">
        <v>22.57</v>
      </c>
      <c r="ALQ66" s="167" t="e">
        <v>#N/A</v>
      </c>
    </row>
    <row r="67" spans="1:1005" ht="15" x14ac:dyDescent="0.25">
      <c r="A67" s="145">
        <v>46600</v>
      </c>
      <c r="B67" s="281"/>
      <c r="C67" s="271"/>
      <c r="D67" s="276">
        <v>23.31</v>
      </c>
      <c r="E67" s="191">
        <v>-2.02</v>
      </c>
      <c r="F67" s="191">
        <v>71.424000000000007</v>
      </c>
      <c r="G67" s="191">
        <v>24.632999999999999</v>
      </c>
      <c r="H67" s="191">
        <v>126.455</v>
      </c>
      <c r="I67" s="191">
        <v>-4.4180000000000001</v>
      </c>
      <c r="J67" s="191">
        <v>41.363999999999997</v>
      </c>
      <c r="K67" s="191">
        <v>17.983000000000001</v>
      </c>
      <c r="L67" s="191">
        <v>9.968</v>
      </c>
      <c r="M67" s="191">
        <v>-0.46100000000000002</v>
      </c>
      <c r="N67" s="191">
        <v>35.018999999999998</v>
      </c>
      <c r="O67" s="191">
        <v>37.359000000000002</v>
      </c>
      <c r="P67" s="191">
        <v>43.802</v>
      </c>
      <c r="Q67" s="191">
        <v>36.85</v>
      </c>
      <c r="R67" s="191">
        <v>-0.35199999999999998</v>
      </c>
      <c r="S67" s="191">
        <v>31.748000000000001</v>
      </c>
      <c r="T67" s="191">
        <v>12.159000000000001</v>
      </c>
      <c r="U67" s="191">
        <v>-7.1589999999999998</v>
      </c>
      <c r="V67" s="191">
        <v>39.639000000000003</v>
      </c>
      <c r="W67" s="191">
        <v>9.6649999999999991</v>
      </c>
      <c r="X67" s="191">
        <v>5.0979999999999999</v>
      </c>
      <c r="Y67" s="191">
        <v>27.555</v>
      </c>
      <c r="Z67" s="191">
        <v>23.18</v>
      </c>
      <c r="AA67" s="191">
        <v>18.195</v>
      </c>
      <c r="AB67" s="191">
        <v>36.945999999999998</v>
      </c>
      <c r="AC67" s="191">
        <v>5.0890000000000004</v>
      </c>
      <c r="AD67" s="191">
        <v>38.869</v>
      </c>
      <c r="AE67" s="192">
        <v>59.991999999999997</v>
      </c>
      <c r="AF67" s="191">
        <v>72.894999999999996</v>
      </c>
      <c r="AG67" s="191">
        <v>9.8580000000000005</v>
      </c>
      <c r="AH67" s="191">
        <v>9.8580000000000005</v>
      </c>
      <c r="ALQ67" s="167" t="e">
        <v>#N/A</v>
      </c>
    </row>
    <row r="68" spans="1:1005" ht="15" x14ac:dyDescent="0.25">
      <c r="A68" s="145">
        <v>46631</v>
      </c>
      <c r="B68" s="281"/>
      <c r="C68" s="271"/>
      <c r="D68" s="276">
        <v>30.92</v>
      </c>
      <c r="E68" s="191">
        <v>22.841000000000001</v>
      </c>
      <c r="F68" s="191">
        <v>86.016999999999996</v>
      </c>
      <c r="G68" s="191">
        <v>13.637</v>
      </c>
      <c r="H68" s="191">
        <v>79.775000000000006</v>
      </c>
      <c r="I68" s="191">
        <v>17.439</v>
      </c>
      <c r="J68" s="191">
        <v>8.6199999999999992</v>
      </c>
      <c r="K68" s="191">
        <v>27.568000000000001</v>
      </c>
      <c r="L68" s="191">
        <v>51.945</v>
      </c>
      <c r="M68" s="191">
        <v>56.234999999999999</v>
      </c>
      <c r="N68" s="191">
        <v>21.41</v>
      </c>
      <c r="O68" s="191">
        <v>42.557000000000002</v>
      </c>
      <c r="P68" s="191">
        <v>33.514000000000003</v>
      </c>
      <c r="Q68" s="191">
        <v>37.014000000000003</v>
      </c>
      <c r="R68" s="191">
        <v>10.983000000000001</v>
      </c>
      <c r="S68" s="191">
        <v>45.476999999999997</v>
      </c>
      <c r="T68" s="191">
        <v>15.507999999999999</v>
      </c>
      <c r="U68" s="191">
        <v>16.152000000000001</v>
      </c>
      <c r="V68" s="191">
        <v>99.2</v>
      </c>
      <c r="W68" s="191">
        <v>16.260999999999999</v>
      </c>
      <c r="X68" s="191">
        <v>8.4909999999999997</v>
      </c>
      <c r="Y68" s="191">
        <v>11.025</v>
      </c>
      <c r="Z68" s="191">
        <v>15.861000000000001</v>
      </c>
      <c r="AA68" s="191">
        <v>17.145</v>
      </c>
      <c r="AB68" s="191">
        <v>9.2080000000000002</v>
      </c>
      <c r="AC68" s="191">
        <v>21.786000000000001</v>
      </c>
      <c r="AD68" s="191">
        <v>68.183000000000007</v>
      </c>
      <c r="AE68" s="192">
        <v>41.133000000000003</v>
      </c>
      <c r="AF68" s="191">
        <v>95.477999999999994</v>
      </c>
      <c r="AG68" s="191">
        <v>53.738999999999997</v>
      </c>
      <c r="AH68" s="191">
        <v>53.738999999999997</v>
      </c>
      <c r="ALQ68" s="167" t="e">
        <v>#N/A</v>
      </c>
    </row>
    <row r="69" spans="1:1005" ht="15" x14ac:dyDescent="0.25">
      <c r="A69" s="145"/>
      <c r="B69" s="281"/>
      <c r="C69" s="271"/>
      <c r="D69" s="276"/>
      <c r="E69" s="191"/>
      <c r="F69" s="191"/>
      <c r="G69" s="191"/>
      <c r="H69" s="191"/>
      <c r="I69" s="191"/>
      <c r="J69" s="191"/>
      <c r="K69" s="191"/>
      <c r="L69" s="191"/>
      <c r="M69" s="191"/>
      <c r="N69" s="191"/>
      <c r="O69" s="191"/>
      <c r="P69" s="191"/>
      <c r="Q69" s="191"/>
      <c r="R69" s="191"/>
      <c r="S69" s="191"/>
      <c r="T69" s="191"/>
      <c r="U69" s="191"/>
      <c r="V69" s="191"/>
      <c r="W69" s="191"/>
      <c r="X69" s="191"/>
      <c r="Y69" s="191"/>
      <c r="Z69" s="191"/>
      <c r="AA69" s="191"/>
      <c r="AB69" s="191"/>
      <c r="AC69" s="191"/>
      <c r="AD69" s="191"/>
      <c r="AE69" s="192"/>
      <c r="AF69" s="191"/>
      <c r="AG69" s="191"/>
      <c r="AH69" s="191"/>
      <c r="ALQ69" s="167" t="e">
        <v>#N/A</v>
      </c>
    </row>
    <row r="70" spans="1:1005" ht="15" x14ac:dyDescent="0.25">
      <c r="A70" s="145"/>
      <c r="B70" s="281"/>
      <c r="C70" s="271"/>
      <c r="D70" s="276"/>
      <c r="E70" s="191"/>
      <c r="F70" s="191"/>
      <c r="G70" s="191"/>
      <c r="H70" s="191"/>
      <c r="I70" s="191"/>
      <c r="J70" s="191"/>
      <c r="K70" s="191"/>
      <c r="L70" s="191"/>
      <c r="M70" s="191"/>
      <c r="N70" s="191"/>
      <c r="O70" s="191"/>
      <c r="P70" s="191"/>
      <c r="Q70" s="191"/>
      <c r="R70" s="191"/>
      <c r="S70" s="191"/>
      <c r="T70" s="191"/>
      <c r="U70" s="191"/>
      <c r="V70" s="191"/>
      <c r="W70" s="191"/>
      <c r="X70" s="191"/>
      <c r="Y70" s="191"/>
      <c r="Z70" s="191"/>
      <c r="AA70" s="191"/>
      <c r="AB70" s="191"/>
      <c r="AC70" s="191"/>
      <c r="AD70" s="191"/>
      <c r="AE70" s="192"/>
      <c r="AF70" s="191"/>
      <c r="AG70" s="191"/>
      <c r="AH70" s="191"/>
      <c r="ALQ70" s="167" t="e">
        <v>#N/A</v>
      </c>
    </row>
    <row r="71" spans="1:1005" ht="15" x14ac:dyDescent="0.25">
      <c r="A71" s="145"/>
      <c r="B71" s="281"/>
      <c r="C71" s="271"/>
      <c r="D71" s="276"/>
      <c r="E71" s="191"/>
      <c r="F71" s="191"/>
      <c r="G71" s="191"/>
      <c r="H71" s="191"/>
      <c r="I71" s="191"/>
      <c r="J71" s="191"/>
      <c r="K71" s="191"/>
      <c r="L71" s="191"/>
      <c r="M71" s="191"/>
      <c r="N71" s="191"/>
      <c r="O71" s="191"/>
      <c r="P71" s="191"/>
      <c r="Q71" s="191"/>
      <c r="R71" s="191"/>
      <c r="S71" s="191"/>
      <c r="T71" s="191"/>
      <c r="U71" s="191"/>
      <c r="V71" s="191"/>
      <c r="W71" s="191"/>
      <c r="X71" s="191"/>
      <c r="Y71" s="191"/>
      <c r="Z71" s="191"/>
      <c r="AA71" s="191"/>
      <c r="AB71" s="191"/>
      <c r="AC71" s="191"/>
      <c r="AD71" s="191"/>
      <c r="AE71" s="192"/>
      <c r="AF71" s="191"/>
      <c r="AG71" s="191"/>
      <c r="AH71" s="191"/>
      <c r="ALQ71" s="167" t="e">
        <v>#N/A</v>
      </c>
    </row>
    <row r="72" spans="1:1005" ht="15" x14ac:dyDescent="0.25">
      <c r="A72" s="145"/>
      <c r="B72" s="281"/>
      <c r="C72" s="271"/>
      <c r="D72" s="276"/>
      <c r="ALQ72" s="167" t="e">
        <v>#N/A</v>
      </c>
    </row>
    <row r="73" spans="1:1005" ht="15" x14ac:dyDescent="0.25">
      <c r="A73" s="145"/>
      <c r="B73" s="281"/>
      <c r="C73" s="271"/>
      <c r="D73" s="276"/>
    </row>
    <row r="74" spans="1:1005" ht="15" x14ac:dyDescent="0.25">
      <c r="A74" s="145"/>
      <c r="B74" s="281"/>
      <c r="C74" s="271"/>
      <c r="D74" s="276"/>
    </row>
    <row r="75" spans="1:1005" ht="15" x14ac:dyDescent="0.25">
      <c r="A75" s="145"/>
      <c r="B75" s="281"/>
      <c r="C75" s="271"/>
      <c r="D75" s="276"/>
    </row>
    <row r="76" spans="1:1005" ht="15" x14ac:dyDescent="0.25">
      <c r="A76" s="145"/>
      <c r="B76" s="281"/>
      <c r="C76" s="271"/>
      <c r="D76" s="276"/>
    </row>
    <row r="77" spans="1:1005" ht="15" x14ac:dyDescent="0.25">
      <c r="A77" s="145"/>
      <c r="B77" s="281"/>
      <c r="C77" s="271"/>
      <c r="D77" s="276"/>
    </row>
    <row r="78" spans="1:1005" ht="15" x14ac:dyDescent="0.25">
      <c r="A78" s="145"/>
      <c r="B78" s="281"/>
      <c r="C78" s="271"/>
      <c r="D78" s="276"/>
    </row>
    <row r="79" spans="1:1005" ht="15" x14ac:dyDescent="0.25">
      <c r="A79" s="145"/>
      <c r="B79" s="281"/>
      <c r="C79" s="271"/>
      <c r="D79" s="276"/>
    </row>
    <row r="80" spans="1:1005" ht="15" x14ac:dyDescent="0.25">
      <c r="A80" s="145"/>
      <c r="B80" s="281"/>
      <c r="C80" s="271"/>
      <c r="D80" s="276"/>
    </row>
    <row r="81" spans="1:4" ht="12.75" customHeight="1" x14ac:dyDescent="0.25">
      <c r="A81" s="145"/>
      <c r="B81" s="289"/>
      <c r="C81" s="261"/>
      <c r="D81" s="27"/>
    </row>
    <row r="82" spans="1:4" ht="12.75" customHeight="1" x14ac:dyDescent="0.25">
      <c r="A82" s="145"/>
      <c r="B82" s="289"/>
      <c r="C82" s="261"/>
      <c r="D82" s="27"/>
    </row>
    <row r="83" spans="1:4" ht="12.75" customHeight="1" x14ac:dyDescent="0.25">
      <c r="A83" s="145"/>
      <c r="B83" s="289"/>
      <c r="C83" s="261"/>
      <c r="D83" s="27"/>
    </row>
    <row r="84" spans="1:4" ht="12.75" customHeight="1" x14ac:dyDescent="0.25">
      <c r="A84" s="145"/>
      <c r="B84" s="289"/>
      <c r="C84" s="261"/>
      <c r="D84" s="27"/>
    </row>
  </sheetData>
  <mergeCells count="1">
    <mergeCell ref="B1:AH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tabColor rgb="FFBC80BD"/>
  </sheetPr>
  <dimension ref="A1:ALQ84"/>
  <sheetViews>
    <sheetView workbookViewId="0">
      <selection activeCell="D4" sqref="D4"/>
    </sheetView>
  </sheetViews>
  <sheetFormatPr defaultColWidth="18.7109375" defaultRowHeight="12.75" customHeight="1" x14ac:dyDescent="0.25"/>
  <cols>
    <col min="1" max="4" width="7.5703125" style="162" customWidth="1"/>
    <col min="5" max="12" width="7" style="167" customWidth="1"/>
    <col min="13" max="13" width="8" style="167" customWidth="1"/>
    <col min="14" max="30" width="7" style="167" customWidth="1"/>
    <col min="31" max="31" width="8.42578125" style="193" customWidth="1"/>
    <col min="32" max="54" width="8.85546875" style="167" customWidth="1"/>
    <col min="55" max="16384" width="18.7109375" style="167"/>
  </cols>
  <sheetData>
    <row r="1" spans="1:39" ht="15" x14ac:dyDescent="0.25">
      <c r="A1" s="30"/>
      <c r="B1" s="331"/>
      <c r="C1" s="331"/>
      <c r="D1" s="331"/>
      <c r="E1" s="331"/>
      <c r="F1" s="331"/>
      <c r="G1" s="331"/>
      <c r="H1" s="331"/>
      <c r="I1" s="331"/>
      <c r="J1" s="331"/>
      <c r="K1" s="331"/>
      <c r="L1" s="331"/>
      <c r="M1" s="331"/>
      <c r="N1" s="331"/>
      <c r="O1" s="331"/>
      <c r="P1" s="331"/>
      <c r="Q1" s="331"/>
      <c r="R1" s="331"/>
      <c r="S1" s="331"/>
      <c r="T1" s="331"/>
      <c r="U1" s="331"/>
      <c r="V1" s="331"/>
      <c r="W1" s="331"/>
      <c r="X1" s="331"/>
      <c r="Y1" s="331"/>
      <c r="Z1" s="331"/>
      <c r="AA1" s="331"/>
      <c r="AB1" s="331"/>
      <c r="AC1" s="331"/>
      <c r="AD1" s="331"/>
      <c r="AE1" s="331"/>
      <c r="AF1" s="331"/>
      <c r="AG1" s="331"/>
      <c r="AH1" s="331"/>
      <c r="AI1" s="162"/>
      <c r="AJ1" s="162"/>
      <c r="AK1" s="162"/>
      <c r="AL1" s="162"/>
      <c r="AM1" s="162"/>
    </row>
    <row r="2" spans="1:39" s="162" customFormat="1" ht="15" x14ac:dyDescent="0.25">
      <c r="A2" s="30"/>
      <c r="B2" s="160" t="s">
        <v>45</v>
      </c>
      <c r="C2" s="160" t="s">
        <v>46</v>
      </c>
      <c r="D2" s="160" t="s">
        <v>47</v>
      </c>
      <c r="E2" s="160">
        <v>1991</v>
      </c>
      <c r="F2" s="160">
        <v>1992</v>
      </c>
      <c r="G2" s="160">
        <v>1993</v>
      </c>
      <c r="H2" s="160">
        <v>1994</v>
      </c>
      <c r="I2" s="160">
        <v>1995</v>
      </c>
      <c r="J2" s="160">
        <v>1996</v>
      </c>
      <c r="K2" s="160">
        <v>1997</v>
      </c>
      <c r="L2" s="160">
        <v>1998</v>
      </c>
      <c r="M2" s="160">
        <v>1999</v>
      </c>
      <c r="N2" s="160">
        <v>2000</v>
      </c>
      <c r="O2" s="160">
        <v>2001</v>
      </c>
      <c r="P2" s="160">
        <v>2002</v>
      </c>
      <c r="Q2" s="160">
        <v>2003</v>
      </c>
      <c r="R2" s="160">
        <v>2004</v>
      </c>
      <c r="S2" s="160">
        <v>2005</v>
      </c>
      <c r="T2" s="160">
        <v>2006</v>
      </c>
      <c r="U2" s="160">
        <v>2007</v>
      </c>
      <c r="V2" s="160">
        <v>2008</v>
      </c>
      <c r="W2" s="160">
        <v>2009</v>
      </c>
      <c r="X2" s="160">
        <v>2010</v>
      </c>
      <c r="Y2" s="160">
        <v>2011</v>
      </c>
      <c r="Z2" s="160">
        <v>2012</v>
      </c>
      <c r="AA2" s="160">
        <v>2013</v>
      </c>
      <c r="AB2" s="160">
        <v>2014</v>
      </c>
      <c r="AC2" s="160">
        <v>2015</v>
      </c>
      <c r="AD2" s="160">
        <v>2016</v>
      </c>
      <c r="AE2" s="178">
        <v>2017</v>
      </c>
      <c r="AF2" s="160">
        <v>2018</v>
      </c>
      <c r="AG2" s="160">
        <v>2019</v>
      </c>
      <c r="AH2" s="160">
        <v>2020</v>
      </c>
    </row>
    <row r="3" spans="1:39" s="162" customFormat="1" ht="15" x14ac:dyDescent="0.25">
      <c r="A3" s="31"/>
      <c r="B3" s="32" t="s">
        <v>63</v>
      </c>
      <c r="C3" s="32" t="s">
        <v>64</v>
      </c>
      <c r="D3" s="32" t="s">
        <v>65</v>
      </c>
      <c r="E3" s="32" t="s">
        <v>66</v>
      </c>
      <c r="F3" s="32" t="s">
        <v>67</v>
      </c>
      <c r="G3" s="32" t="s">
        <v>68</v>
      </c>
      <c r="H3" s="32" t="s">
        <v>69</v>
      </c>
      <c r="I3" s="32" t="s">
        <v>70</v>
      </c>
      <c r="J3" s="32" t="s">
        <v>71</v>
      </c>
      <c r="K3" s="32" t="s">
        <v>72</v>
      </c>
      <c r="L3" s="32" t="s">
        <v>73</v>
      </c>
      <c r="M3" s="32" t="s">
        <v>74</v>
      </c>
      <c r="N3" s="32" t="s">
        <v>75</v>
      </c>
      <c r="O3" s="32" t="s">
        <v>76</v>
      </c>
      <c r="P3" s="32" t="s">
        <v>77</v>
      </c>
      <c r="Q3" s="32" t="s">
        <v>78</v>
      </c>
      <c r="R3" s="32" t="s">
        <v>79</v>
      </c>
      <c r="S3" s="32" t="s">
        <v>80</v>
      </c>
      <c r="T3" s="32" t="s">
        <v>81</v>
      </c>
      <c r="U3" s="32" t="s">
        <v>82</v>
      </c>
      <c r="V3" s="32" t="s">
        <v>83</v>
      </c>
      <c r="W3" s="32" t="s">
        <v>84</v>
      </c>
      <c r="X3" s="32" t="s">
        <v>85</v>
      </c>
      <c r="Y3" s="32" t="s">
        <v>86</v>
      </c>
      <c r="Z3" s="32" t="s">
        <v>87</v>
      </c>
      <c r="AA3" s="32" t="s">
        <v>88</v>
      </c>
      <c r="AB3" s="32" t="s">
        <v>89</v>
      </c>
      <c r="AC3" s="32" t="s">
        <v>90</v>
      </c>
      <c r="AD3" s="32" t="s">
        <v>91</v>
      </c>
      <c r="AE3" s="32" t="s">
        <v>92</v>
      </c>
      <c r="AF3" s="32" t="s">
        <v>93</v>
      </c>
      <c r="AG3" s="32" t="s">
        <v>94</v>
      </c>
      <c r="AH3" s="32" t="s">
        <v>95</v>
      </c>
    </row>
    <row r="4" spans="1:39" ht="15" x14ac:dyDescent="0.25">
      <c r="A4" s="146">
        <v>44682</v>
      </c>
      <c r="B4" s="292"/>
      <c r="C4" s="293"/>
      <c r="D4" s="273">
        <v>27</v>
      </c>
      <c r="E4" s="173">
        <v>21.821000000000002</v>
      </c>
      <c r="F4" s="173">
        <v>33.308999999999997</v>
      </c>
      <c r="G4" s="173">
        <v>23.466999999999999</v>
      </c>
      <c r="H4" s="191">
        <v>26.792999999999999</v>
      </c>
      <c r="I4" s="191">
        <v>21.981999999999999</v>
      </c>
      <c r="J4" s="191">
        <v>32.347999999999999</v>
      </c>
      <c r="K4" s="191">
        <v>27.356999999999999</v>
      </c>
      <c r="L4" s="191">
        <v>22.411999999999999</v>
      </c>
      <c r="M4" s="191">
        <v>23.57</v>
      </c>
      <c r="N4" s="191">
        <v>35.622999999999998</v>
      </c>
      <c r="O4" s="191">
        <v>33.826000000000001</v>
      </c>
      <c r="P4" s="191">
        <v>23.814</v>
      </c>
      <c r="Q4" s="191">
        <v>27.207000000000001</v>
      </c>
      <c r="R4" s="191">
        <v>32.296999999999997</v>
      </c>
      <c r="S4" s="191">
        <v>30.689</v>
      </c>
      <c r="T4" s="191">
        <v>28.707999999999998</v>
      </c>
      <c r="U4" s="191">
        <v>28.721</v>
      </c>
      <c r="V4" s="191">
        <v>22.321999999999999</v>
      </c>
      <c r="W4" s="191">
        <v>34.259</v>
      </c>
      <c r="X4" s="191">
        <v>18.395</v>
      </c>
      <c r="Y4" s="191">
        <v>18.023</v>
      </c>
      <c r="Z4" s="191">
        <v>33.563000000000002</v>
      </c>
      <c r="AA4" s="191">
        <v>27.565999999999999</v>
      </c>
      <c r="AB4" s="191">
        <v>25.071000000000002</v>
      </c>
      <c r="AC4" s="191">
        <v>23.603000000000002</v>
      </c>
      <c r="AD4" s="191">
        <v>23.855</v>
      </c>
      <c r="AE4" s="191">
        <v>26.221</v>
      </c>
      <c r="AF4" s="191">
        <v>35.718000000000004</v>
      </c>
      <c r="AG4" s="191">
        <v>17.948</v>
      </c>
      <c r="AH4" s="192">
        <v>33.049999999999997</v>
      </c>
    </row>
    <row r="5" spans="1:39" ht="15" x14ac:dyDescent="0.25">
      <c r="A5" s="146">
        <v>44713</v>
      </c>
      <c r="B5" s="280"/>
      <c r="C5" s="270"/>
      <c r="D5" s="274">
        <v>40</v>
      </c>
      <c r="E5" s="173">
        <v>42.112000000000002</v>
      </c>
      <c r="F5" s="173">
        <v>40.448999999999998</v>
      </c>
      <c r="G5" s="173">
        <v>38.58</v>
      </c>
      <c r="H5" s="191">
        <v>39.685000000000002</v>
      </c>
      <c r="I5" s="191">
        <v>54.646999999999998</v>
      </c>
      <c r="J5" s="191">
        <v>33.405999999999999</v>
      </c>
      <c r="K5" s="191">
        <v>48.456000000000003</v>
      </c>
      <c r="L5" s="191">
        <v>31.497</v>
      </c>
      <c r="M5" s="191">
        <v>44.426000000000002</v>
      </c>
      <c r="N5" s="191">
        <v>36.238</v>
      </c>
      <c r="O5" s="191">
        <v>38.853999999999999</v>
      </c>
      <c r="P5" s="191">
        <v>35.198</v>
      </c>
      <c r="Q5" s="191">
        <v>43.722999999999999</v>
      </c>
      <c r="R5" s="191">
        <v>31.861000000000001</v>
      </c>
      <c r="S5" s="191">
        <v>37.686</v>
      </c>
      <c r="T5" s="191">
        <v>36.109000000000002</v>
      </c>
      <c r="U5" s="191">
        <v>36.401000000000003</v>
      </c>
      <c r="V5" s="191">
        <v>43.972999999999999</v>
      </c>
      <c r="W5" s="191">
        <v>34.518000000000001</v>
      </c>
      <c r="X5" s="191">
        <v>46.552999999999997</v>
      </c>
      <c r="Y5" s="191">
        <v>42.247</v>
      </c>
      <c r="Z5" s="191">
        <v>30.518000000000001</v>
      </c>
      <c r="AA5" s="191">
        <v>43.006</v>
      </c>
      <c r="AB5" s="191">
        <v>40.314999999999998</v>
      </c>
      <c r="AC5" s="191">
        <v>62.685000000000002</v>
      </c>
      <c r="AD5" s="191">
        <v>45.261000000000003</v>
      </c>
      <c r="AE5" s="191">
        <v>41.646000000000001</v>
      </c>
      <c r="AF5" s="191">
        <v>29.026</v>
      </c>
      <c r="AG5" s="191">
        <v>44.895000000000003</v>
      </c>
      <c r="AH5" s="192">
        <v>39.387</v>
      </c>
    </row>
    <row r="6" spans="1:39" ht="15" x14ac:dyDescent="0.25">
      <c r="A6" s="146">
        <v>44743</v>
      </c>
      <c r="B6" s="280"/>
      <c r="C6" s="270"/>
      <c r="D6" s="274">
        <v>15.1</v>
      </c>
      <c r="E6" s="173">
        <v>16.178999999999998</v>
      </c>
      <c r="F6" s="173">
        <v>21.015999999999998</v>
      </c>
      <c r="G6" s="173">
        <v>17.265999999999998</v>
      </c>
      <c r="H6" s="191">
        <v>14.285</v>
      </c>
      <c r="I6" s="191">
        <v>41.423000000000002</v>
      </c>
      <c r="J6" s="191">
        <v>13.984</v>
      </c>
      <c r="K6" s="191">
        <v>16.396000000000001</v>
      </c>
      <c r="L6" s="191">
        <v>15.146000000000001</v>
      </c>
      <c r="M6" s="191">
        <v>23.792999999999999</v>
      </c>
      <c r="N6" s="191">
        <v>13.209</v>
      </c>
      <c r="O6" s="191">
        <v>13.872999999999999</v>
      </c>
      <c r="P6" s="191">
        <v>11.856999999999999</v>
      </c>
      <c r="Q6" s="191">
        <v>14.304</v>
      </c>
      <c r="R6" s="191">
        <v>12.988</v>
      </c>
      <c r="S6" s="191">
        <v>15.082000000000001</v>
      </c>
      <c r="T6" s="191">
        <v>12.369</v>
      </c>
      <c r="U6" s="191">
        <v>14.989000000000001</v>
      </c>
      <c r="V6" s="191">
        <v>19.731000000000002</v>
      </c>
      <c r="W6" s="191">
        <v>16.347999999999999</v>
      </c>
      <c r="X6" s="191">
        <v>15.079000000000001</v>
      </c>
      <c r="Y6" s="191">
        <v>21.359000000000002</v>
      </c>
      <c r="Z6" s="191">
        <v>11.656000000000001</v>
      </c>
      <c r="AA6" s="191">
        <v>15.656000000000001</v>
      </c>
      <c r="AB6" s="191">
        <v>13.381</v>
      </c>
      <c r="AC6" s="191">
        <v>25.808</v>
      </c>
      <c r="AD6" s="191">
        <v>15.477</v>
      </c>
      <c r="AE6" s="191">
        <v>15.118</v>
      </c>
      <c r="AF6" s="191">
        <v>10.406000000000001</v>
      </c>
      <c r="AG6" s="191">
        <v>23.815999999999999</v>
      </c>
      <c r="AH6" s="192">
        <v>12.852</v>
      </c>
    </row>
    <row r="7" spans="1:39" ht="15" x14ac:dyDescent="0.25">
      <c r="A7" s="146">
        <v>44774</v>
      </c>
      <c r="B7" s="280"/>
      <c r="C7" s="270"/>
      <c r="D7" s="274">
        <v>9</v>
      </c>
      <c r="E7" s="173">
        <v>8.5120000000000005</v>
      </c>
      <c r="F7" s="173">
        <v>12.193</v>
      </c>
      <c r="G7" s="173">
        <v>8.8770000000000007</v>
      </c>
      <c r="H7" s="191">
        <v>7.7249999999999996</v>
      </c>
      <c r="I7" s="191">
        <v>15.677</v>
      </c>
      <c r="J7" s="191">
        <v>7.7329999999999997</v>
      </c>
      <c r="K7" s="191">
        <v>10.246</v>
      </c>
      <c r="L7" s="191">
        <v>8.2449999999999992</v>
      </c>
      <c r="M7" s="191">
        <v>11.553000000000001</v>
      </c>
      <c r="N7" s="191">
        <v>8.4619999999999997</v>
      </c>
      <c r="O7" s="191">
        <v>9.2530000000000001</v>
      </c>
      <c r="P7" s="191">
        <v>7.282</v>
      </c>
      <c r="Q7" s="191">
        <v>8.25</v>
      </c>
      <c r="R7" s="191">
        <v>7.79</v>
      </c>
      <c r="S7" s="191">
        <v>9.7680000000000007</v>
      </c>
      <c r="T7" s="191">
        <v>8.3629999999999995</v>
      </c>
      <c r="U7" s="191">
        <v>9.1229999999999993</v>
      </c>
      <c r="V7" s="191">
        <v>9.5570000000000004</v>
      </c>
      <c r="W7" s="191">
        <v>8.57</v>
      </c>
      <c r="X7" s="191">
        <v>10.053000000000001</v>
      </c>
      <c r="Y7" s="191">
        <v>10.28</v>
      </c>
      <c r="Z7" s="191">
        <v>7.5709999999999997</v>
      </c>
      <c r="AA7" s="191">
        <v>9.9</v>
      </c>
      <c r="AB7" s="191">
        <v>8.7040000000000006</v>
      </c>
      <c r="AC7" s="191">
        <v>11.417</v>
      </c>
      <c r="AD7" s="191">
        <v>9.2189999999999994</v>
      </c>
      <c r="AE7" s="191">
        <v>10.209</v>
      </c>
      <c r="AF7" s="191">
        <v>6.83</v>
      </c>
      <c r="AG7" s="191">
        <v>10.558999999999999</v>
      </c>
      <c r="AH7" s="192">
        <v>8.1980000000000004</v>
      </c>
    </row>
    <row r="8" spans="1:39" ht="15" x14ac:dyDescent="0.25">
      <c r="A8" s="146">
        <v>44805</v>
      </c>
      <c r="B8" s="280"/>
      <c r="C8" s="270"/>
      <c r="D8" s="274">
        <v>6.5</v>
      </c>
      <c r="E8" s="173">
        <v>5.9420000000000002</v>
      </c>
      <c r="F8" s="173">
        <v>8.1470000000000002</v>
      </c>
      <c r="G8" s="173">
        <v>6.6870000000000003</v>
      </c>
      <c r="H8" s="191">
        <v>5.8860000000000001</v>
      </c>
      <c r="I8" s="191">
        <v>9.8239999999999998</v>
      </c>
      <c r="J8" s="191">
        <v>5.9210000000000003</v>
      </c>
      <c r="K8" s="191">
        <v>7.1360000000000001</v>
      </c>
      <c r="L8" s="191">
        <v>5.54</v>
      </c>
      <c r="M8" s="191">
        <v>7.2560000000000002</v>
      </c>
      <c r="N8" s="191">
        <v>6.1139999999999999</v>
      </c>
      <c r="O8" s="191">
        <v>6.4770000000000003</v>
      </c>
      <c r="P8" s="191">
        <v>5.53</v>
      </c>
      <c r="Q8" s="191">
        <v>8.3230000000000004</v>
      </c>
      <c r="R8" s="191">
        <v>5.8230000000000004</v>
      </c>
      <c r="S8" s="191">
        <v>6.3819999999999997</v>
      </c>
      <c r="T8" s="191">
        <v>6.6459999999999999</v>
      </c>
      <c r="U8" s="191">
        <v>7.2290000000000001</v>
      </c>
      <c r="V8" s="191">
        <v>6.5229999999999997</v>
      </c>
      <c r="W8" s="191">
        <v>6.0179999999999998</v>
      </c>
      <c r="X8" s="191">
        <v>6.3550000000000004</v>
      </c>
      <c r="Y8" s="191">
        <v>6.4160000000000004</v>
      </c>
      <c r="Z8" s="191">
        <v>5.9779999999999998</v>
      </c>
      <c r="AA8" s="191">
        <v>7.93</v>
      </c>
      <c r="AB8" s="191">
        <v>8.1790000000000003</v>
      </c>
      <c r="AC8" s="191">
        <v>7.7480000000000002</v>
      </c>
      <c r="AD8" s="191">
        <v>6.5229999999999997</v>
      </c>
      <c r="AE8" s="191">
        <v>6.4340000000000002</v>
      </c>
      <c r="AF8" s="191">
        <v>5.3250000000000002</v>
      </c>
      <c r="AG8" s="191">
        <v>6.66</v>
      </c>
      <c r="AH8" s="192">
        <v>7.6619999999999999</v>
      </c>
    </row>
    <row r="9" spans="1:39" ht="15" x14ac:dyDescent="0.25">
      <c r="A9" s="146">
        <v>44835</v>
      </c>
      <c r="B9" s="280"/>
      <c r="C9" s="270"/>
      <c r="D9" s="274">
        <v>6.33</v>
      </c>
      <c r="E9" s="173">
        <v>5.4279999999999999</v>
      </c>
      <c r="F9" s="173">
        <v>6.3</v>
      </c>
      <c r="G9" s="173">
        <v>6.5990000000000002</v>
      </c>
      <c r="H9" s="191">
        <v>6.98</v>
      </c>
      <c r="I9" s="191">
        <v>9.0660000000000007</v>
      </c>
      <c r="J9" s="191">
        <v>6.0250000000000004</v>
      </c>
      <c r="K9" s="191">
        <v>6.9530000000000003</v>
      </c>
      <c r="L9" s="191">
        <v>6.4109999999999996</v>
      </c>
      <c r="M9" s="191">
        <v>6.5039999999999996</v>
      </c>
      <c r="N9" s="191">
        <v>5.6980000000000004</v>
      </c>
      <c r="O9" s="191">
        <v>5.7859999999999996</v>
      </c>
      <c r="P9" s="191">
        <v>6.524</v>
      </c>
      <c r="Q9" s="191">
        <v>6.5609999999999999</v>
      </c>
      <c r="R9" s="191">
        <v>5.9960000000000004</v>
      </c>
      <c r="S9" s="191">
        <v>7.2450000000000001</v>
      </c>
      <c r="T9" s="191">
        <v>8.7479999999999993</v>
      </c>
      <c r="U9" s="191">
        <v>7.125</v>
      </c>
      <c r="V9" s="191">
        <v>6.5869999999999997</v>
      </c>
      <c r="W9" s="191">
        <v>6.7770000000000001</v>
      </c>
      <c r="X9" s="191">
        <v>5.9630000000000001</v>
      </c>
      <c r="Y9" s="191">
        <v>6.3479999999999999</v>
      </c>
      <c r="Z9" s="191">
        <v>5.5</v>
      </c>
      <c r="AA9" s="191">
        <v>8.4149999999999991</v>
      </c>
      <c r="AB9" s="191">
        <v>9.9770000000000003</v>
      </c>
      <c r="AC9" s="191">
        <v>6.7229999999999999</v>
      </c>
      <c r="AD9" s="191">
        <v>5.8390000000000004</v>
      </c>
      <c r="AE9" s="191">
        <v>7.048</v>
      </c>
      <c r="AF9" s="191">
        <v>5.3529999999999998</v>
      </c>
      <c r="AG9" s="191">
        <v>5.9249999999999998</v>
      </c>
      <c r="AH9" s="192">
        <v>7.0330000000000004</v>
      </c>
    </row>
    <row r="10" spans="1:39" ht="15" x14ac:dyDescent="0.25">
      <c r="A10" s="146">
        <v>44866</v>
      </c>
      <c r="B10" s="280"/>
      <c r="C10" s="270"/>
      <c r="D10" s="274">
        <v>4.7</v>
      </c>
      <c r="E10" s="173">
        <v>4.74</v>
      </c>
      <c r="F10" s="173">
        <v>5.2670000000000003</v>
      </c>
      <c r="G10" s="173">
        <v>5.4619999999999997</v>
      </c>
      <c r="H10" s="191">
        <v>5.6130000000000004</v>
      </c>
      <c r="I10" s="191">
        <v>6.9210000000000003</v>
      </c>
      <c r="J10" s="191">
        <v>5.75</v>
      </c>
      <c r="K10" s="191">
        <v>5.7510000000000003</v>
      </c>
      <c r="L10" s="191">
        <v>5.0279999999999996</v>
      </c>
      <c r="M10" s="191">
        <v>5.5330000000000004</v>
      </c>
      <c r="N10" s="191">
        <v>4.8049999999999997</v>
      </c>
      <c r="O10" s="191">
        <v>5.7770000000000001</v>
      </c>
      <c r="P10" s="191">
        <v>4.7469999999999999</v>
      </c>
      <c r="Q10" s="191">
        <v>5.149</v>
      </c>
      <c r="R10" s="191">
        <v>5.1449999999999996</v>
      </c>
      <c r="S10" s="191">
        <v>6.3129999999999997</v>
      </c>
      <c r="T10" s="191">
        <v>6.3159999999999998</v>
      </c>
      <c r="U10" s="191">
        <v>5.9180000000000001</v>
      </c>
      <c r="V10" s="191">
        <v>5.5949999999999998</v>
      </c>
      <c r="W10" s="191">
        <v>5.7990000000000004</v>
      </c>
      <c r="X10" s="191">
        <v>5.9859999999999998</v>
      </c>
      <c r="Y10" s="191">
        <v>5.33</v>
      </c>
      <c r="Z10" s="191">
        <v>4.6779999999999999</v>
      </c>
      <c r="AA10" s="191">
        <v>5.8630000000000004</v>
      </c>
      <c r="AB10" s="191">
        <v>6.516</v>
      </c>
      <c r="AC10" s="191">
        <v>5.774</v>
      </c>
      <c r="AD10" s="191">
        <v>4.9669999999999996</v>
      </c>
      <c r="AE10" s="191">
        <v>5.8680000000000003</v>
      </c>
      <c r="AF10" s="191">
        <v>4.96</v>
      </c>
      <c r="AG10" s="191">
        <v>5.2039999999999997</v>
      </c>
      <c r="AH10" s="192">
        <v>7.1790000000000003</v>
      </c>
    </row>
    <row r="11" spans="1:39" ht="15" x14ac:dyDescent="0.25">
      <c r="A11" s="146">
        <v>44896</v>
      </c>
      <c r="B11" s="280"/>
      <c r="C11" s="270"/>
      <c r="D11" s="274">
        <v>4.4400000000000004</v>
      </c>
      <c r="E11" s="173">
        <v>4.4989999999999997</v>
      </c>
      <c r="F11" s="173">
        <v>4.8730000000000002</v>
      </c>
      <c r="G11" s="173">
        <v>4.6230000000000002</v>
      </c>
      <c r="H11" s="191">
        <v>4.8289999999999997</v>
      </c>
      <c r="I11" s="191">
        <v>6.3659999999999997</v>
      </c>
      <c r="J11" s="191">
        <v>5.032</v>
      </c>
      <c r="K11" s="191">
        <v>5.1070000000000002</v>
      </c>
      <c r="L11" s="191">
        <v>4.8559999999999999</v>
      </c>
      <c r="M11" s="191">
        <v>5.0039999999999996</v>
      </c>
      <c r="N11" s="191">
        <v>4.468</v>
      </c>
      <c r="O11" s="191">
        <v>4.9240000000000004</v>
      </c>
      <c r="P11" s="191">
        <v>4.242</v>
      </c>
      <c r="Q11" s="191">
        <v>4.7069999999999999</v>
      </c>
      <c r="R11" s="191">
        <v>4.47</v>
      </c>
      <c r="S11" s="191">
        <v>5.093</v>
      </c>
      <c r="T11" s="191">
        <v>5.0449999999999999</v>
      </c>
      <c r="U11" s="191">
        <v>4.8090000000000002</v>
      </c>
      <c r="V11" s="191">
        <v>4.944</v>
      </c>
      <c r="W11" s="191">
        <v>4.7850000000000001</v>
      </c>
      <c r="X11" s="191">
        <v>5.0199999999999996</v>
      </c>
      <c r="Y11" s="191">
        <v>4.7329999999999997</v>
      </c>
      <c r="Z11" s="191">
        <v>4.266</v>
      </c>
      <c r="AA11" s="191">
        <v>5.0709999999999997</v>
      </c>
      <c r="AB11" s="191">
        <v>5.0979999999999999</v>
      </c>
      <c r="AC11" s="191">
        <v>5.4660000000000002</v>
      </c>
      <c r="AD11" s="191">
        <v>4.5810000000000004</v>
      </c>
      <c r="AE11" s="191">
        <v>5.4589999999999996</v>
      </c>
      <c r="AF11" s="191">
        <v>4.2380000000000004</v>
      </c>
      <c r="AG11" s="191">
        <v>4.9080000000000004</v>
      </c>
      <c r="AH11" s="192">
        <v>5.649</v>
      </c>
    </row>
    <row r="12" spans="1:39" ht="15" x14ac:dyDescent="0.25">
      <c r="A12" s="146">
        <v>44927</v>
      </c>
      <c r="B12" s="280"/>
      <c r="C12" s="270"/>
      <c r="D12" s="274">
        <v>4.66</v>
      </c>
      <c r="E12" s="173">
        <v>4.1079999999999997</v>
      </c>
      <c r="F12" s="173">
        <v>4.4649999999999999</v>
      </c>
      <c r="G12" s="173">
        <v>4.1680000000000001</v>
      </c>
      <c r="H12" s="191">
        <v>4.3010000000000002</v>
      </c>
      <c r="I12" s="191">
        <v>5.4749999999999996</v>
      </c>
      <c r="J12" s="191">
        <v>4.2519999999999998</v>
      </c>
      <c r="K12" s="191">
        <v>4.601</v>
      </c>
      <c r="L12" s="191">
        <v>4.09</v>
      </c>
      <c r="M12" s="191">
        <v>4.5940000000000003</v>
      </c>
      <c r="N12" s="191">
        <v>4.0999999999999996</v>
      </c>
      <c r="O12" s="191">
        <v>4.383</v>
      </c>
      <c r="P12" s="191">
        <v>3.87</v>
      </c>
      <c r="Q12" s="191">
        <v>4.2249999999999996</v>
      </c>
      <c r="R12" s="191">
        <v>4.04</v>
      </c>
      <c r="S12" s="191">
        <v>4.4640000000000004</v>
      </c>
      <c r="T12" s="191">
        <v>4.391</v>
      </c>
      <c r="U12" s="191">
        <v>4.1749999999999998</v>
      </c>
      <c r="V12" s="191">
        <v>4.4349999999999996</v>
      </c>
      <c r="W12" s="191">
        <v>4.2809999999999997</v>
      </c>
      <c r="X12" s="191">
        <v>4.4119999999999999</v>
      </c>
      <c r="Y12" s="191">
        <v>4.3520000000000003</v>
      </c>
      <c r="Z12" s="191">
        <v>3.8759999999999999</v>
      </c>
      <c r="AA12" s="191">
        <v>4.6070000000000002</v>
      </c>
      <c r="AB12" s="191">
        <v>4.5279999999999996</v>
      </c>
      <c r="AC12" s="191">
        <v>5</v>
      </c>
      <c r="AD12" s="191">
        <v>4.117</v>
      </c>
      <c r="AE12" s="191">
        <v>4.5960000000000001</v>
      </c>
      <c r="AF12" s="191">
        <v>3.8359999999999999</v>
      </c>
      <c r="AG12" s="191">
        <v>4.4619999999999997</v>
      </c>
      <c r="AH12" s="192">
        <v>4.63</v>
      </c>
    </row>
    <row r="13" spans="1:39" ht="15" x14ac:dyDescent="0.25">
      <c r="A13" s="146">
        <v>44958</v>
      </c>
      <c r="B13" s="280"/>
      <c r="C13" s="270"/>
      <c r="D13" s="274">
        <v>3.95</v>
      </c>
      <c r="E13" s="173">
        <v>3.5049999999999999</v>
      </c>
      <c r="F13" s="173">
        <v>3.734</v>
      </c>
      <c r="G13" s="173">
        <v>3.4670000000000001</v>
      </c>
      <c r="H13" s="191">
        <v>3.6579999999999999</v>
      </c>
      <c r="I13" s="191">
        <v>4.4530000000000003</v>
      </c>
      <c r="J13" s="191">
        <v>3.4609999999999999</v>
      </c>
      <c r="K13" s="191">
        <v>3.7789999999999999</v>
      </c>
      <c r="L13" s="191">
        <v>3.4060000000000001</v>
      </c>
      <c r="M13" s="191">
        <v>3.843</v>
      </c>
      <c r="N13" s="191">
        <v>3.42</v>
      </c>
      <c r="O13" s="191">
        <v>3.597</v>
      </c>
      <c r="P13" s="191">
        <v>3.3559999999999999</v>
      </c>
      <c r="Q13" s="191">
        <v>3.4849999999999999</v>
      </c>
      <c r="R13" s="191">
        <v>3.3340000000000001</v>
      </c>
      <c r="S13" s="191">
        <v>3.645</v>
      </c>
      <c r="T13" s="191">
        <v>3.6579999999999999</v>
      </c>
      <c r="U13" s="191">
        <v>3.395</v>
      </c>
      <c r="V13" s="191">
        <v>3.6739999999999999</v>
      </c>
      <c r="W13" s="191">
        <v>3.5169999999999999</v>
      </c>
      <c r="X13" s="191">
        <v>3.61</v>
      </c>
      <c r="Y13" s="191">
        <v>3.57</v>
      </c>
      <c r="Z13" s="191">
        <v>3.2610000000000001</v>
      </c>
      <c r="AA13" s="191">
        <v>3.7890000000000001</v>
      </c>
      <c r="AB13" s="191">
        <v>4.3120000000000003</v>
      </c>
      <c r="AC13" s="191">
        <v>4.3010000000000002</v>
      </c>
      <c r="AD13" s="191">
        <v>3.4289999999999998</v>
      </c>
      <c r="AE13" s="191">
        <v>3.8570000000000002</v>
      </c>
      <c r="AF13" s="191">
        <v>3.1930000000000001</v>
      </c>
      <c r="AG13" s="191">
        <v>3.67</v>
      </c>
      <c r="AH13" s="192">
        <v>3.8029999999999999</v>
      </c>
    </row>
    <row r="14" spans="1:39" ht="15" x14ac:dyDescent="0.25">
      <c r="A14" s="146">
        <v>44986</v>
      </c>
      <c r="B14" s="280"/>
      <c r="C14" s="270"/>
      <c r="D14" s="274">
        <v>4.5999999999999996</v>
      </c>
      <c r="E14" s="173">
        <v>4.0350000000000001</v>
      </c>
      <c r="F14" s="173">
        <v>4.2300000000000004</v>
      </c>
      <c r="G14" s="173">
        <v>4.2350000000000003</v>
      </c>
      <c r="H14" s="191">
        <v>5.0419999999999998</v>
      </c>
      <c r="I14" s="191">
        <v>4.7539999999999996</v>
      </c>
      <c r="J14" s="191">
        <v>4.5190000000000001</v>
      </c>
      <c r="K14" s="191">
        <v>4.3499999999999996</v>
      </c>
      <c r="L14" s="191">
        <v>4.4829999999999997</v>
      </c>
      <c r="M14" s="191">
        <v>4.1950000000000003</v>
      </c>
      <c r="N14" s="191">
        <v>3.8940000000000001</v>
      </c>
      <c r="O14" s="191">
        <v>3.76</v>
      </c>
      <c r="P14" s="191">
        <v>3.996</v>
      </c>
      <c r="Q14" s="191">
        <v>5.4770000000000003</v>
      </c>
      <c r="R14" s="191">
        <v>3.552</v>
      </c>
      <c r="S14" s="191">
        <v>3.8639999999999999</v>
      </c>
      <c r="T14" s="191">
        <v>6.1660000000000004</v>
      </c>
      <c r="U14" s="191">
        <v>3.4329999999999998</v>
      </c>
      <c r="V14" s="191">
        <v>4.5750000000000002</v>
      </c>
      <c r="W14" s="191">
        <v>3.55</v>
      </c>
      <c r="X14" s="191">
        <v>3.9489999999999998</v>
      </c>
      <c r="Y14" s="191">
        <v>4.5529999999999999</v>
      </c>
      <c r="Z14" s="191">
        <v>3.4630000000000001</v>
      </c>
      <c r="AA14" s="191">
        <v>3.786</v>
      </c>
      <c r="AB14" s="191">
        <v>5.4710000000000001</v>
      </c>
      <c r="AC14" s="191">
        <v>5.133</v>
      </c>
      <c r="AD14" s="191">
        <v>5.3609999999999998</v>
      </c>
      <c r="AE14" s="191">
        <v>4.0839999999999996</v>
      </c>
      <c r="AF14" s="191">
        <v>3.218</v>
      </c>
      <c r="AG14" s="191">
        <v>4.0270000000000001</v>
      </c>
      <c r="AH14" s="192">
        <v>3.9809999999999999</v>
      </c>
    </row>
    <row r="15" spans="1:39" ht="15" x14ac:dyDescent="0.25">
      <c r="A15" s="146">
        <v>45017</v>
      </c>
      <c r="B15" s="280"/>
      <c r="C15" s="270"/>
      <c r="D15" s="274">
        <v>9.09</v>
      </c>
      <c r="E15" s="173">
        <v>8.6170000000000009</v>
      </c>
      <c r="F15" s="173">
        <v>7.375</v>
      </c>
      <c r="G15" s="173">
        <v>7.6950000000000003</v>
      </c>
      <c r="H15" s="191">
        <v>6.2910000000000004</v>
      </c>
      <c r="I15" s="191">
        <v>8.7119999999999997</v>
      </c>
      <c r="J15" s="191">
        <v>6.7889999999999997</v>
      </c>
      <c r="K15" s="191">
        <v>6.0640000000000001</v>
      </c>
      <c r="L15" s="191">
        <v>6.3840000000000003</v>
      </c>
      <c r="M15" s="191">
        <v>9.0990000000000002</v>
      </c>
      <c r="N15" s="191">
        <v>7.5270000000000001</v>
      </c>
      <c r="O15" s="191">
        <v>8.2840000000000007</v>
      </c>
      <c r="P15" s="191">
        <v>6.8920000000000003</v>
      </c>
      <c r="Q15" s="191">
        <v>10.699</v>
      </c>
      <c r="R15" s="191">
        <v>7.0510000000000002</v>
      </c>
      <c r="S15" s="191">
        <v>9.6300000000000008</v>
      </c>
      <c r="T15" s="191">
        <v>9.5269999999999992</v>
      </c>
      <c r="U15" s="191">
        <v>4.048</v>
      </c>
      <c r="V15" s="191">
        <v>6.2039999999999997</v>
      </c>
      <c r="W15" s="191">
        <v>6.7350000000000003</v>
      </c>
      <c r="X15" s="191">
        <v>6.9370000000000003</v>
      </c>
      <c r="Y15" s="191">
        <v>11.4</v>
      </c>
      <c r="Z15" s="191">
        <v>5.4939999999999998</v>
      </c>
      <c r="AA15" s="191">
        <v>6.2220000000000004</v>
      </c>
      <c r="AB15" s="191">
        <v>9.1809999999999992</v>
      </c>
      <c r="AC15" s="191">
        <v>7.85</v>
      </c>
      <c r="AD15" s="191">
        <v>10.27</v>
      </c>
      <c r="AE15" s="191">
        <v>6.7649999999999997</v>
      </c>
      <c r="AF15" s="191">
        <v>6.8970000000000002</v>
      </c>
      <c r="AG15" s="191">
        <v>6.3049999999999997</v>
      </c>
      <c r="AH15" s="192">
        <v>7.1050000000000004</v>
      </c>
    </row>
    <row r="16" spans="1:39" ht="15" x14ac:dyDescent="0.25">
      <c r="A16" s="146">
        <v>45047</v>
      </c>
      <c r="B16" s="280"/>
      <c r="C16" s="270"/>
      <c r="D16" s="274">
        <v>26.11</v>
      </c>
      <c r="E16" s="173">
        <v>26.451000000000001</v>
      </c>
      <c r="F16" s="173">
        <v>33.411000000000001</v>
      </c>
      <c r="G16" s="173">
        <v>26.361999999999998</v>
      </c>
      <c r="H16" s="191">
        <v>28.925000000000001</v>
      </c>
      <c r="I16" s="191">
        <v>50.402000000000001</v>
      </c>
      <c r="J16" s="191">
        <v>34.768999999999998</v>
      </c>
      <c r="K16" s="191">
        <v>20.53</v>
      </c>
      <c r="L16" s="191">
        <v>22.158999999999999</v>
      </c>
      <c r="M16" s="191">
        <v>32.603000000000002</v>
      </c>
      <c r="N16" s="191">
        <v>26.591999999999999</v>
      </c>
      <c r="O16" s="191">
        <v>18.606000000000002</v>
      </c>
      <c r="P16" s="191">
        <v>22.329000000000001</v>
      </c>
      <c r="Q16" s="191">
        <v>28.454999999999998</v>
      </c>
      <c r="R16" s="191">
        <v>25.742000000000001</v>
      </c>
      <c r="S16" s="191">
        <v>32.232999999999997</v>
      </c>
      <c r="T16" s="191">
        <v>29.547000000000001</v>
      </c>
      <c r="U16" s="191">
        <v>24.733000000000001</v>
      </c>
      <c r="V16" s="191">
        <v>34.520000000000003</v>
      </c>
      <c r="W16" s="191">
        <v>15.673</v>
      </c>
      <c r="X16" s="191">
        <v>21.187999999999999</v>
      </c>
      <c r="Y16" s="191">
        <v>22.861000000000001</v>
      </c>
      <c r="Z16" s="191">
        <v>18.187999999999999</v>
      </c>
      <c r="AA16" s="191">
        <v>28.925999999999998</v>
      </c>
      <c r="AB16" s="191">
        <v>18.800999999999998</v>
      </c>
      <c r="AC16" s="191">
        <v>17.606000000000002</v>
      </c>
      <c r="AD16" s="191">
        <v>32.362000000000002</v>
      </c>
      <c r="AE16" s="191">
        <v>29.103999999999999</v>
      </c>
      <c r="AF16" s="191">
        <v>21.907</v>
      </c>
      <c r="AG16" s="191">
        <v>23.768000000000001</v>
      </c>
      <c r="AH16" s="192">
        <v>21.13</v>
      </c>
    </row>
    <row r="17" spans="1:34" ht="15" x14ac:dyDescent="0.25">
      <c r="A17" s="146">
        <v>45078</v>
      </c>
      <c r="B17" s="280"/>
      <c r="C17" s="270"/>
      <c r="D17" s="274">
        <v>40.090000000000003</v>
      </c>
      <c r="E17" s="173">
        <v>26.943000000000001</v>
      </c>
      <c r="F17" s="173">
        <v>66.328999999999994</v>
      </c>
      <c r="G17" s="173">
        <v>39.972999999999999</v>
      </c>
      <c r="H17" s="191">
        <v>82.179000000000002</v>
      </c>
      <c r="I17" s="191">
        <v>60.317</v>
      </c>
      <c r="J17" s="191">
        <v>70.19</v>
      </c>
      <c r="K17" s="191">
        <v>30.954999999999998</v>
      </c>
      <c r="L17" s="191">
        <v>48.066000000000003</v>
      </c>
      <c r="M17" s="191">
        <v>27.013999999999999</v>
      </c>
      <c r="N17" s="191">
        <v>26.741</v>
      </c>
      <c r="O17" s="191">
        <v>14.145</v>
      </c>
      <c r="P17" s="191">
        <v>37.64</v>
      </c>
      <c r="Q17" s="191">
        <v>23.114999999999998</v>
      </c>
      <c r="R17" s="191">
        <v>36.756</v>
      </c>
      <c r="S17" s="191">
        <v>37.002000000000002</v>
      </c>
      <c r="T17" s="191">
        <v>28.277999999999999</v>
      </c>
      <c r="U17" s="191">
        <v>76.343000000000004</v>
      </c>
      <c r="V17" s="191">
        <v>39.817999999999998</v>
      </c>
      <c r="W17" s="191">
        <v>41.329000000000001</v>
      </c>
      <c r="X17" s="191">
        <v>66.45</v>
      </c>
      <c r="Y17" s="191">
        <v>11.259</v>
      </c>
      <c r="Z17" s="191">
        <v>31.673999999999999</v>
      </c>
      <c r="AA17" s="191">
        <v>53.372</v>
      </c>
      <c r="AB17" s="191">
        <v>50.531999999999996</v>
      </c>
      <c r="AC17" s="191">
        <v>43.363</v>
      </c>
      <c r="AD17" s="191">
        <v>53.994</v>
      </c>
      <c r="AE17" s="191">
        <v>18.347999999999999</v>
      </c>
      <c r="AF17" s="191">
        <v>57.283999999999999</v>
      </c>
      <c r="AG17" s="191">
        <v>33.459000000000003</v>
      </c>
      <c r="AH17" s="192">
        <v>43.55</v>
      </c>
    </row>
    <row r="18" spans="1:34" ht="15" x14ac:dyDescent="0.25">
      <c r="A18" s="146">
        <v>45108</v>
      </c>
      <c r="B18" s="280"/>
      <c r="C18" s="270"/>
      <c r="D18" s="274">
        <v>14.86</v>
      </c>
      <c r="E18" s="173">
        <v>13.44</v>
      </c>
      <c r="F18" s="173">
        <v>33.343000000000004</v>
      </c>
      <c r="G18" s="173">
        <v>15.086</v>
      </c>
      <c r="H18" s="191">
        <v>75.103999999999999</v>
      </c>
      <c r="I18" s="191">
        <v>24.106999999999999</v>
      </c>
      <c r="J18" s="191">
        <v>27.202000000000002</v>
      </c>
      <c r="K18" s="191">
        <v>15.574</v>
      </c>
      <c r="L18" s="191">
        <v>30.462</v>
      </c>
      <c r="M18" s="191">
        <v>10.997</v>
      </c>
      <c r="N18" s="191">
        <v>10.542999999999999</v>
      </c>
      <c r="O18" s="191">
        <v>6.8029999999999999</v>
      </c>
      <c r="P18" s="191">
        <v>13.215</v>
      </c>
      <c r="Q18" s="191">
        <v>9.7309999999999999</v>
      </c>
      <c r="R18" s="191">
        <v>15.672000000000001</v>
      </c>
      <c r="S18" s="191">
        <v>13.268000000000001</v>
      </c>
      <c r="T18" s="191">
        <v>12.134</v>
      </c>
      <c r="U18" s="191">
        <v>39.691000000000003</v>
      </c>
      <c r="V18" s="191">
        <v>21.404</v>
      </c>
      <c r="W18" s="191">
        <v>14.157999999999999</v>
      </c>
      <c r="X18" s="191">
        <v>43.05</v>
      </c>
      <c r="Y18" s="191">
        <v>6.8070000000000004</v>
      </c>
      <c r="Z18" s="191">
        <v>12.875</v>
      </c>
      <c r="AA18" s="191">
        <v>19.373000000000001</v>
      </c>
      <c r="AB18" s="191">
        <v>18.402000000000001</v>
      </c>
      <c r="AC18" s="191">
        <v>16.279</v>
      </c>
      <c r="AD18" s="191">
        <v>20.806000000000001</v>
      </c>
      <c r="AE18" s="191">
        <v>8.0850000000000009</v>
      </c>
      <c r="AF18" s="191">
        <v>39.832000000000001</v>
      </c>
      <c r="AG18" s="191">
        <v>12.263</v>
      </c>
      <c r="AH18" s="192">
        <v>18.041</v>
      </c>
    </row>
    <row r="19" spans="1:34" ht="15" x14ac:dyDescent="0.25">
      <c r="A19" s="146">
        <v>45139</v>
      </c>
      <c r="B19" s="280"/>
      <c r="C19" s="270"/>
      <c r="D19" s="274">
        <v>8.24</v>
      </c>
      <c r="E19" s="173">
        <v>8.7569999999999997</v>
      </c>
      <c r="F19" s="173">
        <v>12.824</v>
      </c>
      <c r="G19" s="173">
        <v>7.46</v>
      </c>
      <c r="H19" s="191">
        <v>23.978999999999999</v>
      </c>
      <c r="I19" s="191">
        <v>10.65</v>
      </c>
      <c r="J19" s="191">
        <v>13.106</v>
      </c>
      <c r="K19" s="191">
        <v>7.8890000000000002</v>
      </c>
      <c r="L19" s="191">
        <v>12.673999999999999</v>
      </c>
      <c r="M19" s="191">
        <v>7.1859999999999999</v>
      </c>
      <c r="N19" s="191">
        <v>7.2679999999999998</v>
      </c>
      <c r="O19" s="191">
        <v>4.7759999999999998</v>
      </c>
      <c r="P19" s="191">
        <v>7.1509999999999998</v>
      </c>
      <c r="Q19" s="191">
        <v>6.383</v>
      </c>
      <c r="R19" s="191">
        <v>9.2110000000000003</v>
      </c>
      <c r="S19" s="191">
        <v>8.2889999999999997</v>
      </c>
      <c r="T19" s="191">
        <v>7.59</v>
      </c>
      <c r="U19" s="191">
        <v>13.779</v>
      </c>
      <c r="V19" s="191">
        <v>9.3290000000000006</v>
      </c>
      <c r="W19" s="191">
        <v>8.9629999999999992</v>
      </c>
      <c r="X19" s="191">
        <v>15.13</v>
      </c>
      <c r="Y19" s="191">
        <v>5.0359999999999996</v>
      </c>
      <c r="Z19" s="191">
        <v>8.0239999999999991</v>
      </c>
      <c r="AA19" s="191">
        <v>10.173999999999999</v>
      </c>
      <c r="AB19" s="191">
        <v>8.532</v>
      </c>
      <c r="AC19" s="191">
        <v>8.7789999999999999</v>
      </c>
      <c r="AD19" s="191">
        <v>12.257999999999999</v>
      </c>
      <c r="AE19" s="191">
        <v>5.4989999999999997</v>
      </c>
      <c r="AF19" s="191">
        <v>13.868</v>
      </c>
      <c r="AG19" s="191">
        <v>7.2990000000000004</v>
      </c>
      <c r="AH19" s="192">
        <v>8.5169999999999995</v>
      </c>
    </row>
    <row r="20" spans="1:34" ht="15" x14ac:dyDescent="0.25">
      <c r="A20" s="146">
        <v>45170</v>
      </c>
      <c r="B20" s="280"/>
      <c r="C20" s="270"/>
      <c r="D20" s="274">
        <v>6.95</v>
      </c>
      <c r="E20" s="173">
        <v>6.8710000000000004</v>
      </c>
      <c r="F20" s="173">
        <v>9.1769999999999996</v>
      </c>
      <c r="G20" s="173">
        <v>5.91</v>
      </c>
      <c r="H20" s="191">
        <v>13.815</v>
      </c>
      <c r="I20" s="191">
        <v>7.891</v>
      </c>
      <c r="J20" s="191">
        <v>8.83</v>
      </c>
      <c r="K20" s="191">
        <v>5.5250000000000004</v>
      </c>
      <c r="L20" s="191">
        <v>7.8289999999999997</v>
      </c>
      <c r="M20" s="191">
        <v>5.516</v>
      </c>
      <c r="N20" s="191">
        <v>5.45</v>
      </c>
      <c r="O20" s="191">
        <v>4.0190000000000001</v>
      </c>
      <c r="P20" s="191">
        <v>7.6779999999999999</v>
      </c>
      <c r="Q20" s="191">
        <v>5.1669999999999998</v>
      </c>
      <c r="R20" s="191">
        <v>6.1689999999999996</v>
      </c>
      <c r="S20" s="191">
        <v>6.843</v>
      </c>
      <c r="T20" s="191">
        <v>6.49</v>
      </c>
      <c r="U20" s="191">
        <v>8.6489999999999991</v>
      </c>
      <c r="V20" s="191">
        <v>6.5060000000000002</v>
      </c>
      <c r="W20" s="191">
        <v>5.915</v>
      </c>
      <c r="X20" s="191">
        <v>8.6479999999999997</v>
      </c>
      <c r="Y20" s="191">
        <v>4.431</v>
      </c>
      <c r="Z20" s="191">
        <v>6.843</v>
      </c>
      <c r="AA20" s="191">
        <v>9.4179999999999993</v>
      </c>
      <c r="AB20" s="191">
        <v>6.4290000000000003</v>
      </c>
      <c r="AC20" s="191">
        <v>6.4470000000000001</v>
      </c>
      <c r="AD20" s="191">
        <v>7.6950000000000003</v>
      </c>
      <c r="AE20" s="191">
        <v>4.5670000000000002</v>
      </c>
      <c r="AF20" s="191">
        <v>8.1929999999999996</v>
      </c>
      <c r="AG20" s="191">
        <v>7.12</v>
      </c>
      <c r="AH20" s="192">
        <v>6.0960000000000001</v>
      </c>
    </row>
    <row r="21" spans="1:34" ht="15" x14ac:dyDescent="0.25">
      <c r="A21" s="146">
        <v>45200</v>
      </c>
      <c r="B21" s="280"/>
      <c r="C21" s="270"/>
      <c r="D21" s="274">
        <v>6.62</v>
      </c>
      <c r="E21" s="173">
        <v>5.1470000000000002</v>
      </c>
      <c r="F21" s="173">
        <v>8.5630000000000006</v>
      </c>
      <c r="G21" s="173">
        <v>6.8630000000000004</v>
      </c>
      <c r="H21" s="191">
        <v>11.172000000000001</v>
      </c>
      <c r="I21" s="191">
        <v>7.7069999999999999</v>
      </c>
      <c r="J21" s="191">
        <v>8.2230000000000008</v>
      </c>
      <c r="K21" s="191">
        <v>6.266</v>
      </c>
      <c r="L21" s="191">
        <v>6.7370000000000001</v>
      </c>
      <c r="M21" s="191">
        <v>5.0709999999999997</v>
      </c>
      <c r="N21" s="191">
        <v>4.7549999999999999</v>
      </c>
      <c r="O21" s="191">
        <v>4.9459999999999997</v>
      </c>
      <c r="P21" s="191">
        <v>5.8819999999999997</v>
      </c>
      <c r="Q21" s="191">
        <v>5.3380000000000001</v>
      </c>
      <c r="R21" s="191">
        <v>6.8680000000000003</v>
      </c>
      <c r="S21" s="191">
        <v>8.8040000000000003</v>
      </c>
      <c r="T21" s="191">
        <v>6.3490000000000002</v>
      </c>
      <c r="U21" s="191">
        <v>8.1780000000000008</v>
      </c>
      <c r="V21" s="191">
        <v>7.0510000000000002</v>
      </c>
      <c r="W21" s="191">
        <v>5.4279999999999999</v>
      </c>
      <c r="X21" s="191">
        <v>7.9649999999999999</v>
      </c>
      <c r="Y21" s="191">
        <v>4.0270000000000001</v>
      </c>
      <c r="Z21" s="191">
        <v>7.2590000000000003</v>
      </c>
      <c r="AA21" s="191">
        <v>11.321999999999999</v>
      </c>
      <c r="AB21" s="191">
        <v>5.4969999999999999</v>
      </c>
      <c r="AC21" s="191">
        <v>5.6130000000000004</v>
      </c>
      <c r="AD21" s="191">
        <v>7.9850000000000003</v>
      </c>
      <c r="AE21" s="191">
        <v>4.5469999999999997</v>
      </c>
      <c r="AF21" s="191">
        <v>6.923</v>
      </c>
      <c r="AG21" s="191">
        <v>6.4020000000000001</v>
      </c>
      <c r="AH21" s="192">
        <v>5.4169999999999998</v>
      </c>
    </row>
    <row r="22" spans="1:34" ht="15" x14ac:dyDescent="0.25">
      <c r="A22" s="146">
        <v>45231</v>
      </c>
      <c r="B22" s="280"/>
      <c r="C22" s="270"/>
      <c r="D22" s="274">
        <v>4.8099999999999996</v>
      </c>
      <c r="E22" s="173">
        <v>4.2969999999999997</v>
      </c>
      <c r="F22" s="173">
        <v>7.069</v>
      </c>
      <c r="G22" s="173">
        <v>5.5170000000000003</v>
      </c>
      <c r="H22" s="191">
        <v>8.3339999999999996</v>
      </c>
      <c r="I22" s="191">
        <v>7.2530000000000001</v>
      </c>
      <c r="J22" s="191">
        <v>6.7789999999999999</v>
      </c>
      <c r="K22" s="191">
        <v>4.9089999999999998</v>
      </c>
      <c r="L22" s="191">
        <v>5.7130000000000001</v>
      </c>
      <c r="M22" s="191">
        <v>4.2539999999999996</v>
      </c>
      <c r="N22" s="191">
        <v>4.8440000000000003</v>
      </c>
      <c r="O22" s="191">
        <v>3.5129999999999999</v>
      </c>
      <c r="P22" s="191">
        <v>4.5810000000000004</v>
      </c>
      <c r="Q22" s="191">
        <v>4.5990000000000002</v>
      </c>
      <c r="R22" s="191">
        <v>5.9960000000000004</v>
      </c>
      <c r="S22" s="191">
        <v>6.3440000000000003</v>
      </c>
      <c r="T22" s="191">
        <v>5.2670000000000003</v>
      </c>
      <c r="U22" s="191">
        <v>6.9240000000000004</v>
      </c>
      <c r="V22" s="191">
        <v>6.0049999999999999</v>
      </c>
      <c r="W22" s="191">
        <v>5.4909999999999997</v>
      </c>
      <c r="X22" s="191">
        <v>6.65</v>
      </c>
      <c r="Y22" s="191">
        <v>3.43</v>
      </c>
      <c r="Z22" s="191">
        <v>4.9800000000000004</v>
      </c>
      <c r="AA22" s="191">
        <v>7.2759999999999998</v>
      </c>
      <c r="AB22" s="191">
        <v>4.7249999999999996</v>
      </c>
      <c r="AC22" s="191">
        <v>4.7670000000000003</v>
      </c>
      <c r="AD22" s="191">
        <v>6.6269999999999998</v>
      </c>
      <c r="AE22" s="191">
        <v>4.2560000000000002</v>
      </c>
      <c r="AF22" s="191">
        <v>6.0389999999999997</v>
      </c>
      <c r="AG22" s="191">
        <v>6.7110000000000003</v>
      </c>
      <c r="AH22" s="192">
        <v>4.7279999999999998</v>
      </c>
    </row>
    <row r="23" spans="1:34" ht="15" x14ac:dyDescent="0.25">
      <c r="A23" s="146">
        <v>45261</v>
      </c>
      <c r="B23" s="280"/>
      <c r="C23" s="270"/>
      <c r="D23" s="274">
        <v>4.4400000000000004</v>
      </c>
      <c r="E23" s="173">
        <v>3.972</v>
      </c>
      <c r="F23" s="173">
        <v>6.0609999999999999</v>
      </c>
      <c r="G23" s="173">
        <v>4.7380000000000004</v>
      </c>
      <c r="H23" s="191">
        <v>7.66</v>
      </c>
      <c r="I23" s="191">
        <v>6.4080000000000004</v>
      </c>
      <c r="J23" s="191">
        <v>6.0430000000000001</v>
      </c>
      <c r="K23" s="191">
        <v>4.742</v>
      </c>
      <c r="L23" s="191">
        <v>5.1639999999999997</v>
      </c>
      <c r="M23" s="191">
        <v>3.952</v>
      </c>
      <c r="N23" s="191">
        <v>4.0869999999999997</v>
      </c>
      <c r="O23" s="191">
        <v>3.1190000000000002</v>
      </c>
      <c r="P23" s="191">
        <v>4.1779999999999999</v>
      </c>
      <c r="Q23" s="191">
        <v>3.968</v>
      </c>
      <c r="R23" s="191">
        <v>4.8</v>
      </c>
      <c r="S23" s="191">
        <v>5.0620000000000003</v>
      </c>
      <c r="T23" s="191">
        <v>4.2140000000000004</v>
      </c>
      <c r="U23" s="191">
        <v>6.1260000000000003</v>
      </c>
      <c r="V23" s="191">
        <v>4.95</v>
      </c>
      <c r="W23" s="191">
        <v>4.5819999999999999</v>
      </c>
      <c r="X23" s="191">
        <v>5.9359999999999999</v>
      </c>
      <c r="Y23" s="191">
        <v>3.1059999999999999</v>
      </c>
      <c r="Z23" s="191">
        <v>4.2729999999999997</v>
      </c>
      <c r="AA23" s="191">
        <v>5.6539999999999999</v>
      </c>
      <c r="AB23" s="191">
        <v>4.4770000000000003</v>
      </c>
      <c r="AC23" s="191">
        <v>4.3869999999999996</v>
      </c>
      <c r="AD23" s="191">
        <v>6.1589999999999998</v>
      </c>
      <c r="AE23" s="191">
        <v>3.6030000000000002</v>
      </c>
      <c r="AF23" s="191">
        <v>5.6820000000000004</v>
      </c>
      <c r="AG23" s="191">
        <v>5.2439999999999998</v>
      </c>
      <c r="AH23" s="192">
        <v>4.484</v>
      </c>
    </row>
    <row r="24" spans="1:34" ht="15" x14ac:dyDescent="0.25">
      <c r="A24" s="146">
        <v>45292</v>
      </c>
      <c r="B24" s="280"/>
      <c r="C24" s="270"/>
      <c r="D24" s="274">
        <v>4.66</v>
      </c>
      <c r="E24" s="173">
        <v>3.6469999999999998</v>
      </c>
      <c r="F24" s="173">
        <v>5.4710000000000001</v>
      </c>
      <c r="G24" s="173">
        <v>4.2160000000000002</v>
      </c>
      <c r="H24" s="191">
        <v>6.6</v>
      </c>
      <c r="I24" s="191">
        <v>5.423</v>
      </c>
      <c r="J24" s="191">
        <v>5.444</v>
      </c>
      <c r="K24" s="191">
        <v>3.99</v>
      </c>
      <c r="L24" s="191">
        <v>4.7389999999999999</v>
      </c>
      <c r="M24" s="191">
        <v>3.63</v>
      </c>
      <c r="N24" s="191">
        <v>3.629</v>
      </c>
      <c r="O24" s="191">
        <v>2.859</v>
      </c>
      <c r="P24" s="191">
        <v>3.7450000000000001</v>
      </c>
      <c r="Q24" s="191">
        <v>3.58</v>
      </c>
      <c r="R24" s="191">
        <v>4.1970000000000001</v>
      </c>
      <c r="S24" s="191">
        <v>4.4020000000000001</v>
      </c>
      <c r="T24" s="191">
        <v>3.6440000000000001</v>
      </c>
      <c r="U24" s="191">
        <v>5.492</v>
      </c>
      <c r="V24" s="191">
        <v>4.423</v>
      </c>
      <c r="W24" s="191">
        <v>4.0209999999999999</v>
      </c>
      <c r="X24" s="191">
        <v>5.4450000000000003</v>
      </c>
      <c r="Y24" s="191">
        <v>2.8290000000000002</v>
      </c>
      <c r="Z24" s="191">
        <v>3.8849999999999998</v>
      </c>
      <c r="AA24" s="191">
        <v>5.0090000000000003</v>
      </c>
      <c r="AB24" s="191">
        <v>4.101</v>
      </c>
      <c r="AC24" s="191">
        <v>3.94</v>
      </c>
      <c r="AD24" s="191">
        <v>5.2039999999999997</v>
      </c>
      <c r="AE24" s="191">
        <v>3.2639999999999998</v>
      </c>
      <c r="AF24" s="191">
        <v>5.16</v>
      </c>
      <c r="AG24" s="191">
        <v>4.2549999999999999</v>
      </c>
      <c r="AH24" s="192">
        <v>4.0940000000000003</v>
      </c>
    </row>
    <row r="25" spans="1:34" ht="15" x14ac:dyDescent="0.25">
      <c r="A25" s="146">
        <v>45323</v>
      </c>
      <c r="B25" s="280"/>
      <c r="C25" s="270"/>
      <c r="D25" s="274">
        <v>3.95</v>
      </c>
      <c r="E25" s="173">
        <v>3.1640000000000001</v>
      </c>
      <c r="F25" s="173">
        <v>4.6970000000000001</v>
      </c>
      <c r="G25" s="173">
        <v>3.7320000000000002</v>
      </c>
      <c r="H25" s="191">
        <v>5.5529999999999999</v>
      </c>
      <c r="I25" s="191">
        <v>4.5620000000000003</v>
      </c>
      <c r="J25" s="191">
        <v>4.6219999999999999</v>
      </c>
      <c r="K25" s="191">
        <v>3.4369999999999998</v>
      </c>
      <c r="L25" s="191">
        <v>4.0949999999999998</v>
      </c>
      <c r="M25" s="191">
        <v>3.1349999999999998</v>
      </c>
      <c r="N25" s="191">
        <v>3.0790000000000002</v>
      </c>
      <c r="O25" s="191">
        <v>2.6059999999999999</v>
      </c>
      <c r="P25" s="191">
        <v>3.1949999999999998</v>
      </c>
      <c r="Q25" s="191">
        <v>3.0539999999999998</v>
      </c>
      <c r="R25" s="191">
        <v>3.5419999999999998</v>
      </c>
      <c r="S25" s="191">
        <v>3.7909999999999999</v>
      </c>
      <c r="T25" s="191">
        <v>3.0590000000000002</v>
      </c>
      <c r="U25" s="191">
        <v>4.6989999999999998</v>
      </c>
      <c r="V25" s="191">
        <v>3.7549999999999999</v>
      </c>
      <c r="W25" s="191">
        <v>3.4020000000000001</v>
      </c>
      <c r="X25" s="191">
        <v>4.617</v>
      </c>
      <c r="Y25" s="191">
        <v>2.4809999999999999</v>
      </c>
      <c r="Z25" s="191">
        <v>3.3069999999999999</v>
      </c>
      <c r="AA25" s="191">
        <v>4.88</v>
      </c>
      <c r="AB25" s="191">
        <v>3.681</v>
      </c>
      <c r="AC25" s="191">
        <v>3.3959999999999999</v>
      </c>
      <c r="AD25" s="191">
        <v>4.5049999999999999</v>
      </c>
      <c r="AE25" s="191">
        <v>2.8159999999999998</v>
      </c>
      <c r="AF25" s="191">
        <v>4.3869999999999996</v>
      </c>
      <c r="AG25" s="191">
        <v>3.6120000000000001</v>
      </c>
      <c r="AH25" s="192">
        <v>3.61</v>
      </c>
    </row>
    <row r="26" spans="1:34" ht="15" x14ac:dyDescent="0.25">
      <c r="A26" s="146">
        <v>45352</v>
      </c>
      <c r="B26" s="280"/>
      <c r="C26" s="270"/>
      <c r="D26" s="274">
        <v>4.5999999999999996</v>
      </c>
      <c r="E26" s="173">
        <v>3.52</v>
      </c>
      <c r="F26" s="173">
        <v>5.4080000000000004</v>
      </c>
      <c r="G26" s="173">
        <v>4.9649999999999999</v>
      </c>
      <c r="H26" s="191">
        <v>5.7160000000000002</v>
      </c>
      <c r="I26" s="191">
        <v>5.548</v>
      </c>
      <c r="J26" s="191">
        <v>5.1260000000000003</v>
      </c>
      <c r="K26" s="191">
        <v>4.4610000000000003</v>
      </c>
      <c r="L26" s="191">
        <v>4.3520000000000003</v>
      </c>
      <c r="M26" s="191">
        <v>3.4910000000000001</v>
      </c>
      <c r="N26" s="191">
        <v>3.1629999999999998</v>
      </c>
      <c r="O26" s="191">
        <v>3.1509999999999998</v>
      </c>
      <c r="P26" s="191">
        <v>5.1429999999999998</v>
      </c>
      <c r="Q26" s="191">
        <v>3.1560000000000001</v>
      </c>
      <c r="R26" s="191">
        <v>3.6389999999999998</v>
      </c>
      <c r="S26" s="191">
        <v>6.2560000000000002</v>
      </c>
      <c r="T26" s="191">
        <v>2.9820000000000002</v>
      </c>
      <c r="U26" s="191">
        <v>5.4880000000000004</v>
      </c>
      <c r="V26" s="191">
        <v>3.6669999999999998</v>
      </c>
      <c r="W26" s="191">
        <v>3.6190000000000002</v>
      </c>
      <c r="X26" s="191">
        <v>5.665</v>
      </c>
      <c r="Y26" s="191">
        <v>2.581</v>
      </c>
      <c r="Z26" s="191">
        <v>3.1840000000000002</v>
      </c>
      <c r="AA26" s="191">
        <v>6.0380000000000003</v>
      </c>
      <c r="AB26" s="191">
        <v>4.3159999999999998</v>
      </c>
      <c r="AC26" s="191">
        <v>5.1740000000000004</v>
      </c>
      <c r="AD26" s="191">
        <v>4.5990000000000002</v>
      </c>
      <c r="AE26" s="191">
        <v>2.75</v>
      </c>
      <c r="AF26" s="191">
        <v>4.6269999999999998</v>
      </c>
      <c r="AG26" s="191">
        <v>3.6560000000000001</v>
      </c>
      <c r="AH26" s="192">
        <v>4.0609999999999999</v>
      </c>
    </row>
    <row r="27" spans="1:34" ht="15" x14ac:dyDescent="0.25">
      <c r="A27" s="146">
        <v>45383</v>
      </c>
      <c r="B27" s="280"/>
      <c r="C27" s="270"/>
      <c r="D27" s="274">
        <v>9.09</v>
      </c>
      <c r="E27" s="173">
        <v>6.6109999999999998</v>
      </c>
      <c r="F27" s="173">
        <v>9.2810000000000006</v>
      </c>
      <c r="G27" s="173">
        <v>6.3710000000000004</v>
      </c>
      <c r="H27" s="191">
        <v>10.134</v>
      </c>
      <c r="I27" s="191">
        <v>7.88</v>
      </c>
      <c r="J27" s="191">
        <v>6.9589999999999996</v>
      </c>
      <c r="K27" s="191">
        <v>6.431</v>
      </c>
      <c r="L27" s="191">
        <v>9.7550000000000008</v>
      </c>
      <c r="M27" s="191">
        <v>7.0620000000000003</v>
      </c>
      <c r="N27" s="191">
        <v>7.7110000000000003</v>
      </c>
      <c r="O27" s="191">
        <v>6.1479999999999997</v>
      </c>
      <c r="P27" s="191">
        <v>10.253</v>
      </c>
      <c r="Q27" s="191">
        <v>6.6079999999999997</v>
      </c>
      <c r="R27" s="191">
        <v>9.6430000000000007</v>
      </c>
      <c r="S27" s="191">
        <v>9.9329999999999998</v>
      </c>
      <c r="T27" s="191">
        <v>3.754</v>
      </c>
      <c r="U27" s="191">
        <v>7.1639999999999997</v>
      </c>
      <c r="V27" s="191">
        <v>7.0019999999999998</v>
      </c>
      <c r="W27" s="191">
        <v>6.6440000000000001</v>
      </c>
      <c r="X27" s="191">
        <v>13.016</v>
      </c>
      <c r="Y27" s="191">
        <v>4.6059999999999999</v>
      </c>
      <c r="Z27" s="191">
        <v>5.6440000000000001</v>
      </c>
      <c r="AA27" s="191">
        <v>9.9700000000000006</v>
      </c>
      <c r="AB27" s="191">
        <v>7.1050000000000004</v>
      </c>
      <c r="AC27" s="191">
        <v>10.042999999999999</v>
      </c>
      <c r="AD27" s="191">
        <v>7.6</v>
      </c>
      <c r="AE27" s="191">
        <v>6.6189999999999998</v>
      </c>
      <c r="AF27" s="191">
        <v>7.165</v>
      </c>
      <c r="AG27" s="191">
        <v>6.7450000000000001</v>
      </c>
      <c r="AH27" s="192">
        <v>8.952</v>
      </c>
    </row>
    <row r="28" spans="1:34" ht="15" x14ac:dyDescent="0.25">
      <c r="A28" s="146">
        <v>45413</v>
      </c>
      <c r="B28" s="280"/>
      <c r="C28" s="270"/>
      <c r="D28" s="274">
        <v>26.11</v>
      </c>
      <c r="E28" s="173">
        <v>31.024999999999999</v>
      </c>
      <c r="F28" s="173">
        <v>31.018000000000001</v>
      </c>
      <c r="G28" s="173">
        <v>29.591999999999999</v>
      </c>
      <c r="H28" s="191">
        <v>56.378999999999998</v>
      </c>
      <c r="I28" s="191">
        <v>38.051000000000002</v>
      </c>
      <c r="J28" s="191">
        <v>23.795999999999999</v>
      </c>
      <c r="K28" s="191">
        <v>22.844999999999999</v>
      </c>
      <c r="L28" s="191">
        <v>34.048999999999999</v>
      </c>
      <c r="M28" s="191">
        <v>25.802</v>
      </c>
      <c r="N28" s="191">
        <v>18.003</v>
      </c>
      <c r="O28" s="191">
        <v>21.56</v>
      </c>
      <c r="P28" s="191">
        <v>28.117000000000001</v>
      </c>
      <c r="Q28" s="191">
        <v>24.625</v>
      </c>
      <c r="R28" s="191">
        <v>32.695999999999998</v>
      </c>
      <c r="S28" s="191">
        <v>29.907</v>
      </c>
      <c r="T28" s="191">
        <v>24.666</v>
      </c>
      <c r="U28" s="191">
        <v>38.351999999999997</v>
      </c>
      <c r="V28" s="191">
        <v>17.021000000000001</v>
      </c>
      <c r="W28" s="191">
        <v>21.155000000000001</v>
      </c>
      <c r="X28" s="191">
        <v>24.748000000000001</v>
      </c>
      <c r="Y28" s="191">
        <v>16.103000000000002</v>
      </c>
      <c r="Z28" s="191">
        <v>28.67</v>
      </c>
      <c r="AA28" s="191">
        <v>20.456</v>
      </c>
      <c r="AB28" s="191">
        <v>17.228000000000002</v>
      </c>
      <c r="AC28" s="191">
        <v>31.984000000000002</v>
      </c>
      <c r="AD28" s="191">
        <v>31.067</v>
      </c>
      <c r="AE28" s="191">
        <v>20.823</v>
      </c>
      <c r="AF28" s="191">
        <v>26.515000000000001</v>
      </c>
      <c r="AG28" s="191">
        <v>20.189</v>
      </c>
      <c r="AH28" s="192">
        <v>26.98</v>
      </c>
    </row>
    <row r="29" spans="1:34" ht="15" x14ac:dyDescent="0.25">
      <c r="A29" s="146">
        <v>45444</v>
      </c>
      <c r="B29" s="280"/>
      <c r="C29" s="270"/>
      <c r="D29" s="274">
        <v>40.090000000000003</v>
      </c>
      <c r="E29" s="173">
        <v>64.313999999999993</v>
      </c>
      <c r="F29" s="173">
        <v>41.709000000000003</v>
      </c>
      <c r="G29" s="173">
        <v>84.15</v>
      </c>
      <c r="H29" s="191">
        <v>61.933999999999997</v>
      </c>
      <c r="I29" s="191">
        <v>72.97</v>
      </c>
      <c r="J29" s="191">
        <v>32.031999999999996</v>
      </c>
      <c r="K29" s="191">
        <v>48.286000000000001</v>
      </c>
      <c r="L29" s="191">
        <v>26.186</v>
      </c>
      <c r="M29" s="191">
        <v>26.234999999999999</v>
      </c>
      <c r="N29" s="191">
        <v>13.063000000000001</v>
      </c>
      <c r="O29" s="191">
        <v>34.341999999999999</v>
      </c>
      <c r="P29" s="191">
        <v>22.428000000000001</v>
      </c>
      <c r="Q29" s="191">
        <v>35.908000000000001</v>
      </c>
      <c r="R29" s="191">
        <v>36.466000000000001</v>
      </c>
      <c r="S29" s="191">
        <v>28.225000000000001</v>
      </c>
      <c r="T29" s="191">
        <v>75.435000000000002</v>
      </c>
      <c r="U29" s="191">
        <v>41.970999999999997</v>
      </c>
      <c r="V29" s="191">
        <v>41.777000000000001</v>
      </c>
      <c r="W29" s="191">
        <v>66.75</v>
      </c>
      <c r="X29" s="191">
        <v>11.843999999999999</v>
      </c>
      <c r="Y29" s="191">
        <v>29.463000000000001</v>
      </c>
      <c r="Z29" s="191">
        <v>51.417999999999999</v>
      </c>
      <c r="AA29" s="191">
        <v>52.076999999999998</v>
      </c>
      <c r="AB29" s="191">
        <v>42.302999999999997</v>
      </c>
      <c r="AC29" s="191">
        <v>53.834000000000003</v>
      </c>
      <c r="AD29" s="191">
        <v>18.449000000000002</v>
      </c>
      <c r="AE29" s="191">
        <v>57.543999999999997</v>
      </c>
      <c r="AF29" s="191">
        <v>33.793999999999997</v>
      </c>
      <c r="AG29" s="191">
        <v>42.866</v>
      </c>
      <c r="AH29" s="192">
        <v>26.88</v>
      </c>
    </row>
    <row r="30" spans="1:34" ht="15" x14ac:dyDescent="0.25">
      <c r="A30" s="146">
        <v>45474</v>
      </c>
      <c r="B30" s="280"/>
      <c r="C30" s="270"/>
      <c r="D30" s="274">
        <v>14.86</v>
      </c>
      <c r="E30" s="173">
        <v>32.780999999999999</v>
      </c>
      <c r="F30" s="173">
        <v>15.456</v>
      </c>
      <c r="G30" s="173">
        <v>73.204999999999998</v>
      </c>
      <c r="H30" s="191">
        <v>23.922999999999998</v>
      </c>
      <c r="I30" s="191">
        <v>27.844000000000001</v>
      </c>
      <c r="J30" s="191">
        <v>15.946999999999999</v>
      </c>
      <c r="K30" s="191">
        <v>29.547999999999998</v>
      </c>
      <c r="L30" s="191">
        <v>10.930999999999999</v>
      </c>
      <c r="M30" s="191">
        <v>10.286</v>
      </c>
      <c r="N30" s="191">
        <v>6.3170000000000002</v>
      </c>
      <c r="O30" s="191">
        <v>12.304</v>
      </c>
      <c r="P30" s="191">
        <v>9.3260000000000005</v>
      </c>
      <c r="Q30" s="191">
        <v>15.369</v>
      </c>
      <c r="R30" s="191">
        <v>12.872999999999999</v>
      </c>
      <c r="S30" s="191">
        <v>11.925000000000001</v>
      </c>
      <c r="T30" s="191">
        <v>37.561999999999998</v>
      </c>
      <c r="U30" s="191">
        <v>22.178999999999998</v>
      </c>
      <c r="V30" s="191">
        <v>13.907999999999999</v>
      </c>
      <c r="W30" s="191">
        <v>41.331000000000003</v>
      </c>
      <c r="X30" s="191">
        <v>7.3689999999999998</v>
      </c>
      <c r="Y30" s="191">
        <v>12.106</v>
      </c>
      <c r="Z30" s="191">
        <v>18.466000000000001</v>
      </c>
      <c r="AA30" s="191">
        <v>18.215</v>
      </c>
      <c r="AB30" s="191">
        <v>15.363</v>
      </c>
      <c r="AC30" s="191">
        <v>20.706</v>
      </c>
      <c r="AD30" s="191">
        <v>8.2810000000000006</v>
      </c>
      <c r="AE30" s="191">
        <v>37.652000000000001</v>
      </c>
      <c r="AF30" s="191">
        <v>12.427</v>
      </c>
      <c r="AG30" s="191">
        <v>17.812999999999999</v>
      </c>
      <c r="AH30" s="192">
        <v>13.305999999999999</v>
      </c>
    </row>
    <row r="31" spans="1:34" ht="15" x14ac:dyDescent="0.25">
      <c r="A31" s="146">
        <v>45505</v>
      </c>
      <c r="B31" s="280"/>
      <c r="C31" s="270"/>
      <c r="D31" s="274">
        <v>8.24</v>
      </c>
      <c r="E31" s="173">
        <v>12.545</v>
      </c>
      <c r="F31" s="173">
        <v>7.8529999999999998</v>
      </c>
      <c r="G31" s="173">
        <v>23.375</v>
      </c>
      <c r="H31" s="191">
        <v>10.874000000000001</v>
      </c>
      <c r="I31" s="191">
        <v>13.477</v>
      </c>
      <c r="J31" s="191">
        <v>8.2010000000000005</v>
      </c>
      <c r="K31" s="191">
        <v>12.351000000000001</v>
      </c>
      <c r="L31" s="191">
        <v>7.1639999999999997</v>
      </c>
      <c r="M31" s="191">
        <v>7.06</v>
      </c>
      <c r="N31" s="191">
        <v>4.4059999999999997</v>
      </c>
      <c r="O31" s="191">
        <v>6.7949999999999999</v>
      </c>
      <c r="P31" s="191">
        <v>6.1109999999999998</v>
      </c>
      <c r="Q31" s="191">
        <v>8.9949999999999992</v>
      </c>
      <c r="R31" s="191">
        <v>8.14</v>
      </c>
      <c r="S31" s="191">
        <v>7.5110000000000001</v>
      </c>
      <c r="T31" s="191">
        <v>13.257</v>
      </c>
      <c r="U31" s="191">
        <v>9.7739999999999991</v>
      </c>
      <c r="V31" s="191">
        <v>8.9480000000000004</v>
      </c>
      <c r="W31" s="191">
        <v>14.65</v>
      </c>
      <c r="X31" s="191">
        <v>5.508</v>
      </c>
      <c r="Y31" s="191">
        <v>7.5270000000000001</v>
      </c>
      <c r="Z31" s="191">
        <v>9.7840000000000007</v>
      </c>
      <c r="AA31" s="191">
        <v>8.64</v>
      </c>
      <c r="AB31" s="191">
        <v>8.3409999999999993</v>
      </c>
      <c r="AC31" s="191">
        <v>12.166</v>
      </c>
      <c r="AD31" s="191">
        <v>5.7149999999999999</v>
      </c>
      <c r="AE31" s="191">
        <v>13.365</v>
      </c>
      <c r="AF31" s="191">
        <v>7.5140000000000002</v>
      </c>
      <c r="AG31" s="191">
        <v>8.3379999999999992</v>
      </c>
      <c r="AH31" s="192">
        <v>8.7360000000000007</v>
      </c>
    </row>
    <row r="32" spans="1:34" ht="15" x14ac:dyDescent="0.25">
      <c r="A32" s="146">
        <v>45536</v>
      </c>
      <c r="B32" s="280"/>
      <c r="C32" s="270"/>
      <c r="D32" s="274">
        <v>6.95</v>
      </c>
      <c r="E32" s="173">
        <v>8.952</v>
      </c>
      <c r="F32" s="173">
        <v>6.3440000000000003</v>
      </c>
      <c r="G32" s="173">
        <v>13.481999999999999</v>
      </c>
      <c r="H32" s="191">
        <v>8.2010000000000005</v>
      </c>
      <c r="I32" s="191">
        <v>9.109</v>
      </c>
      <c r="J32" s="191">
        <v>5.8330000000000002</v>
      </c>
      <c r="K32" s="191">
        <v>7.726</v>
      </c>
      <c r="L32" s="191">
        <v>5.53</v>
      </c>
      <c r="M32" s="191">
        <v>5.2770000000000001</v>
      </c>
      <c r="N32" s="191">
        <v>3.7480000000000002</v>
      </c>
      <c r="O32" s="191">
        <v>7.4169999999999998</v>
      </c>
      <c r="P32" s="191">
        <v>4.9770000000000003</v>
      </c>
      <c r="Q32" s="191">
        <v>6.0010000000000003</v>
      </c>
      <c r="R32" s="191">
        <v>6.7380000000000004</v>
      </c>
      <c r="S32" s="191">
        <v>6.4690000000000003</v>
      </c>
      <c r="T32" s="191">
        <v>8.4</v>
      </c>
      <c r="U32" s="191">
        <v>6.8639999999999999</v>
      </c>
      <c r="V32" s="191">
        <v>5.9089999999999998</v>
      </c>
      <c r="W32" s="191">
        <v>8.4480000000000004</v>
      </c>
      <c r="X32" s="191">
        <v>4.8360000000000003</v>
      </c>
      <c r="Y32" s="191">
        <v>6.4370000000000003</v>
      </c>
      <c r="Z32" s="191">
        <v>9.2759999999999998</v>
      </c>
      <c r="AA32" s="191">
        <v>6.5789999999999997</v>
      </c>
      <c r="AB32" s="191">
        <v>6.0880000000000001</v>
      </c>
      <c r="AC32" s="191">
        <v>7.6219999999999999</v>
      </c>
      <c r="AD32" s="191">
        <v>4.7709999999999999</v>
      </c>
      <c r="AE32" s="191">
        <v>7.9690000000000003</v>
      </c>
      <c r="AF32" s="191">
        <v>7.4089999999999998</v>
      </c>
      <c r="AG32" s="191">
        <v>5.9420000000000002</v>
      </c>
      <c r="AH32" s="192">
        <v>6.7530000000000001</v>
      </c>
    </row>
    <row r="33" spans="1:34" ht="15" x14ac:dyDescent="0.25">
      <c r="A33" s="146">
        <v>45566</v>
      </c>
      <c r="B33" s="280"/>
      <c r="C33" s="270"/>
      <c r="D33" s="274">
        <v>6.62</v>
      </c>
      <c r="E33" s="173">
        <v>8.3469999999999995</v>
      </c>
      <c r="F33" s="173">
        <v>7.3159999999999998</v>
      </c>
      <c r="G33" s="173">
        <v>11.029</v>
      </c>
      <c r="H33" s="191">
        <v>7.9649999999999999</v>
      </c>
      <c r="I33" s="191">
        <v>8.4779999999999998</v>
      </c>
      <c r="J33" s="191">
        <v>6.6070000000000002</v>
      </c>
      <c r="K33" s="191">
        <v>6.6440000000000001</v>
      </c>
      <c r="L33" s="191">
        <v>5.0670000000000002</v>
      </c>
      <c r="M33" s="191">
        <v>4.5940000000000003</v>
      </c>
      <c r="N33" s="191">
        <v>4.5970000000000004</v>
      </c>
      <c r="O33" s="191">
        <v>5.556</v>
      </c>
      <c r="P33" s="191">
        <v>5.12</v>
      </c>
      <c r="Q33" s="191">
        <v>6.702</v>
      </c>
      <c r="R33" s="191">
        <v>8.6240000000000006</v>
      </c>
      <c r="S33" s="191">
        <v>6.3250000000000002</v>
      </c>
      <c r="T33" s="191">
        <v>7.9740000000000002</v>
      </c>
      <c r="U33" s="191">
        <v>7.3929999999999998</v>
      </c>
      <c r="V33" s="191">
        <v>5.4489999999999998</v>
      </c>
      <c r="W33" s="191">
        <v>7.8339999999999996</v>
      </c>
      <c r="X33" s="191">
        <v>4.399</v>
      </c>
      <c r="Y33" s="191">
        <v>6.8769999999999998</v>
      </c>
      <c r="Z33" s="191">
        <v>10.842000000000001</v>
      </c>
      <c r="AA33" s="191">
        <v>5.64</v>
      </c>
      <c r="AB33" s="191">
        <v>5.2949999999999999</v>
      </c>
      <c r="AC33" s="191">
        <v>7.915</v>
      </c>
      <c r="AD33" s="191">
        <v>4.7709999999999999</v>
      </c>
      <c r="AE33" s="191">
        <v>6.7549999999999999</v>
      </c>
      <c r="AF33" s="191">
        <v>6.6779999999999999</v>
      </c>
      <c r="AG33" s="191">
        <v>5.2720000000000002</v>
      </c>
      <c r="AH33" s="192">
        <v>5.1120000000000001</v>
      </c>
    </row>
    <row r="34" spans="1:34" ht="15" x14ac:dyDescent="0.25">
      <c r="A34" s="146">
        <v>45597</v>
      </c>
      <c r="B34" s="279"/>
      <c r="C34" s="269"/>
      <c r="D34" s="274">
        <v>4.8099999999999996</v>
      </c>
      <c r="E34" s="173">
        <v>6.8860000000000001</v>
      </c>
      <c r="F34" s="173">
        <v>5.8490000000000002</v>
      </c>
      <c r="G34" s="173">
        <v>8.2439999999999998</v>
      </c>
      <c r="H34" s="191">
        <v>7.54</v>
      </c>
      <c r="I34" s="191">
        <v>7.0010000000000003</v>
      </c>
      <c r="J34" s="191">
        <v>5.16</v>
      </c>
      <c r="K34" s="191">
        <v>5.6420000000000003</v>
      </c>
      <c r="L34" s="191">
        <v>4.266</v>
      </c>
      <c r="M34" s="191">
        <v>4.6989999999999998</v>
      </c>
      <c r="N34" s="191">
        <v>3.2410000000000001</v>
      </c>
      <c r="O34" s="191">
        <v>4.3360000000000003</v>
      </c>
      <c r="P34" s="191">
        <v>4.4020000000000001</v>
      </c>
      <c r="Q34" s="191">
        <v>5.8559999999999999</v>
      </c>
      <c r="R34" s="191">
        <v>6.1349999999999998</v>
      </c>
      <c r="S34" s="191">
        <v>5.1769999999999996</v>
      </c>
      <c r="T34" s="191">
        <v>6.7119999999999997</v>
      </c>
      <c r="U34" s="191">
        <v>6.3040000000000003</v>
      </c>
      <c r="V34" s="191">
        <v>5.4969999999999999</v>
      </c>
      <c r="W34" s="191">
        <v>6.5</v>
      </c>
      <c r="X34" s="191">
        <v>3.7490000000000001</v>
      </c>
      <c r="Y34" s="191">
        <v>4.68</v>
      </c>
      <c r="Z34" s="191">
        <v>6.91</v>
      </c>
      <c r="AA34" s="191">
        <v>4.8520000000000003</v>
      </c>
      <c r="AB34" s="191">
        <v>4.492</v>
      </c>
      <c r="AC34" s="191">
        <v>6.5650000000000004</v>
      </c>
      <c r="AD34" s="191">
        <v>4.399</v>
      </c>
      <c r="AE34" s="191">
        <v>5.8929999999999998</v>
      </c>
      <c r="AF34" s="191">
        <v>6.8630000000000004</v>
      </c>
      <c r="AG34" s="191">
        <v>4.5999999999999996</v>
      </c>
      <c r="AH34" s="192">
        <v>4.2770000000000001</v>
      </c>
    </row>
    <row r="35" spans="1:34" ht="15" x14ac:dyDescent="0.25">
      <c r="A35" s="146">
        <v>45627</v>
      </c>
      <c r="B35" s="279"/>
      <c r="C35" s="269"/>
      <c r="D35" s="274">
        <v>4.4400000000000004</v>
      </c>
      <c r="E35" s="173">
        <v>5.8959999999999999</v>
      </c>
      <c r="F35" s="173">
        <v>5.0620000000000003</v>
      </c>
      <c r="G35" s="173">
        <v>7.5919999999999996</v>
      </c>
      <c r="H35" s="191">
        <v>6.6210000000000004</v>
      </c>
      <c r="I35" s="191">
        <v>6.2489999999999997</v>
      </c>
      <c r="J35" s="191">
        <v>4.9779999999999998</v>
      </c>
      <c r="K35" s="191">
        <v>5.1070000000000002</v>
      </c>
      <c r="L35" s="191">
        <v>3.9649999999999999</v>
      </c>
      <c r="M35" s="191">
        <v>3.9529999999999998</v>
      </c>
      <c r="N35" s="191">
        <v>2.8759999999999999</v>
      </c>
      <c r="O35" s="191">
        <v>3.9529999999999998</v>
      </c>
      <c r="P35" s="191">
        <v>3.7930000000000001</v>
      </c>
      <c r="Q35" s="191">
        <v>4.6740000000000004</v>
      </c>
      <c r="R35" s="191">
        <v>4.9249999999999998</v>
      </c>
      <c r="S35" s="191">
        <v>4.1740000000000004</v>
      </c>
      <c r="T35" s="191">
        <v>5.9539999999999997</v>
      </c>
      <c r="U35" s="191">
        <v>5.2220000000000004</v>
      </c>
      <c r="V35" s="191">
        <v>4.58</v>
      </c>
      <c r="W35" s="191">
        <v>5.8179999999999996</v>
      </c>
      <c r="X35" s="191">
        <v>3.4140000000000001</v>
      </c>
      <c r="Y35" s="191">
        <v>4.0010000000000003</v>
      </c>
      <c r="Z35" s="191">
        <v>5.4329999999999998</v>
      </c>
      <c r="AA35" s="191">
        <v>4.5880000000000001</v>
      </c>
      <c r="AB35" s="191">
        <v>4.1340000000000003</v>
      </c>
      <c r="AC35" s="191">
        <v>6.1</v>
      </c>
      <c r="AD35" s="191">
        <v>3.754</v>
      </c>
      <c r="AE35" s="191">
        <v>5.5410000000000004</v>
      </c>
      <c r="AF35" s="191">
        <v>5.3840000000000003</v>
      </c>
      <c r="AG35" s="191">
        <v>4.3630000000000004</v>
      </c>
      <c r="AH35" s="192">
        <v>3.9550000000000001</v>
      </c>
    </row>
    <row r="36" spans="1:34" ht="15" x14ac:dyDescent="0.25">
      <c r="A36" s="146">
        <v>45658</v>
      </c>
      <c r="B36" s="290"/>
      <c r="C36" s="291"/>
      <c r="D36" s="276">
        <v>4.66</v>
      </c>
      <c r="E36" s="191">
        <v>5.3209999999999997</v>
      </c>
      <c r="F36" s="191">
        <v>4.5199999999999996</v>
      </c>
      <c r="G36" s="191">
        <v>6.5519999999999996</v>
      </c>
      <c r="H36" s="191">
        <v>5.633</v>
      </c>
      <c r="I36" s="191">
        <v>5.6319999999999997</v>
      </c>
      <c r="J36" s="191">
        <v>4.2069999999999999</v>
      </c>
      <c r="K36" s="191">
        <v>4.6959999999999997</v>
      </c>
      <c r="L36" s="191">
        <v>3.6419999999999999</v>
      </c>
      <c r="M36" s="191">
        <v>3.508</v>
      </c>
      <c r="N36" s="191">
        <v>2.64</v>
      </c>
      <c r="O36" s="191">
        <v>3.5430000000000001</v>
      </c>
      <c r="P36" s="191">
        <v>3.427</v>
      </c>
      <c r="Q36" s="191">
        <v>4.0830000000000002</v>
      </c>
      <c r="R36" s="191">
        <v>4.3029999999999999</v>
      </c>
      <c r="S36" s="191">
        <v>3.6179999999999999</v>
      </c>
      <c r="T36" s="191">
        <v>5.343</v>
      </c>
      <c r="U36" s="191">
        <v>4.6719999999999997</v>
      </c>
      <c r="V36" s="191">
        <v>4.0309999999999997</v>
      </c>
      <c r="W36" s="191">
        <v>5.3410000000000002</v>
      </c>
      <c r="X36" s="191">
        <v>3.11</v>
      </c>
      <c r="Y36" s="191">
        <v>3.6389999999999998</v>
      </c>
      <c r="Z36" s="191">
        <v>4.8339999999999996</v>
      </c>
      <c r="AA36" s="191">
        <v>4.2089999999999996</v>
      </c>
      <c r="AB36" s="191">
        <v>3.7109999999999999</v>
      </c>
      <c r="AC36" s="191">
        <v>5.1529999999999996</v>
      </c>
      <c r="AD36" s="191">
        <v>3.403</v>
      </c>
      <c r="AE36" s="192">
        <v>5.0380000000000003</v>
      </c>
      <c r="AF36" s="191">
        <v>4.4020000000000001</v>
      </c>
      <c r="AG36" s="191">
        <v>3.9830000000000001</v>
      </c>
      <c r="AH36" s="191">
        <v>3.6320000000000001</v>
      </c>
    </row>
    <row r="37" spans="1:34" ht="15" x14ac:dyDescent="0.25">
      <c r="A37" s="146">
        <v>45689</v>
      </c>
      <c r="B37" s="281"/>
      <c r="C37" s="271"/>
      <c r="D37" s="276">
        <v>3.95</v>
      </c>
      <c r="E37" s="191">
        <v>4.4169999999999998</v>
      </c>
      <c r="F37" s="191">
        <v>3.8559999999999999</v>
      </c>
      <c r="G37" s="191">
        <v>5.335</v>
      </c>
      <c r="H37" s="191">
        <v>4.5869999999999997</v>
      </c>
      <c r="I37" s="191">
        <v>4.6239999999999997</v>
      </c>
      <c r="J37" s="191">
        <v>3.5049999999999999</v>
      </c>
      <c r="K37" s="191">
        <v>3.919</v>
      </c>
      <c r="L37" s="191">
        <v>3.0419999999999998</v>
      </c>
      <c r="M37" s="191">
        <v>2.8780000000000001</v>
      </c>
      <c r="N37" s="191">
        <v>2.3380000000000001</v>
      </c>
      <c r="O37" s="191">
        <v>2.923</v>
      </c>
      <c r="P37" s="191">
        <v>2.831</v>
      </c>
      <c r="Q37" s="191">
        <v>3.3319999999999999</v>
      </c>
      <c r="R37" s="191">
        <v>3.5859999999999999</v>
      </c>
      <c r="S37" s="191">
        <v>2.9380000000000002</v>
      </c>
      <c r="T37" s="191">
        <v>4.4189999999999996</v>
      </c>
      <c r="U37" s="191">
        <v>3.8370000000000002</v>
      </c>
      <c r="V37" s="191">
        <v>3.3</v>
      </c>
      <c r="W37" s="191">
        <v>4.3810000000000002</v>
      </c>
      <c r="X37" s="191">
        <v>2.633</v>
      </c>
      <c r="Y37" s="191">
        <v>2.9969999999999999</v>
      </c>
      <c r="Z37" s="191">
        <v>4.5730000000000004</v>
      </c>
      <c r="AA37" s="191">
        <v>3.6539999999999999</v>
      </c>
      <c r="AB37" s="191">
        <v>3.0920000000000001</v>
      </c>
      <c r="AC37" s="191">
        <v>4.3159999999999998</v>
      </c>
      <c r="AD37" s="191">
        <v>2.84</v>
      </c>
      <c r="AE37" s="192">
        <v>4.1429999999999998</v>
      </c>
      <c r="AF37" s="191">
        <v>3.617</v>
      </c>
      <c r="AG37" s="191">
        <v>3.4</v>
      </c>
      <c r="AH37" s="191">
        <v>3.0470000000000002</v>
      </c>
    </row>
    <row r="38" spans="1:34" ht="15" x14ac:dyDescent="0.25">
      <c r="A38" s="146">
        <v>45717</v>
      </c>
      <c r="B38" s="281"/>
      <c r="C38" s="271"/>
      <c r="D38" s="276">
        <v>4.5999999999999996</v>
      </c>
      <c r="E38" s="191">
        <v>5.2560000000000002</v>
      </c>
      <c r="F38" s="191">
        <v>5.2510000000000003</v>
      </c>
      <c r="G38" s="191">
        <v>5.6909999999999998</v>
      </c>
      <c r="H38" s="191">
        <v>5.7560000000000002</v>
      </c>
      <c r="I38" s="191">
        <v>5.2409999999999997</v>
      </c>
      <c r="J38" s="191">
        <v>4.6639999999999997</v>
      </c>
      <c r="K38" s="191">
        <v>4.3230000000000004</v>
      </c>
      <c r="L38" s="191">
        <v>3.4980000000000002</v>
      </c>
      <c r="M38" s="191">
        <v>3.028</v>
      </c>
      <c r="N38" s="191">
        <v>2.9660000000000002</v>
      </c>
      <c r="O38" s="191">
        <v>4.952</v>
      </c>
      <c r="P38" s="191">
        <v>3.0390000000000001</v>
      </c>
      <c r="Q38" s="191">
        <v>3.5430000000000001</v>
      </c>
      <c r="R38" s="191">
        <v>6.2050000000000001</v>
      </c>
      <c r="S38" s="191">
        <v>2.97</v>
      </c>
      <c r="T38" s="191">
        <v>5.38</v>
      </c>
      <c r="U38" s="191">
        <v>3.8730000000000002</v>
      </c>
      <c r="V38" s="191">
        <v>3.637</v>
      </c>
      <c r="W38" s="191">
        <v>5.5830000000000002</v>
      </c>
      <c r="X38" s="191">
        <v>2.8290000000000002</v>
      </c>
      <c r="Y38" s="191">
        <v>2.9929999999999999</v>
      </c>
      <c r="Z38" s="191">
        <v>5.8780000000000001</v>
      </c>
      <c r="AA38" s="191">
        <v>4.4240000000000004</v>
      </c>
      <c r="AB38" s="191">
        <v>4.9509999999999996</v>
      </c>
      <c r="AC38" s="191">
        <v>4.548</v>
      </c>
      <c r="AD38" s="191">
        <v>2.8769999999999998</v>
      </c>
      <c r="AE38" s="192">
        <v>4.5629999999999997</v>
      </c>
      <c r="AF38" s="191">
        <v>3.7930000000000001</v>
      </c>
      <c r="AG38" s="191">
        <v>3.923</v>
      </c>
      <c r="AH38" s="191">
        <v>3.5150000000000001</v>
      </c>
    </row>
    <row r="39" spans="1:34" ht="15" x14ac:dyDescent="0.25">
      <c r="A39" s="146">
        <v>45748</v>
      </c>
      <c r="B39" s="281"/>
      <c r="C39" s="271"/>
      <c r="D39" s="276">
        <v>9.09</v>
      </c>
      <c r="E39" s="191">
        <v>8.93</v>
      </c>
      <c r="F39" s="191">
        <v>6.6559999999999997</v>
      </c>
      <c r="G39" s="191">
        <v>10.071999999999999</v>
      </c>
      <c r="H39" s="191">
        <v>8.1189999999999998</v>
      </c>
      <c r="I39" s="191">
        <v>7.0010000000000003</v>
      </c>
      <c r="J39" s="191">
        <v>6.64</v>
      </c>
      <c r="K39" s="191">
        <v>9.6890000000000001</v>
      </c>
      <c r="L39" s="191">
        <v>7.0609999999999999</v>
      </c>
      <c r="M39" s="191">
        <v>7.3689999999999998</v>
      </c>
      <c r="N39" s="191">
        <v>5.9409999999999998</v>
      </c>
      <c r="O39" s="191">
        <v>10.023</v>
      </c>
      <c r="P39" s="191">
        <v>6.4610000000000003</v>
      </c>
      <c r="Q39" s="191">
        <v>9.2360000000000007</v>
      </c>
      <c r="R39" s="191">
        <v>9.843</v>
      </c>
      <c r="S39" s="191">
        <v>3.7370000000000001</v>
      </c>
      <c r="T39" s="191">
        <v>7.0350000000000001</v>
      </c>
      <c r="U39" s="191">
        <v>7.1</v>
      </c>
      <c r="V39" s="191">
        <v>6.6559999999999997</v>
      </c>
      <c r="W39" s="191">
        <v>12.872</v>
      </c>
      <c r="X39" s="191">
        <v>4.8600000000000003</v>
      </c>
      <c r="Y39" s="191">
        <v>5.3220000000000001</v>
      </c>
      <c r="Z39" s="191">
        <v>9.7490000000000006</v>
      </c>
      <c r="AA39" s="191">
        <v>7.2130000000000001</v>
      </c>
      <c r="AB39" s="191">
        <v>9.7639999999999993</v>
      </c>
      <c r="AC39" s="191">
        <v>7.282</v>
      </c>
      <c r="AD39" s="191">
        <v>6.7560000000000002</v>
      </c>
      <c r="AE39" s="192">
        <v>7.069</v>
      </c>
      <c r="AF39" s="191">
        <v>6.8920000000000003</v>
      </c>
      <c r="AG39" s="191">
        <v>8.484</v>
      </c>
      <c r="AH39" s="191">
        <v>6.5990000000000002</v>
      </c>
    </row>
    <row r="40" spans="1:34" ht="15" x14ac:dyDescent="0.25">
      <c r="A40" s="146">
        <v>45778</v>
      </c>
      <c r="B40" s="281"/>
      <c r="C40" s="271"/>
      <c r="D40" s="276">
        <v>26.11</v>
      </c>
      <c r="E40" s="191">
        <v>29.452999999999999</v>
      </c>
      <c r="F40" s="191">
        <v>30.181000000000001</v>
      </c>
      <c r="G40" s="191">
        <v>56.042000000000002</v>
      </c>
      <c r="H40" s="191">
        <v>38.418999999999997</v>
      </c>
      <c r="I40" s="191">
        <v>22.946000000000002</v>
      </c>
      <c r="J40" s="191">
        <v>23.056999999999999</v>
      </c>
      <c r="K40" s="191">
        <v>33.85</v>
      </c>
      <c r="L40" s="191">
        <v>25.748000000000001</v>
      </c>
      <c r="M40" s="191">
        <v>17.373999999999999</v>
      </c>
      <c r="N40" s="191">
        <v>21.227</v>
      </c>
      <c r="O40" s="191">
        <v>27.614000000000001</v>
      </c>
      <c r="P40" s="191">
        <v>24.341000000000001</v>
      </c>
      <c r="Q40" s="191">
        <v>31.734000000000002</v>
      </c>
      <c r="R40" s="191">
        <v>29.800999999999998</v>
      </c>
      <c r="S40" s="191">
        <v>24.459</v>
      </c>
      <c r="T40" s="191">
        <v>37.927</v>
      </c>
      <c r="U40" s="191">
        <v>16.408999999999999</v>
      </c>
      <c r="V40" s="191">
        <v>21.071000000000002</v>
      </c>
      <c r="W40" s="191">
        <v>24.588999999999999</v>
      </c>
      <c r="X40" s="191">
        <v>16.361000000000001</v>
      </c>
      <c r="Y40" s="191">
        <v>26.632000000000001</v>
      </c>
      <c r="Z40" s="191">
        <v>20.18</v>
      </c>
      <c r="AA40" s="191">
        <v>17.254000000000001</v>
      </c>
      <c r="AB40" s="191">
        <v>31.456</v>
      </c>
      <c r="AC40" s="191">
        <v>30.390999999999998</v>
      </c>
      <c r="AD40" s="191">
        <v>21.038</v>
      </c>
      <c r="AE40" s="192">
        <v>26.302</v>
      </c>
      <c r="AF40" s="191">
        <v>20.280999999999999</v>
      </c>
      <c r="AG40" s="191">
        <v>26.440999999999999</v>
      </c>
      <c r="AH40" s="191">
        <v>30.864999999999998</v>
      </c>
    </row>
    <row r="41" spans="1:34" ht="15" x14ac:dyDescent="0.25">
      <c r="A41" s="146">
        <v>45809</v>
      </c>
      <c r="B41" s="281"/>
      <c r="C41" s="271"/>
      <c r="D41" s="276">
        <v>40.090000000000003</v>
      </c>
      <c r="E41" s="191">
        <v>42.16</v>
      </c>
      <c r="F41" s="191">
        <v>84.632999999999996</v>
      </c>
      <c r="G41" s="191">
        <v>61.795999999999999</v>
      </c>
      <c r="H41" s="191">
        <v>73.093999999999994</v>
      </c>
      <c r="I41" s="191">
        <v>32.591999999999999</v>
      </c>
      <c r="J41" s="191">
        <v>48.454999999999998</v>
      </c>
      <c r="K41" s="191">
        <v>26.065999999999999</v>
      </c>
      <c r="L41" s="191">
        <v>26.228000000000002</v>
      </c>
      <c r="M41" s="191">
        <v>13.398</v>
      </c>
      <c r="N41" s="191">
        <v>34.06</v>
      </c>
      <c r="O41" s="191">
        <v>22.201000000000001</v>
      </c>
      <c r="P41" s="191">
        <v>35.707999999999998</v>
      </c>
      <c r="Q41" s="191">
        <v>36.69</v>
      </c>
      <c r="R41" s="191">
        <v>28.045000000000002</v>
      </c>
      <c r="S41" s="191">
        <v>75.2</v>
      </c>
      <c r="T41" s="191">
        <v>41.761000000000003</v>
      </c>
      <c r="U41" s="191">
        <v>42.274000000000001</v>
      </c>
      <c r="V41" s="191">
        <v>66.665999999999997</v>
      </c>
      <c r="W41" s="191">
        <v>11.77</v>
      </c>
      <c r="X41" s="191">
        <v>29.734999999999999</v>
      </c>
      <c r="Y41" s="191">
        <v>51.384999999999998</v>
      </c>
      <c r="Z41" s="191">
        <v>51.776000000000003</v>
      </c>
      <c r="AA41" s="191">
        <v>42.353999999999999</v>
      </c>
      <c r="AB41" s="191">
        <v>53.533999999999999</v>
      </c>
      <c r="AC41" s="191">
        <v>18.869</v>
      </c>
      <c r="AD41" s="191">
        <v>57.74</v>
      </c>
      <c r="AE41" s="192">
        <v>33.664000000000001</v>
      </c>
      <c r="AF41" s="191">
        <v>42.948</v>
      </c>
      <c r="AG41" s="191">
        <v>26.920999999999999</v>
      </c>
      <c r="AH41" s="191">
        <v>64.209999999999994</v>
      </c>
    </row>
    <row r="42" spans="1:34" ht="15" x14ac:dyDescent="0.25">
      <c r="A42" s="146">
        <v>45839</v>
      </c>
      <c r="B42" s="281"/>
      <c r="C42" s="271"/>
      <c r="D42" s="276">
        <v>14.86</v>
      </c>
      <c r="E42" s="191">
        <v>15.786</v>
      </c>
      <c r="F42" s="191">
        <v>73.344999999999999</v>
      </c>
      <c r="G42" s="191">
        <v>23.881</v>
      </c>
      <c r="H42" s="191">
        <v>27.914000000000001</v>
      </c>
      <c r="I42" s="191">
        <v>16.309000000000001</v>
      </c>
      <c r="J42" s="191">
        <v>29.643000000000001</v>
      </c>
      <c r="K42" s="191">
        <v>10.888</v>
      </c>
      <c r="L42" s="191">
        <v>10.286</v>
      </c>
      <c r="M42" s="191">
        <v>6.3049999999999997</v>
      </c>
      <c r="N42" s="191">
        <v>12.182</v>
      </c>
      <c r="O42" s="191">
        <v>9.2159999999999993</v>
      </c>
      <c r="P42" s="191">
        <v>15.265000000000001</v>
      </c>
      <c r="Q42" s="191">
        <v>13.064</v>
      </c>
      <c r="R42" s="191">
        <v>11.831</v>
      </c>
      <c r="S42" s="191">
        <v>37.5</v>
      </c>
      <c r="T42" s="191">
        <v>22.08</v>
      </c>
      <c r="U42" s="191">
        <v>14.401</v>
      </c>
      <c r="V42" s="191">
        <v>41.305999999999997</v>
      </c>
      <c r="W42" s="191">
        <v>7.3109999999999999</v>
      </c>
      <c r="X42" s="191">
        <v>12.25</v>
      </c>
      <c r="Y42" s="191">
        <v>18.809000000000001</v>
      </c>
      <c r="Z42" s="191">
        <v>18.102</v>
      </c>
      <c r="AA42" s="191">
        <v>15.414</v>
      </c>
      <c r="AB42" s="191">
        <v>20.585000000000001</v>
      </c>
      <c r="AC42" s="191">
        <v>8.3580000000000005</v>
      </c>
      <c r="AD42" s="191">
        <v>37.710999999999999</v>
      </c>
      <c r="AE42" s="192">
        <v>12.362</v>
      </c>
      <c r="AF42" s="191">
        <v>17.834</v>
      </c>
      <c r="AG42" s="191">
        <v>13.369</v>
      </c>
      <c r="AH42" s="191">
        <v>32.753999999999998</v>
      </c>
    </row>
    <row r="43" spans="1:34" ht="15" x14ac:dyDescent="0.25">
      <c r="A43" s="146">
        <v>45870</v>
      </c>
      <c r="B43" s="281"/>
      <c r="C43" s="271"/>
      <c r="D43" s="276">
        <v>8.24</v>
      </c>
      <c r="E43" s="191">
        <v>7.8680000000000003</v>
      </c>
      <c r="F43" s="191">
        <v>23.442</v>
      </c>
      <c r="G43" s="191">
        <v>10.853</v>
      </c>
      <c r="H43" s="191">
        <v>13.542999999999999</v>
      </c>
      <c r="I43" s="191">
        <v>8.3770000000000007</v>
      </c>
      <c r="J43" s="191">
        <v>12.419</v>
      </c>
      <c r="K43" s="191">
        <v>7.1379999999999999</v>
      </c>
      <c r="L43" s="191">
        <v>7.0609999999999999</v>
      </c>
      <c r="M43" s="191">
        <v>4.3620000000000001</v>
      </c>
      <c r="N43" s="191">
        <v>6.7030000000000003</v>
      </c>
      <c r="O43" s="191">
        <v>6.0259999999999998</v>
      </c>
      <c r="P43" s="191">
        <v>8.9179999999999993</v>
      </c>
      <c r="Q43" s="191">
        <v>8.1050000000000004</v>
      </c>
      <c r="R43" s="191">
        <v>7.4539999999999997</v>
      </c>
      <c r="S43" s="191">
        <v>13.234</v>
      </c>
      <c r="T43" s="191">
        <v>9.7050000000000001</v>
      </c>
      <c r="U43" s="191">
        <v>9.1319999999999997</v>
      </c>
      <c r="V43" s="191">
        <v>14.638999999999999</v>
      </c>
      <c r="W43" s="191">
        <v>5.4610000000000003</v>
      </c>
      <c r="X43" s="191">
        <v>7.6459999999999999</v>
      </c>
      <c r="Y43" s="191">
        <v>9.7929999999999993</v>
      </c>
      <c r="Z43" s="191">
        <v>8.5559999999999992</v>
      </c>
      <c r="AA43" s="191">
        <v>8.3829999999999991</v>
      </c>
      <c r="AB43" s="191">
        <v>12.066000000000001</v>
      </c>
      <c r="AC43" s="191">
        <v>5.7080000000000002</v>
      </c>
      <c r="AD43" s="191">
        <v>13.404</v>
      </c>
      <c r="AE43" s="192">
        <v>7.4630000000000001</v>
      </c>
      <c r="AF43" s="191">
        <v>8.3789999999999996</v>
      </c>
      <c r="AG43" s="191">
        <v>8.6829999999999998</v>
      </c>
      <c r="AH43" s="191">
        <v>12.53</v>
      </c>
    </row>
    <row r="44" spans="1:34" ht="15" x14ac:dyDescent="0.25">
      <c r="A44" s="146">
        <v>45901</v>
      </c>
      <c r="B44" s="281"/>
      <c r="C44" s="271"/>
      <c r="D44" s="276">
        <v>6.95</v>
      </c>
      <c r="E44" s="191">
        <v>6.3019999999999996</v>
      </c>
      <c r="F44" s="191">
        <v>13.541</v>
      </c>
      <c r="G44" s="191">
        <v>8.1839999999999993</v>
      </c>
      <c r="H44" s="191">
        <v>9.1639999999999997</v>
      </c>
      <c r="I44" s="191">
        <v>5.923</v>
      </c>
      <c r="J44" s="191">
        <v>7.7809999999999997</v>
      </c>
      <c r="K44" s="191">
        <v>5.5090000000000003</v>
      </c>
      <c r="L44" s="191">
        <v>5.2779999999999996</v>
      </c>
      <c r="M44" s="191">
        <v>3.66</v>
      </c>
      <c r="N44" s="191">
        <v>7.327</v>
      </c>
      <c r="O44" s="191">
        <v>4.9050000000000002</v>
      </c>
      <c r="P44" s="191">
        <v>5.9390000000000001</v>
      </c>
      <c r="Q44" s="191">
        <v>6.6820000000000004</v>
      </c>
      <c r="R44" s="191">
        <v>6.4219999999999997</v>
      </c>
      <c r="S44" s="191">
        <v>8.3819999999999997</v>
      </c>
      <c r="T44" s="191">
        <v>6.8049999999999997</v>
      </c>
      <c r="U44" s="191">
        <v>6.0419999999999998</v>
      </c>
      <c r="V44" s="191">
        <v>8.44</v>
      </c>
      <c r="W44" s="191">
        <v>4.7939999999999996</v>
      </c>
      <c r="X44" s="191">
        <v>6.5410000000000004</v>
      </c>
      <c r="Y44" s="191">
        <v>9.0749999999999993</v>
      </c>
      <c r="Z44" s="191">
        <v>6.5060000000000002</v>
      </c>
      <c r="AA44" s="191">
        <v>6.1260000000000003</v>
      </c>
      <c r="AB44" s="191">
        <v>7.5439999999999996</v>
      </c>
      <c r="AC44" s="191">
        <v>4.7560000000000002</v>
      </c>
      <c r="AD44" s="191">
        <v>8.0030000000000001</v>
      </c>
      <c r="AE44" s="192">
        <v>7.3609999999999998</v>
      </c>
      <c r="AF44" s="191">
        <v>5.9829999999999997</v>
      </c>
      <c r="AG44" s="191">
        <v>6.8070000000000004</v>
      </c>
      <c r="AH44" s="191">
        <v>8.94</v>
      </c>
    </row>
    <row r="45" spans="1:34" ht="15" x14ac:dyDescent="0.25">
      <c r="A45" s="146">
        <v>45931</v>
      </c>
      <c r="B45" s="281"/>
      <c r="C45" s="271"/>
      <c r="D45" s="276">
        <v>6.62</v>
      </c>
      <c r="E45" s="191">
        <v>7.2569999999999997</v>
      </c>
      <c r="F45" s="191">
        <v>11.081</v>
      </c>
      <c r="G45" s="191">
        <v>7.95</v>
      </c>
      <c r="H45" s="191">
        <v>8.5299999999999994</v>
      </c>
      <c r="I45" s="191">
        <v>6.6630000000000003</v>
      </c>
      <c r="J45" s="191">
        <v>6.6959999999999997</v>
      </c>
      <c r="K45" s="191">
        <v>5.048</v>
      </c>
      <c r="L45" s="191">
        <v>4.5960000000000001</v>
      </c>
      <c r="M45" s="191">
        <v>4.5919999999999996</v>
      </c>
      <c r="N45" s="191">
        <v>5.4809999999999999</v>
      </c>
      <c r="O45" s="191">
        <v>5.0510000000000002</v>
      </c>
      <c r="P45" s="191">
        <v>6.641</v>
      </c>
      <c r="Q45" s="191">
        <v>8.6460000000000008</v>
      </c>
      <c r="R45" s="191">
        <v>6.2809999999999997</v>
      </c>
      <c r="S45" s="191">
        <v>7.9580000000000002</v>
      </c>
      <c r="T45" s="191">
        <v>7.3369999999999997</v>
      </c>
      <c r="U45" s="191">
        <v>5.5449999999999999</v>
      </c>
      <c r="V45" s="191">
        <v>7.8280000000000003</v>
      </c>
      <c r="W45" s="191">
        <v>4.3609999999999998</v>
      </c>
      <c r="X45" s="191">
        <v>6.976</v>
      </c>
      <c r="Y45" s="191">
        <v>10.989000000000001</v>
      </c>
      <c r="Z45" s="191">
        <v>5.5720000000000001</v>
      </c>
      <c r="AA45" s="191">
        <v>5.33</v>
      </c>
      <c r="AB45" s="191">
        <v>7.8410000000000002</v>
      </c>
      <c r="AC45" s="191">
        <v>4.7279999999999998</v>
      </c>
      <c r="AD45" s="191">
        <v>6.7869999999999999</v>
      </c>
      <c r="AE45" s="192">
        <v>6.6349999999999998</v>
      </c>
      <c r="AF45" s="191">
        <v>5.3109999999999999</v>
      </c>
      <c r="AG45" s="191">
        <v>5.0910000000000002</v>
      </c>
      <c r="AH45" s="191">
        <v>8.3360000000000003</v>
      </c>
    </row>
    <row r="46" spans="1:34" ht="15" x14ac:dyDescent="0.25">
      <c r="A46" s="146">
        <v>45962</v>
      </c>
      <c r="B46" s="281"/>
      <c r="C46" s="271"/>
      <c r="D46" s="276">
        <v>4.8099999999999996</v>
      </c>
      <c r="E46" s="191">
        <v>5.851</v>
      </c>
      <c r="F46" s="191">
        <v>8.2889999999999997</v>
      </c>
      <c r="G46" s="191">
        <v>7.524</v>
      </c>
      <c r="H46" s="191">
        <v>7.0469999999999997</v>
      </c>
      <c r="I46" s="191">
        <v>5.2430000000000003</v>
      </c>
      <c r="J46" s="191">
        <v>5.6870000000000003</v>
      </c>
      <c r="K46" s="191">
        <v>4.25</v>
      </c>
      <c r="L46" s="191">
        <v>4.7009999999999996</v>
      </c>
      <c r="M46" s="191">
        <v>3.218</v>
      </c>
      <c r="N46" s="191">
        <v>4.2720000000000002</v>
      </c>
      <c r="O46" s="191">
        <v>4.3419999999999996</v>
      </c>
      <c r="P46" s="191">
        <v>5.8040000000000003</v>
      </c>
      <c r="Q46" s="191">
        <v>6.2080000000000002</v>
      </c>
      <c r="R46" s="191">
        <v>5.14</v>
      </c>
      <c r="S46" s="191">
        <v>6.6980000000000004</v>
      </c>
      <c r="T46" s="191">
        <v>6.2549999999999999</v>
      </c>
      <c r="U46" s="191">
        <v>5.6</v>
      </c>
      <c r="V46" s="191">
        <v>6.4939999999999998</v>
      </c>
      <c r="W46" s="191">
        <v>3.7160000000000002</v>
      </c>
      <c r="X46" s="191">
        <v>4.76</v>
      </c>
      <c r="Y46" s="191">
        <v>7.03</v>
      </c>
      <c r="Z46" s="191">
        <v>4.7919999999999998</v>
      </c>
      <c r="AA46" s="191">
        <v>4.5229999999999997</v>
      </c>
      <c r="AB46" s="191">
        <v>6.5</v>
      </c>
      <c r="AC46" s="191">
        <v>4.4160000000000004</v>
      </c>
      <c r="AD46" s="191">
        <v>5.923</v>
      </c>
      <c r="AE46" s="192">
        <v>6.8230000000000004</v>
      </c>
      <c r="AF46" s="191">
        <v>4.6349999999999998</v>
      </c>
      <c r="AG46" s="191">
        <v>4.2469999999999999</v>
      </c>
      <c r="AH46" s="191">
        <v>6.8760000000000003</v>
      </c>
    </row>
    <row r="47" spans="1:34" ht="15" x14ac:dyDescent="0.25">
      <c r="A47" s="146">
        <v>45992</v>
      </c>
      <c r="B47" s="281"/>
      <c r="C47" s="271"/>
      <c r="D47" s="276">
        <v>4.4400000000000004</v>
      </c>
      <c r="E47" s="191">
        <v>5.0430000000000001</v>
      </c>
      <c r="F47" s="191">
        <v>7.6360000000000001</v>
      </c>
      <c r="G47" s="191">
        <v>6.6079999999999997</v>
      </c>
      <c r="H47" s="191">
        <v>6.2930000000000001</v>
      </c>
      <c r="I47" s="191">
        <v>5.0609999999999999</v>
      </c>
      <c r="J47" s="191">
        <v>5.15</v>
      </c>
      <c r="K47" s="191">
        <v>3.95</v>
      </c>
      <c r="L47" s="191">
        <v>3.9550000000000001</v>
      </c>
      <c r="M47" s="191">
        <v>2.8439999999999999</v>
      </c>
      <c r="N47" s="191">
        <v>3.8940000000000001</v>
      </c>
      <c r="O47" s="191">
        <v>3.738</v>
      </c>
      <c r="P47" s="191">
        <v>4.6260000000000003</v>
      </c>
      <c r="Q47" s="191">
        <v>4.9409999999999998</v>
      </c>
      <c r="R47" s="191">
        <v>4.1390000000000002</v>
      </c>
      <c r="S47" s="191">
        <v>5.9409999999999998</v>
      </c>
      <c r="T47" s="191">
        <v>5.1769999999999996</v>
      </c>
      <c r="U47" s="191">
        <v>4.6790000000000003</v>
      </c>
      <c r="V47" s="191">
        <v>5.8120000000000003</v>
      </c>
      <c r="W47" s="191">
        <v>3.383</v>
      </c>
      <c r="X47" s="191">
        <v>4.0750000000000002</v>
      </c>
      <c r="Y47" s="191">
        <v>5.4320000000000004</v>
      </c>
      <c r="Z47" s="191">
        <v>4.5309999999999997</v>
      </c>
      <c r="AA47" s="191">
        <v>4.1639999999999997</v>
      </c>
      <c r="AB47" s="191">
        <v>6.0380000000000003</v>
      </c>
      <c r="AC47" s="191">
        <v>3.7480000000000002</v>
      </c>
      <c r="AD47" s="191">
        <v>5.569</v>
      </c>
      <c r="AE47" s="192">
        <v>5.3490000000000002</v>
      </c>
      <c r="AF47" s="191">
        <v>4.3970000000000002</v>
      </c>
      <c r="AG47" s="191">
        <v>3.9249999999999998</v>
      </c>
      <c r="AH47" s="191">
        <v>5.8869999999999996</v>
      </c>
    </row>
    <row r="48" spans="1:34" ht="15" x14ac:dyDescent="0.25">
      <c r="A48" s="146">
        <v>46023</v>
      </c>
      <c r="B48" s="281"/>
      <c r="C48" s="271"/>
      <c r="D48" s="276">
        <v>4.66</v>
      </c>
      <c r="E48" s="191">
        <v>4.4909999999999997</v>
      </c>
      <c r="F48" s="191">
        <v>6.5910000000000002</v>
      </c>
      <c r="G48" s="191">
        <v>5.6210000000000004</v>
      </c>
      <c r="H48" s="191">
        <v>5.6719999999999997</v>
      </c>
      <c r="I48" s="191">
        <v>4.2679999999999998</v>
      </c>
      <c r="J48" s="191">
        <v>4.7359999999999998</v>
      </c>
      <c r="K48" s="191">
        <v>3.629</v>
      </c>
      <c r="L48" s="191">
        <v>3.5089999999999999</v>
      </c>
      <c r="M48" s="191">
        <v>2.6080000000000001</v>
      </c>
      <c r="N48" s="191">
        <v>3.4889999999999999</v>
      </c>
      <c r="O48" s="191">
        <v>3.3759999999999999</v>
      </c>
      <c r="P48" s="191">
        <v>4.04</v>
      </c>
      <c r="Q48" s="191">
        <v>4.2939999999999996</v>
      </c>
      <c r="R48" s="191">
        <v>3.5870000000000002</v>
      </c>
      <c r="S48" s="191">
        <v>5.3310000000000004</v>
      </c>
      <c r="T48" s="191">
        <v>4.63</v>
      </c>
      <c r="U48" s="191">
        <v>4.1079999999999997</v>
      </c>
      <c r="V48" s="191">
        <v>5.3360000000000003</v>
      </c>
      <c r="W48" s="191">
        <v>3.081</v>
      </c>
      <c r="X48" s="191">
        <v>3.7080000000000002</v>
      </c>
      <c r="Y48" s="191">
        <v>4.806</v>
      </c>
      <c r="Z48" s="191">
        <v>4.157</v>
      </c>
      <c r="AA48" s="191">
        <v>3.738</v>
      </c>
      <c r="AB48" s="191">
        <v>5.0979999999999999</v>
      </c>
      <c r="AC48" s="191">
        <v>3.3969999999999998</v>
      </c>
      <c r="AD48" s="191">
        <v>5.0629999999999997</v>
      </c>
      <c r="AE48" s="192">
        <v>4.3719999999999999</v>
      </c>
      <c r="AF48" s="191">
        <v>4.0140000000000002</v>
      </c>
      <c r="AG48" s="191">
        <v>3.605</v>
      </c>
      <c r="AH48" s="191">
        <v>5.3129999999999997</v>
      </c>
    </row>
    <row r="49" spans="1:1005" ht="15" x14ac:dyDescent="0.25">
      <c r="A49" s="146">
        <v>46054</v>
      </c>
      <c r="B49" s="281"/>
      <c r="C49" s="271"/>
      <c r="D49" s="276">
        <v>3.95</v>
      </c>
      <c r="E49" s="191">
        <v>3.8159999999999998</v>
      </c>
      <c r="F49" s="191">
        <v>5.3659999999999997</v>
      </c>
      <c r="G49" s="191">
        <v>4.577</v>
      </c>
      <c r="H49" s="191">
        <v>4.657</v>
      </c>
      <c r="I49" s="191">
        <v>3.5529999999999999</v>
      </c>
      <c r="J49" s="191">
        <v>3.952</v>
      </c>
      <c r="K49" s="191">
        <v>3.0310000000000001</v>
      </c>
      <c r="L49" s="191">
        <v>2.879</v>
      </c>
      <c r="M49" s="191">
        <v>2.3119999999999998</v>
      </c>
      <c r="N49" s="191">
        <v>2.8780000000000001</v>
      </c>
      <c r="O49" s="191">
        <v>2.7890000000000001</v>
      </c>
      <c r="P49" s="191">
        <v>3.2959999999999998</v>
      </c>
      <c r="Q49" s="191">
        <v>3.5760000000000001</v>
      </c>
      <c r="R49" s="191">
        <v>2.9119999999999999</v>
      </c>
      <c r="S49" s="191">
        <v>4.4089999999999998</v>
      </c>
      <c r="T49" s="191">
        <v>3.802</v>
      </c>
      <c r="U49" s="191">
        <v>3.3610000000000002</v>
      </c>
      <c r="V49" s="191">
        <v>4.3760000000000003</v>
      </c>
      <c r="W49" s="191">
        <v>2.609</v>
      </c>
      <c r="X49" s="191">
        <v>3.0529999999999999</v>
      </c>
      <c r="Y49" s="191">
        <v>4.5449999999999999</v>
      </c>
      <c r="Z49" s="191">
        <v>3.61</v>
      </c>
      <c r="AA49" s="191">
        <v>3.1150000000000002</v>
      </c>
      <c r="AB49" s="191">
        <v>4.2709999999999999</v>
      </c>
      <c r="AC49" s="191">
        <v>2.8319999999999999</v>
      </c>
      <c r="AD49" s="191">
        <v>4.1639999999999997</v>
      </c>
      <c r="AE49" s="192">
        <v>3.5920000000000001</v>
      </c>
      <c r="AF49" s="191">
        <v>3.4260000000000002</v>
      </c>
      <c r="AG49" s="191">
        <v>3.024</v>
      </c>
      <c r="AH49" s="191">
        <v>4.41</v>
      </c>
    </row>
    <row r="50" spans="1:1005" ht="15" x14ac:dyDescent="0.25">
      <c r="A50" s="146">
        <v>46082</v>
      </c>
      <c r="B50" s="281"/>
      <c r="C50" s="271"/>
      <c r="D50" s="276">
        <v>4.5999999999999996</v>
      </c>
      <c r="E50" s="191">
        <v>5.2149999999999999</v>
      </c>
      <c r="F50" s="191">
        <v>5.7240000000000002</v>
      </c>
      <c r="G50" s="191">
        <v>5.7450000000000001</v>
      </c>
      <c r="H50" s="191">
        <v>5.2750000000000004</v>
      </c>
      <c r="I50" s="191">
        <v>4.6390000000000002</v>
      </c>
      <c r="J50" s="191">
        <v>4.3570000000000002</v>
      </c>
      <c r="K50" s="191">
        <v>3.4860000000000002</v>
      </c>
      <c r="L50" s="191">
        <v>3.0289999999999999</v>
      </c>
      <c r="M50" s="191">
        <v>2.911</v>
      </c>
      <c r="N50" s="191">
        <v>4.899</v>
      </c>
      <c r="O50" s="191">
        <v>2.9969999999999999</v>
      </c>
      <c r="P50" s="191">
        <v>3.5059999999999998</v>
      </c>
      <c r="Q50" s="191">
        <v>6.07</v>
      </c>
      <c r="R50" s="191">
        <v>2.944</v>
      </c>
      <c r="S50" s="191">
        <v>5.3689999999999998</v>
      </c>
      <c r="T50" s="191">
        <v>3.8380000000000001</v>
      </c>
      <c r="U50" s="191">
        <v>3.6890000000000001</v>
      </c>
      <c r="V50" s="191">
        <v>5.5780000000000003</v>
      </c>
      <c r="W50" s="191">
        <v>2.8039999999999998</v>
      </c>
      <c r="X50" s="191">
        <v>3.0489999999999999</v>
      </c>
      <c r="Y50" s="191">
        <v>5.7190000000000003</v>
      </c>
      <c r="Z50" s="191">
        <v>4.3760000000000003</v>
      </c>
      <c r="AA50" s="191">
        <v>4.9779999999999998</v>
      </c>
      <c r="AB50" s="191">
        <v>4.5010000000000003</v>
      </c>
      <c r="AC50" s="191">
        <v>2.8570000000000002</v>
      </c>
      <c r="AD50" s="191">
        <v>4.585</v>
      </c>
      <c r="AE50" s="192">
        <v>3.7669999999999999</v>
      </c>
      <c r="AF50" s="191">
        <v>3.95</v>
      </c>
      <c r="AG50" s="191">
        <v>3.407</v>
      </c>
      <c r="AH50" s="191">
        <v>5.2480000000000002</v>
      </c>
    </row>
    <row r="51" spans="1:1005" ht="15" x14ac:dyDescent="0.25">
      <c r="A51" s="146">
        <v>46113</v>
      </c>
      <c r="B51" s="281"/>
      <c r="C51" s="271"/>
      <c r="D51" s="276">
        <v>9.09</v>
      </c>
      <c r="E51" s="191">
        <v>6.4589999999999996</v>
      </c>
      <c r="F51" s="191">
        <v>10.118</v>
      </c>
      <c r="G51" s="191">
        <v>8.109</v>
      </c>
      <c r="H51" s="191">
        <v>7.04</v>
      </c>
      <c r="I51" s="191">
        <v>6.5460000000000003</v>
      </c>
      <c r="J51" s="191">
        <v>9.7330000000000005</v>
      </c>
      <c r="K51" s="191">
        <v>7.0490000000000004</v>
      </c>
      <c r="L51" s="191">
        <v>7.3710000000000004</v>
      </c>
      <c r="M51" s="191">
        <v>5.7389999999999999</v>
      </c>
      <c r="N51" s="191">
        <v>9.9649999999999999</v>
      </c>
      <c r="O51" s="191">
        <v>6.415</v>
      </c>
      <c r="P51" s="191">
        <v>9.19</v>
      </c>
      <c r="Q51" s="191">
        <v>9.3849999999999998</v>
      </c>
      <c r="R51" s="191">
        <v>3.7109999999999999</v>
      </c>
      <c r="S51" s="191">
        <v>7.024</v>
      </c>
      <c r="T51" s="191">
        <v>7.06</v>
      </c>
      <c r="U51" s="191">
        <v>6.6349999999999998</v>
      </c>
      <c r="V51" s="191">
        <v>12.867000000000001</v>
      </c>
      <c r="W51" s="191">
        <v>4.8330000000000002</v>
      </c>
      <c r="X51" s="191">
        <v>5.3840000000000003</v>
      </c>
      <c r="Y51" s="191">
        <v>9.6780000000000008</v>
      </c>
      <c r="Z51" s="191">
        <v>7.1619999999999999</v>
      </c>
      <c r="AA51" s="191">
        <v>9.7949999999999999</v>
      </c>
      <c r="AB51" s="191">
        <v>7.2290000000000001</v>
      </c>
      <c r="AC51" s="191">
        <v>6.48</v>
      </c>
      <c r="AD51" s="191">
        <v>7.0949999999999998</v>
      </c>
      <c r="AE51" s="192">
        <v>6.8620000000000001</v>
      </c>
      <c r="AF51" s="191">
        <v>8.5169999999999995</v>
      </c>
      <c r="AG51" s="191">
        <v>6.4160000000000004</v>
      </c>
      <c r="AH51" s="191">
        <v>8.923</v>
      </c>
    </row>
    <row r="52" spans="1:1005" ht="15" x14ac:dyDescent="0.25">
      <c r="A52" s="146">
        <v>46143</v>
      </c>
      <c r="B52" s="281"/>
      <c r="C52" s="271"/>
      <c r="D52" s="276">
        <v>26.11</v>
      </c>
      <c r="E52" s="191">
        <v>29.193999999999999</v>
      </c>
      <c r="F52" s="191">
        <v>56.125999999999998</v>
      </c>
      <c r="G52" s="191">
        <v>38.393999999999998</v>
      </c>
      <c r="H52" s="191">
        <v>22.986000000000001</v>
      </c>
      <c r="I52" s="191">
        <v>22.204999999999998</v>
      </c>
      <c r="J52" s="191">
        <v>33.89</v>
      </c>
      <c r="K52" s="191">
        <v>25.727</v>
      </c>
      <c r="L52" s="191">
        <v>17.376000000000001</v>
      </c>
      <c r="M52" s="191">
        <v>19.765000000000001</v>
      </c>
      <c r="N52" s="191">
        <v>27.556000000000001</v>
      </c>
      <c r="O52" s="191">
        <v>24.27</v>
      </c>
      <c r="P52" s="191">
        <v>31.684999999999999</v>
      </c>
      <c r="Q52" s="191">
        <v>29.545999999999999</v>
      </c>
      <c r="R52" s="191">
        <v>24.399000000000001</v>
      </c>
      <c r="S52" s="191">
        <v>37.911000000000001</v>
      </c>
      <c r="T52" s="191">
        <v>16.361999999999998</v>
      </c>
      <c r="U52" s="191">
        <v>20.332000000000001</v>
      </c>
      <c r="V52" s="191">
        <v>24.584</v>
      </c>
      <c r="W52" s="191">
        <v>16.327999999999999</v>
      </c>
      <c r="X52" s="191">
        <v>26.733000000000001</v>
      </c>
      <c r="Y52" s="191">
        <v>19.454999999999998</v>
      </c>
      <c r="Z52" s="191">
        <v>17.202999999999999</v>
      </c>
      <c r="AA52" s="191">
        <v>31.510999999999999</v>
      </c>
      <c r="AB52" s="191">
        <v>30.341999999999999</v>
      </c>
      <c r="AC52" s="191">
        <v>20.722000000000001</v>
      </c>
      <c r="AD52" s="191">
        <v>26.327999999999999</v>
      </c>
      <c r="AE52" s="192">
        <v>20.242000000000001</v>
      </c>
      <c r="AF52" s="191">
        <v>26.465</v>
      </c>
      <c r="AG52" s="191">
        <v>29.254000000000001</v>
      </c>
      <c r="AH52" s="191">
        <v>29.443000000000001</v>
      </c>
    </row>
    <row r="53" spans="1:1005" ht="15" x14ac:dyDescent="0.25">
      <c r="A53" s="146">
        <v>46174</v>
      </c>
      <c r="B53" s="281"/>
      <c r="C53" s="271"/>
      <c r="D53" s="276">
        <v>40.090000000000003</v>
      </c>
      <c r="E53" s="191">
        <v>82.638999999999996</v>
      </c>
      <c r="F53" s="191">
        <v>61.82</v>
      </c>
      <c r="G53" s="191">
        <v>73.078000000000003</v>
      </c>
      <c r="H53" s="191">
        <v>32.613999999999997</v>
      </c>
      <c r="I53" s="191">
        <v>48.222999999999999</v>
      </c>
      <c r="J53" s="191">
        <v>26.091000000000001</v>
      </c>
      <c r="K53" s="191">
        <v>26.213000000000001</v>
      </c>
      <c r="L53" s="191">
        <v>13.398999999999999</v>
      </c>
      <c r="M53" s="191">
        <v>34.994</v>
      </c>
      <c r="N53" s="191">
        <v>22.16</v>
      </c>
      <c r="O53" s="191">
        <v>35.648000000000003</v>
      </c>
      <c r="P53" s="191">
        <v>36.656999999999996</v>
      </c>
      <c r="Q53" s="191">
        <v>28.263999999999999</v>
      </c>
      <c r="R53" s="191">
        <v>75.138000000000005</v>
      </c>
      <c r="S53" s="191">
        <v>41.75</v>
      </c>
      <c r="T53" s="191">
        <v>42.241999999999997</v>
      </c>
      <c r="U53" s="191">
        <v>65.603999999999999</v>
      </c>
      <c r="V53" s="191">
        <v>11.766999999999999</v>
      </c>
      <c r="W53" s="191">
        <v>29.709</v>
      </c>
      <c r="X53" s="191">
        <v>51.463999999999999</v>
      </c>
      <c r="Y53" s="191">
        <v>51.631</v>
      </c>
      <c r="Z53" s="191">
        <v>42.316000000000003</v>
      </c>
      <c r="AA53" s="191">
        <v>53.555</v>
      </c>
      <c r="AB53" s="191">
        <v>18.835999999999999</v>
      </c>
      <c r="AC53" s="191">
        <v>55.875999999999998</v>
      </c>
      <c r="AD53" s="191">
        <v>33.68</v>
      </c>
      <c r="AE53" s="192">
        <v>42.917999999999999</v>
      </c>
      <c r="AF53" s="191">
        <v>26.939</v>
      </c>
      <c r="AG53" s="191">
        <v>64.165000000000006</v>
      </c>
      <c r="AH53" s="191">
        <v>42.152000000000001</v>
      </c>
    </row>
    <row r="54" spans="1:1005" ht="15" x14ac:dyDescent="0.25">
      <c r="A54" s="146">
        <v>46204</v>
      </c>
      <c r="B54" s="281"/>
      <c r="C54" s="271"/>
      <c r="D54" s="276">
        <v>14.86</v>
      </c>
      <c r="E54" s="191">
        <v>75.257000000000005</v>
      </c>
      <c r="F54" s="191">
        <v>23.898</v>
      </c>
      <c r="G54" s="191">
        <v>27.91</v>
      </c>
      <c r="H54" s="191">
        <v>16.331</v>
      </c>
      <c r="I54" s="191">
        <v>30.547999999999998</v>
      </c>
      <c r="J54" s="191">
        <v>10.909000000000001</v>
      </c>
      <c r="K54" s="191">
        <v>10.28</v>
      </c>
      <c r="L54" s="191">
        <v>6.306</v>
      </c>
      <c r="M54" s="191">
        <v>12.465</v>
      </c>
      <c r="N54" s="191">
        <v>9.1890000000000001</v>
      </c>
      <c r="O54" s="191">
        <v>15.238</v>
      </c>
      <c r="P54" s="191">
        <v>13.044</v>
      </c>
      <c r="Q54" s="191">
        <v>12.066000000000001</v>
      </c>
      <c r="R54" s="191">
        <v>37.481000000000002</v>
      </c>
      <c r="S54" s="191">
        <v>22.074000000000002</v>
      </c>
      <c r="T54" s="191">
        <v>14.38</v>
      </c>
      <c r="U54" s="191">
        <v>42.790999999999997</v>
      </c>
      <c r="V54" s="191">
        <v>7.3079999999999998</v>
      </c>
      <c r="W54" s="191">
        <v>12.234999999999999</v>
      </c>
      <c r="X54" s="191">
        <v>18.844999999999999</v>
      </c>
      <c r="Y54" s="191">
        <v>18.617000000000001</v>
      </c>
      <c r="Z54" s="191">
        <v>15.387</v>
      </c>
      <c r="AA54" s="191">
        <v>20.597999999999999</v>
      </c>
      <c r="AB54" s="191">
        <v>8.3309999999999995</v>
      </c>
      <c r="AC54" s="191">
        <v>39.341999999999999</v>
      </c>
      <c r="AD54" s="191">
        <v>12.375999999999999</v>
      </c>
      <c r="AE54" s="192">
        <v>17.818000000000001</v>
      </c>
      <c r="AF54" s="191">
        <v>13.387</v>
      </c>
      <c r="AG54" s="191">
        <v>33.950000000000003</v>
      </c>
      <c r="AH54" s="191">
        <v>15.782999999999999</v>
      </c>
    </row>
    <row r="55" spans="1:1005" ht="15" x14ac:dyDescent="0.25">
      <c r="A55" s="146">
        <v>46235</v>
      </c>
      <c r="B55" s="281"/>
      <c r="C55" s="271"/>
      <c r="D55" s="276">
        <v>8.24</v>
      </c>
      <c r="E55" s="191">
        <v>24.007999999999999</v>
      </c>
      <c r="F55" s="191">
        <v>10.867000000000001</v>
      </c>
      <c r="G55" s="191">
        <v>13.54</v>
      </c>
      <c r="H55" s="191">
        <v>8.3960000000000008</v>
      </c>
      <c r="I55" s="191">
        <v>12.715</v>
      </c>
      <c r="J55" s="191">
        <v>7.157</v>
      </c>
      <c r="K55" s="191">
        <v>7.056</v>
      </c>
      <c r="L55" s="191">
        <v>4.3630000000000004</v>
      </c>
      <c r="M55" s="191">
        <v>6.7460000000000004</v>
      </c>
      <c r="N55" s="191">
        <v>6.0030000000000001</v>
      </c>
      <c r="O55" s="191">
        <v>8.8970000000000002</v>
      </c>
      <c r="P55" s="191">
        <v>8.0860000000000003</v>
      </c>
      <c r="Q55" s="191">
        <v>7.5179999999999998</v>
      </c>
      <c r="R55" s="191">
        <v>13.222</v>
      </c>
      <c r="S55" s="191">
        <v>9.6999999999999993</v>
      </c>
      <c r="T55" s="191">
        <v>9.1120000000000001</v>
      </c>
      <c r="U55" s="191">
        <v>14.986000000000001</v>
      </c>
      <c r="V55" s="191">
        <v>5.4580000000000002</v>
      </c>
      <c r="W55" s="191">
        <v>7.6319999999999997</v>
      </c>
      <c r="X55" s="191">
        <v>9.8209999999999997</v>
      </c>
      <c r="Y55" s="191">
        <v>8.6359999999999992</v>
      </c>
      <c r="Z55" s="191">
        <v>8.36</v>
      </c>
      <c r="AA55" s="191">
        <v>12.077</v>
      </c>
      <c r="AB55" s="191">
        <v>5.6840000000000002</v>
      </c>
      <c r="AC55" s="191">
        <v>13.686</v>
      </c>
      <c r="AD55" s="191">
        <v>7.4740000000000002</v>
      </c>
      <c r="AE55" s="192">
        <v>8.3650000000000002</v>
      </c>
      <c r="AF55" s="191">
        <v>8.6999999999999993</v>
      </c>
      <c r="AG55" s="191">
        <v>12.737</v>
      </c>
      <c r="AH55" s="191">
        <v>7.8650000000000002</v>
      </c>
    </row>
    <row r="56" spans="1:1005" ht="15" x14ac:dyDescent="0.25">
      <c r="A56" s="146">
        <v>46266</v>
      </c>
      <c r="B56" s="281"/>
      <c r="C56" s="271"/>
      <c r="D56" s="276">
        <v>6.95</v>
      </c>
      <c r="E56" s="191">
        <v>13.832000000000001</v>
      </c>
      <c r="F56" s="191">
        <v>8.1950000000000003</v>
      </c>
      <c r="G56" s="191">
        <v>9.1609999999999996</v>
      </c>
      <c r="H56" s="191">
        <v>5.9390000000000001</v>
      </c>
      <c r="I56" s="191">
        <v>7.86</v>
      </c>
      <c r="J56" s="191">
        <v>5.5250000000000004</v>
      </c>
      <c r="K56" s="191">
        <v>5.274</v>
      </c>
      <c r="L56" s="191">
        <v>3.661</v>
      </c>
      <c r="M56" s="191">
        <v>7.2850000000000001</v>
      </c>
      <c r="N56" s="191">
        <v>4.8840000000000003</v>
      </c>
      <c r="O56" s="191">
        <v>5.9210000000000003</v>
      </c>
      <c r="P56" s="191">
        <v>6.665</v>
      </c>
      <c r="Q56" s="191">
        <v>6.4240000000000004</v>
      </c>
      <c r="R56" s="191">
        <v>8.3719999999999999</v>
      </c>
      <c r="S56" s="191">
        <v>6.8</v>
      </c>
      <c r="T56" s="191">
        <v>6.0250000000000004</v>
      </c>
      <c r="U56" s="191">
        <v>8.5350000000000001</v>
      </c>
      <c r="V56" s="191">
        <v>4.7919999999999998</v>
      </c>
      <c r="W56" s="191">
        <v>6.5289999999999999</v>
      </c>
      <c r="X56" s="191">
        <v>9.1010000000000009</v>
      </c>
      <c r="Y56" s="191">
        <v>6.508</v>
      </c>
      <c r="Z56" s="191">
        <v>6.1050000000000004</v>
      </c>
      <c r="AA56" s="191">
        <v>7.5519999999999996</v>
      </c>
      <c r="AB56" s="191">
        <v>4.734</v>
      </c>
      <c r="AC56" s="191">
        <v>8.06</v>
      </c>
      <c r="AD56" s="191">
        <v>7.3719999999999999</v>
      </c>
      <c r="AE56" s="192">
        <v>5.97</v>
      </c>
      <c r="AF56" s="191">
        <v>6.82</v>
      </c>
      <c r="AG56" s="191">
        <v>8.9819999999999993</v>
      </c>
      <c r="AH56" s="191">
        <v>6.2990000000000004</v>
      </c>
    </row>
    <row r="57" spans="1:1005" ht="15" x14ac:dyDescent="0.25">
      <c r="A57" s="146">
        <v>46296</v>
      </c>
      <c r="B57" s="281"/>
      <c r="C57" s="271"/>
      <c r="D57" s="276">
        <v>6.62</v>
      </c>
      <c r="E57" s="191">
        <v>11.188000000000001</v>
      </c>
      <c r="F57" s="191">
        <v>7.9619999999999997</v>
      </c>
      <c r="G57" s="191">
        <v>8.5269999999999992</v>
      </c>
      <c r="H57" s="191">
        <v>6.6790000000000003</v>
      </c>
      <c r="I57" s="191">
        <v>6.766</v>
      </c>
      <c r="J57" s="191">
        <v>5.0629999999999997</v>
      </c>
      <c r="K57" s="191">
        <v>4.5919999999999996</v>
      </c>
      <c r="L57" s="191">
        <v>4.593</v>
      </c>
      <c r="M57" s="191">
        <v>5.5220000000000002</v>
      </c>
      <c r="N57" s="191">
        <v>5.0309999999999997</v>
      </c>
      <c r="O57" s="191">
        <v>6.6230000000000002</v>
      </c>
      <c r="P57" s="191">
        <v>8.6300000000000008</v>
      </c>
      <c r="Q57" s="191">
        <v>6.2859999999999996</v>
      </c>
      <c r="R57" s="191">
        <v>7.9489999999999998</v>
      </c>
      <c r="S57" s="191">
        <v>7.3330000000000002</v>
      </c>
      <c r="T57" s="191">
        <v>5.5289999999999999</v>
      </c>
      <c r="U57" s="191">
        <v>7.859</v>
      </c>
      <c r="V57" s="191">
        <v>4.3579999999999997</v>
      </c>
      <c r="W57" s="191">
        <v>6.9649999999999999</v>
      </c>
      <c r="X57" s="191">
        <v>11.013999999999999</v>
      </c>
      <c r="Y57" s="191">
        <v>5.5670000000000002</v>
      </c>
      <c r="Z57" s="191">
        <v>5.3109999999999999</v>
      </c>
      <c r="AA57" s="191">
        <v>7.8490000000000002</v>
      </c>
      <c r="AB57" s="191">
        <v>4.7069999999999999</v>
      </c>
      <c r="AC57" s="191">
        <v>6.8029999999999999</v>
      </c>
      <c r="AD57" s="191">
        <v>6.6449999999999996</v>
      </c>
      <c r="AE57" s="192">
        <v>5.3</v>
      </c>
      <c r="AF57" s="191">
        <v>5.1029999999999998</v>
      </c>
      <c r="AG57" s="191">
        <v>8.3330000000000002</v>
      </c>
      <c r="AH57" s="191">
        <v>7.2539999999999996</v>
      </c>
    </row>
    <row r="58" spans="1:1005" ht="15" x14ac:dyDescent="0.25">
      <c r="A58" s="146">
        <v>46327</v>
      </c>
      <c r="B58" s="281"/>
      <c r="C58" s="271"/>
      <c r="D58" s="276">
        <v>4.8099999999999996</v>
      </c>
      <c r="E58" s="191">
        <v>8.3469999999999995</v>
      </c>
      <c r="F58" s="191">
        <v>7.5359999999999996</v>
      </c>
      <c r="G58" s="191">
        <v>7.0439999999999996</v>
      </c>
      <c r="H58" s="191">
        <v>5.2569999999999997</v>
      </c>
      <c r="I58" s="191">
        <v>5.7370000000000001</v>
      </c>
      <c r="J58" s="191">
        <v>4.2629999999999999</v>
      </c>
      <c r="K58" s="191">
        <v>4.6970000000000001</v>
      </c>
      <c r="L58" s="191">
        <v>3.218</v>
      </c>
      <c r="M58" s="191">
        <v>4.2750000000000004</v>
      </c>
      <c r="N58" s="191">
        <v>4.3239999999999998</v>
      </c>
      <c r="O58" s="191">
        <v>5.7889999999999997</v>
      </c>
      <c r="P58" s="191">
        <v>6.1929999999999996</v>
      </c>
      <c r="Q58" s="191">
        <v>5.2119999999999997</v>
      </c>
      <c r="R58" s="191">
        <v>6.6890000000000001</v>
      </c>
      <c r="S58" s="191">
        <v>6.2510000000000003</v>
      </c>
      <c r="T58" s="191">
        <v>5.585</v>
      </c>
      <c r="U58" s="191">
        <v>6.5579999999999998</v>
      </c>
      <c r="V58" s="191">
        <v>3.714</v>
      </c>
      <c r="W58" s="191">
        <v>4.7510000000000003</v>
      </c>
      <c r="X58" s="191">
        <v>7.0490000000000004</v>
      </c>
      <c r="Y58" s="191">
        <v>4.7869999999999999</v>
      </c>
      <c r="Z58" s="191">
        <v>4.5060000000000002</v>
      </c>
      <c r="AA58" s="191">
        <v>6.5069999999999997</v>
      </c>
      <c r="AB58" s="191">
        <v>4.3970000000000002</v>
      </c>
      <c r="AC58" s="191">
        <v>5.9329999999999998</v>
      </c>
      <c r="AD58" s="191">
        <v>6.8319999999999999</v>
      </c>
      <c r="AE58" s="192">
        <v>4.625</v>
      </c>
      <c r="AF58" s="191">
        <v>4.2569999999999997</v>
      </c>
      <c r="AG58" s="191">
        <v>6.93</v>
      </c>
      <c r="AH58" s="191">
        <v>5.8479999999999999</v>
      </c>
    </row>
    <row r="59" spans="1:1005" ht="15" x14ac:dyDescent="0.25">
      <c r="A59" s="146">
        <v>46357</v>
      </c>
      <c r="B59" s="281"/>
      <c r="C59" s="271"/>
      <c r="D59" s="276">
        <v>4.4400000000000004</v>
      </c>
      <c r="E59" s="191">
        <v>7.673</v>
      </c>
      <c r="F59" s="191">
        <v>6.6180000000000003</v>
      </c>
      <c r="G59" s="191">
        <v>6.29</v>
      </c>
      <c r="H59" s="191">
        <v>5.0750000000000002</v>
      </c>
      <c r="I59" s="191">
        <v>5.1879999999999997</v>
      </c>
      <c r="J59" s="191">
        <v>3.9620000000000002</v>
      </c>
      <c r="K59" s="191">
        <v>3.9510000000000001</v>
      </c>
      <c r="L59" s="191">
        <v>2.8450000000000002</v>
      </c>
      <c r="M59" s="191">
        <v>3.8919999999999999</v>
      </c>
      <c r="N59" s="191">
        <v>3.722</v>
      </c>
      <c r="O59" s="191">
        <v>4.6130000000000004</v>
      </c>
      <c r="P59" s="191">
        <v>4.9290000000000003</v>
      </c>
      <c r="Q59" s="191">
        <v>4.1609999999999996</v>
      </c>
      <c r="R59" s="191">
        <v>5.9329999999999998</v>
      </c>
      <c r="S59" s="191">
        <v>5.1740000000000004</v>
      </c>
      <c r="T59" s="191">
        <v>4.6660000000000004</v>
      </c>
      <c r="U59" s="191">
        <v>5.85</v>
      </c>
      <c r="V59" s="191">
        <v>3.3809999999999998</v>
      </c>
      <c r="W59" s="191">
        <v>4.0670000000000002</v>
      </c>
      <c r="X59" s="191">
        <v>5.45</v>
      </c>
      <c r="Y59" s="191">
        <v>4.5359999999999996</v>
      </c>
      <c r="Z59" s="191">
        <v>4.1479999999999997</v>
      </c>
      <c r="AA59" s="191">
        <v>6.0449999999999999</v>
      </c>
      <c r="AB59" s="191">
        <v>3.7309999999999999</v>
      </c>
      <c r="AC59" s="191">
        <v>5.5810000000000004</v>
      </c>
      <c r="AD59" s="191">
        <v>5.3579999999999997</v>
      </c>
      <c r="AE59" s="192">
        <v>4.3869999999999996</v>
      </c>
      <c r="AF59" s="191">
        <v>3.9350000000000001</v>
      </c>
      <c r="AG59" s="191">
        <v>5.9039999999999999</v>
      </c>
      <c r="AH59" s="191">
        <v>5.04</v>
      </c>
    </row>
    <row r="60" spans="1:1005" ht="15" x14ac:dyDescent="0.25">
      <c r="A60" s="146">
        <v>46388</v>
      </c>
      <c r="B60" s="281"/>
      <c r="C60" s="271"/>
      <c r="D60" s="276">
        <v>4.66</v>
      </c>
      <c r="E60" s="191">
        <v>6.6109999999999998</v>
      </c>
      <c r="F60" s="191">
        <v>5.6289999999999996</v>
      </c>
      <c r="G60" s="191">
        <v>5.6689999999999996</v>
      </c>
      <c r="H60" s="191">
        <v>4.28</v>
      </c>
      <c r="I60" s="191">
        <v>4.7610000000000001</v>
      </c>
      <c r="J60" s="191">
        <v>3.64</v>
      </c>
      <c r="K60" s="191">
        <v>3.5059999999999998</v>
      </c>
      <c r="L60" s="191">
        <v>2.609</v>
      </c>
      <c r="M60" s="191">
        <v>3.4860000000000002</v>
      </c>
      <c r="N60" s="191">
        <v>3.3610000000000002</v>
      </c>
      <c r="O60" s="191">
        <v>4.0279999999999996</v>
      </c>
      <c r="P60" s="191">
        <v>4.282</v>
      </c>
      <c r="Q60" s="191">
        <v>3.5960000000000001</v>
      </c>
      <c r="R60" s="191">
        <v>5.3239999999999998</v>
      </c>
      <c r="S60" s="191">
        <v>4.6269999999999998</v>
      </c>
      <c r="T60" s="191">
        <v>4.0960000000000001</v>
      </c>
      <c r="U60" s="191">
        <v>5.3650000000000002</v>
      </c>
      <c r="V60" s="191">
        <v>3.08</v>
      </c>
      <c r="W60" s="191">
        <v>3.7</v>
      </c>
      <c r="X60" s="191">
        <v>4.8220000000000001</v>
      </c>
      <c r="Y60" s="191">
        <v>4.1539999999999999</v>
      </c>
      <c r="Z60" s="191">
        <v>3.7229999999999999</v>
      </c>
      <c r="AA60" s="191">
        <v>5.1040000000000001</v>
      </c>
      <c r="AB60" s="191">
        <v>3.3809999999999998</v>
      </c>
      <c r="AC60" s="191">
        <v>5.069</v>
      </c>
      <c r="AD60" s="191">
        <v>4.3789999999999996</v>
      </c>
      <c r="AE60" s="192">
        <v>4.0049999999999999</v>
      </c>
      <c r="AF60" s="191">
        <v>3.613</v>
      </c>
      <c r="AG60" s="191">
        <v>5.3250000000000002</v>
      </c>
      <c r="AH60" s="191">
        <v>4.4889999999999999</v>
      </c>
    </row>
    <row r="61" spans="1:1005" ht="15" x14ac:dyDescent="0.25">
      <c r="A61" s="146">
        <v>46419</v>
      </c>
      <c r="B61" s="281"/>
      <c r="C61" s="271"/>
      <c r="D61" s="276">
        <v>3.95</v>
      </c>
      <c r="E61" s="191">
        <v>5.3789999999999996</v>
      </c>
      <c r="F61" s="191">
        <v>4.5839999999999996</v>
      </c>
      <c r="G61" s="191">
        <v>4.6550000000000002</v>
      </c>
      <c r="H61" s="191">
        <v>3.5630000000000002</v>
      </c>
      <c r="I61" s="191">
        <v>3.9790000000000001</v>
      </c>
      <c r="J61" s="191">
        <v>3.04</v>
      </c>
      <c r="K61" s="191">
        <v>2.8769999999999998</v>
      </c>
      <c r="L61" s="191">
        <v>2.3119999999999998</v>
      </c>
      <c r="M61" s="191">
        <v>2.8740000000000001</v>
      </c>
      <c r="N61" s="191">
        <v>2.7770000000000001</v>
      </c>
      <c r="O61" s="191">
        <v>3.286</v>
      </c>
      <c r="P61" s="191">
        <v>3.5659999999999998</v>
      </c>
      <c r="Q61" s="191">
        <v>2.9180000000000001</v>
      </c>
      <c r="R61" s="191">
        <v>4.4029999999999996</v>
      </c>
      <c r="S61" s="191">
        <v>3.8</v>
      </c>
      <c r="T61" s="191">
        <v>3.3519999999999999</v>
      </c>
      <c r="U61" s="191">
        <v>4.399</v>
      </c>
      <c r="V61" s="191">
        <v>2.6080000000000001</v>
      </c>
      <c r="W61" s="191">
        <v>3.0470000000000002</v>
      </c>
      <c r="X61" s="191">
        <v>4.5590000000000002</v>
      </c>
      <c r="Y61" s="191">
        <v>3.593</v>
      </c>
      <c r="Z61" s="191">
        <v>3.1030000000000002</v>
      </c>
      <c r="AA61" s="191">
        <v>4.2759999999999998</v>
      </c>
      <c r="AB61" s="191">
        <v>2.819</v>
      </c>
      <c r="AC61" s="191">
        <v>4.1680000000000001</v>
      </c>
      <c r="AD61" s="191">
        <v>3.5979999999999999</v>
      </c>
      <c r="AE61" s="192">
        <v>3.4180000000000001</v>
      </c>
      <c r="AF61" s="191">
        <v>3.0310000000000001</v>
      </c>
      <c r="AG61" s="191">
        <v>4.4160000000000004</v>
      </c>
      <c r="AH61" s="191">
        <v>3.8140000000000001</v>
      </c>
    </row>
    <row r="62" spans="1:1005" ht="15" x14ac:dyDescent="0.25">
      <c r="A62" s="146">
        <v>46447</v>
      </c>
      <c r="B62" s="281"/>
      <c r="C62" s="271"/>
      <c r="D62" s="276">
        <v>4.5999999999999996</v>
      </c>
      <c r="E62" s="191">
        <v>5.7110000000000003</v>
      </c>
      <c r="F62" s="191">
        <v>5.7530000000000001</v>
      </c>
      <c r="G62" s="191">
        <v>5.274</v>
      </c>
      <c r="H62" s="191">
        <v>4.6500000000000004</v>
      </c>
      <c r="I62" s="191">
        <v>4.3310000000000004</v>
      </c>
      <c r="J62" s="191">
        <v>3.496</v>
      </c>
      <c r="K62" s="191">
        <v>3.0259999999999998</v>
      </c>
      <c r="L62" s="191">
        <v>2.911</v>
      </c>
      <c r="M62" s="191">
        <v>4.7569999999999997</v>
      </c>
      <c r="N62" s="191">
        <v>2.984</v>
      </c>
      <c r="O62" s="191">
        <v>3.496</v>
      </c>
      <c r="P62" s="191">
        <v>6.0590000000000002</v>
      </c>
      <c r="Q62" s="191">
        <v>2.95</v>
      </c>
      <c r="R62" s="191">
        <v>5.3620000000000001</v>
      </c>
      <c r="S62" s="191">
        <v>3.835</v>
      </c>
      <c r="T62" s="191">
        <v>3.6789999999999998</v>
      </c>
      <c r="U62" s="191">
        <v>5.4580000000000002</v>
      </c>
      <c r="V62" s="191">
        <v>2.8029999999999999</v>
      </c>
      <c r="W62" s="191">
        <v>3.0430000000000001</v>
      </c>
      <c r="X62" s="191">
        <v>5.7350000000000003</v>
      </c>
      <c r="Y62" s="191">
        <v>4.3719999999999999</v>
      </c>
      <c r="Z62" s="191">
        <v>4.9630000000000001</v>
      </c>
      <c r="AA62" s="191">
        <v>4.5069999999999997</v>
      </c>
      <c r="AB62" s="191">
        <v>2.8439999999999999</v>
      </c>
      <c r="AC62" s="191">
        <v>4.5419999999999998</v>
      </c>
      <c r="AD62" s="191">
        <v>3.7730000000000001</v>
      </c>
      <c r="AE62" s="192">
        <v>3.9420000000000002</v>
      </c>
      <c r="AF62" s="191">
        <v>3.415</v>
      </c>
      <c r="AG62" s="191">
        <v>5.2140000000000004</v>
      </c>
      <c r="AH62" s="191">
        <v>5.2140000000000004</v>
      </c>
    </row>
    <row r="63" spans="1:1005" ht="15" x14ac:dyDescent="0.25">
      <c r="A63" s="146">
        <v>46478</v>
      </c>
      <c r="B63" s="281"/>
      <c r="C63" s="271"/>
      <c r="D63" s="276">
        <v>9.09</v>
      </c>
      <c r="E63" s="191">
        <v>10.026999999999999</v>
      </c>
      <c r="F63" s="191">
        <v>8.1170000000000009</v>
      </c>
      <c r="G63" s="191">
        <v>7.0380000000000003</v>
      </c>
      <c r="H63" s="191">
        <v>6.5570000000000004</v>
      </c>
      <c r="I63" s="191">
        <v>9.25</v>
      </c>
      <c r="J63" s="191">
        <v>7.06</v>
      </c>
      <c r="K63" s="191">
        <v>7.3680000000000003</v>
      </c>
      <c r="L63" s="191">
        <v>5.7389999999999999</v>
      </c>
      <c r="M63" s="191">
        <v>9.8580000000000005</v>
      </c>
      <c r="N63" s="191">
        <v>6.4</v>
      </c>
      <c r="O63" s="191">
        <v>9.1760000000000002</v>
      </c>
      <c r="P63" s="191">
        <v>9.3729999999999993</v>
      </c>
      <c r="Q63" s="191">
        <v>3.5670000000000002</v>
      </c>
      <c r="R63" s="191">
        <v>7.0170000000000003</v>
      </c>
      <c r="S63" s="191">
        <v>7.056</v>
      </c>
      <c r="T63" s="191">
        <v>6.6230000000000002</v>
      </c>
      <c r="U63" s="191">
        <v>12.67</v>
      </c>
      <c r="V63" s="191">
        <v>4.8319999999999999</v>
      </c>
      <c r="W63" s="191">
        <v>5.3760000000000003</v>
      </c>
      <c r="X63" s="191">
        <v>9.6929999999999996</v>
      </c>
      <c r="Y63" s="191">
        <v>7.0119999999999996</v>
      </c>
      <c r="Z63" s="191">
        <v>9.7789999999999999</v>
      </c>
      <c r="AA63" s="191">
        <v>7.2359999999999998</v>
      </c>
      <c r="AB63" s="191">
        <v>6.4640000000000004</v>
      </c>
      <c r="AC63" s="191">
        <v>6.8579999999999997</v>
      </c>
      <c r="AD63" s="191">
        <v>6.8689999999999998</v>
      </c>
      <c r="AE63" s="192">
        <v>8.5079999999999991</v>
      </c>
      <c r="AF63" s="191">
        <v>6.4260000000000002</v>
      </c>
      <c r="AG63" s="191">
        <v>8.76</v>
      </c>
      <c r="AH63" s="191">
        <v>6.4569999999999999</v>
      </c>
    </row>
    <row r="64" spans="1:1005" ht="15" x14ac:dyDescent="0.25">
      <c r="A64" s="146">
        <v>46508</v>
      </c>
      <c r="B64" s="281"/>
      <c r="C64" s="271"/>
      <c r="D64" s="276">
        <v>26.11</v>
      </c>
      <c r="E64" s="191">
        <v>56.125999999999998</v>
      </c>
      <c r="F64" s="191">
        <v>38.393999999999998</v>
      </c>
      <c r="G64" s="191">
        <v>22.986000000000001</v>
      </c>
      <c r="H64" s="191">
        <v>22.204999999999998</v>
      </c>
      <c r="I64" s="191">
        <v>33.89</v>
      </c>
      <c r="J64" s="191">
        <v>25.727</v>
      </c>
      <c r="K64" s="191">
        <v>17.376000000000001</v>
      </c>
      <c r="L64" s="191">
        <v>19.765000000000001</v>
      </c>
      <c r="M64" s="191">
        <v>27.556000000000001</v>
      </c>
      <c r="N64" s="191">
        <v>24.27</v>
      </c>
      <c r="O64" s="191">
        <v>31.684999999999999</v>
      </c>
      <c r="P64" s="191">
        <v>29.545999999999999</v>
      </c>
      <c r="Q64" s="191">
        <v>24.399000000000001</v>
      </c>
      <c r="R64" s="191">
        <v>37.911000000000001</v>
      </c>
      <c r="S64" s="191">
        <v>16.361999999999998</v>
      </c>
      <c r="T64" s="191">
        <v>20.332000000000001</v>
      </c>
      <c r="U64" s="191">
        <v>24.584</v>
      </c>
      <c r="V64" s="191">
        <v>16.327999999999999</v>
      </c>
      <c r="W64" s="191">
        <v>26.733000000000001</v>
      </c>
      <c r="X64" s="191">
        <v>19.454999999999998</v>
      </c>
      <c r="Y64" s="191">
        <v>17.202999999999999</v>
      </c>
      <c r="Z64" s="191">
        <v>31.510999999999999</v>
      </c>
      <c r="AA64" s="191">
        <v>30.341999999999999</v>
      </c>
      <c r="AB64" s="191">
        <v>20.722000000000001</v>
      </c>
      <c r="AC64" s="191">
        <v>26.327999999999999</v>
      </c>
      <c r="AD64" s="191">
        <v>20.242000000000001</v>
      </c>
      <c r="AE64" s="192">
        <v>26.465</v>
      </c>
      <c r="AF64" s="191">
        <v>29.254000000000001</v>
      </c>
      <c r="AG64" s="191">
        <v>29.443000000000001</v>
      </c>
      <c r="AH64" s="191">
        <v>29.443000000000001</v>
      </c>
      <c r="ALQ64" s="167" t="e">
        <v>#N/A</v>
      </c>
    </row>
    <row r="65" spans="1:1005" ht="15" x14ac:dyDescent="0.25">
      <c r="A65" s="146">
        <v>46539</v>
      </c>
      <c r="B65" s="281"/>
      <c r="C65" s="271"/>
      <c r="D65" s="276">
        <v>40.090000000000003</v>
      </c>
      <c r="E65" s="191">
        <v>61.82</v>
      </c>
      <c r="F65" s="191">
        <v>73.078000000000003</v>
      </c>
      <c r="G65" s="191">
        <v>32.613999999999997</v>
      </c>
      <c r="H65" s="191">
        <v>48.222999999999999</v>
      </c>
      <c r="I65" s="191">
        <v>26.091000000000001</v>
      </c>
      <c r="J65" s="191">
        <v>26.213000000000001</v>
      </c>
      <c r="K65" s="191">
        <v>13.398999999999999</v>
      </c>
      <c r="L65" s="191">
        <v>34.994</v>
      </c>
      <c r="M65" s="191">
        <v>22.16</v>
      </c>
      <c r="N65" s="191">
        <v>35.648000000000003</v>
      </c>
      <c r="O65" s="191">
        <v>36.656999999999996</v>
      </c>
      <c r="P65" s="191">
        <v>28.263999999999999</v>
      </c>
      <c r="Q65" s="191">
        <v>75.138000000000005</v>
      </c>
      <c r="R65" s="191">
        <v>41.75</v>
      </c>
      <c r="S65" s="191">
        <v>42.241999999999997</v>
      </c>
      <c r="T65" s="191">
        <v>65.603999999999999</v>
      </c>
      <c r="U65" s="191">
        <v>11.766999999999999</v>
      </c>
      <c r="V65" s="191">
        <v>29.709</v>
      </c>
      <c r="W65" s="191">
        <v>51.463999999999999</v>
      </c>
      <c r="X65" s="191">
        <v>51.631</v>
      </c>
      <c r="Y65" s="191">
        <v>42.316000000000003</v>
      </c>
      <c r="Z65" s="191">
        <v>53.555</v>
      </c>
      <c r="AA65" s="191">
        <v>18.835999999999999</v>
      </c>
      <c r="AB65" s="191">
        <v>55.875999999999998</v>
      </c>
      <c r="AC65" s="191">
        <v>33.68</v>
      </c>
      <c r="AD65" s="191">
        <v>42.917999999999999</v>
      </c>
      <c r="AE65" s="192">
        <v>26.939</v>
      </c>
      <c r="AF65" s="191">
        <v>64.165000000000006</v>
      </c>
      <c r="AG65" s="191">
        <v>42.152000000000001</v>
      </c>
      <c r="AH65" s="191">
        <v>42.152000000000001</v>
      </c>
      <c r="ALQ65" s="167" t="e">
        <v>#N/A</v>
      </c>
    </row>
    <row r="66" spans="1:1005" ht="15" x14ac:dyDescent="0.25">
      <c r="A66" s="146">
        <v>46569</v>
      </c>
      <c r="B66" s="281"/>
      <c r="C66" s="271"/>
      <c r="D66" s="276">
        <v>14.86</v>
      </c>
      <c r="E66" s="191">
        <v>23.898</v>
      </c>
      <c r="F66" s="191">
        <v>27.91</v>
      </c>
      <c r="G66" s="191">
        <v>16.331</v>
      </c>
      <c r="H66" s="191">
        <v>30.547999999999998</v>
      </c>
      <c r="I66" s="191">
        <v>10.909000000000001</v>
      </c>
      <c r="J66" s="191">
        <v>10.28</v>
      </c>
      <c r="K66" s="191">
        <v>6.306</v>
      </c>
      <c r="L66" s="191">
        <v>12.465</v>
      </c>
      <c r="M66" s="191">
        <v>9.1890000000000001</v>
      </c>
      <c r="N66" s="191">
        <v>15.238</v>
      </c>
      <c r="O66" s="191">
        <v>13.044</v>
      </c>
      <c r="P66" s="191">
        <v>12.066000000000001</v>
      </c>
      <c r="Q66" s="191">
        <v>37.481000000000002</v>
      </c>
      <c r="R66" s="191">
        <v>22.074000000000002</v>
      </c>
      <c r="S66" s="191">
        <v>14.38</v>
      </c>
      <c r="T66" s="191">
        <v>42.790999999999997</v>
      </c>
      <c r="U66" s="191">
        <v>7.3079999999999998</v>
      </c>
      <c r="V66" s="191">
        <v>12.234999999999999</v>
      </c>
      <c r="W66" s="191">
        <v>18.844999999999999</v>
      </c>
      <c r="X66" s="191">
        <v>18.617000000000001</v>
      </c>
      <c r="Y66" s="191">
        <v>15.387</v>
      </c>
      <c r="Z66" s="191">
        <v>20.597999999999999</v>
      </c>
      <c r="AA66" s="191">
        <v>8.3309999999999995</v>
      </c>
      <c r="AB66" s="191">
        <v>39.341999999999999</v>
      </c>
      <c r="AC66" s="191">
        <v>12.375999999999999</v>
      </c>
      <c r="AD66" s="191">
        <v>17.818000000000001</v>
      </c>
      <c r="AE66" s="192">
        <v>13.387</v>
      </c>
      <c r="AF66" s="191">
        <v>33.950000000000003</v>
      </c>
      <c r="AG66" s="191">
        <v>15.782999999999999</v>
      </c>
      <c r="AH66" s="191">
        <v>15.782999999999999</v>
      </c>
      <c r="ALQ66" s="167" t="e">
        <v>#N/A</v>
      </c>
    </row>
    <row r="67" spans="1:1005" ht="15" x14ac:dyDescent="0.25">
      <c r="A67" s="146">
        <v>46600</v>
      </c>
      <c r="B67" s="281"/>
      <c r="C67" s="271"/>
      <c r="D67" s="276">
        <v>8.24</v>
      </c>
      <c r="E67" s="191">
        <v>10.867000000000001</v>
      </c>
      <c r="F67" s="191">
        <v>13.54</v>
      </c>
      <c r="G67" s="191">
        <v>8.3960000000000008</v>
      </c>
      <c r="H67" s="191">
        <v>12.715</v>
      </c>
      <c r="I67" s="191">
        <v>7.157</v>
      </c>
      <c r="J67" s="191">
        <v>7.056</v>
      </c>
      <c r="K67" s="191">
        <v>4.3630000000000004</v>
      </c>
      <c r="L67" s="191">
        <v>6.7460000000000004</v>
      </c>
      <c r="M67" s="191">
        <v>6.0030000000000001</v>
      </c>
      <c r="N67" s="191">
        <v>8.8970000000000002</v>
      </c>
      <c r="O67" s="191">
        <v>8.0860000000000003</v>
      </c>
      <c r="P67" s="191">
        <v>7.5179999999999998</v>
      </c>
      <c r="Q67" s="191">
        <v>13.222</v>
      </c>
      <c r="R67" s="191">
        <v>9.6999999999999993</v>
      </c>
      <c r="S67" s="191">
        <v>9.1120000000000001</v>
      </c>
      <c r="T67" s="191">
        <v>14.986000000000001</v>
      </c>
      <c r="U67" s="191">
        <v>5.4580000000000002</v>
      </c>
      <c r="V67" s="191">
        <v>7.6319999999999997</v>
      </c>
      <c r="W67" s="191">
        <v>9.8209999999999997</v>
      </c>
      <c r="X67" s="191">
        <v>8.6359999999999992</v>
      </c>
      <c r="Y67" s="191">
        <v>8.36</v>
      </c>
      <c r="Z67" s="191">
        <v>12.077</v>
      </c>
      <c r="AA67" s="191">
        <v>5.6840000000000002</v>
      </c>
      <c r="AB67" s="191">
        <v>13.686</v>
      </c>
      <c r="AC67" s="191">
        <v>7.4740000000000002</v>
      </c>
      <c r="AD67" s="191">
        <v>8.3650000000000002</v>
      </c>
      <c r="AE67" s="192">
        <v>8.6999999999999993</v>
      </c>
      <c r="AF67" s="191">
        <v>12.737</v>
      </c>
      <c r="AG67" s="191">
        <v>7.8650000000000002</v>
      </c>
      <c r="AH67" s="191">
        <v>7.8650000000000002</v>
      </c>
      <c r="ALQ67" s="167" t="e">
        <v>#N/A</v>
      </c>
    </row>
    <row r="68" spans="1:1005" ht="15" x14ac:dyDescent="0.25">
      <c r="A68" s="146">
        <v>46631</v>
      </c>
      <c r="B68" s="281"/>
      <c r="C68" s="271"/>
      <c r="D68" s="276">
        <v>6.95</v>
      </c>
      <c r="E68" s="191">
        <v>8.1950000000000003</v>
      </c>
      <c r="F68" s="191">
        <v>9.1609999999999996</v>
      </c>
      <c r="G68" s="191">
        <v>5.9390000000000001</v>
      </c>
      <c r="H68" s="191">
        <v>7.86</v>
      </c>
      <c r="I68" s="191">
        <v>5.5250000000000004</v>
      </c>
      <c r="J68" s="191">
        <v>5.274</v>
      </c>
      <c r="K68" s="191">
        <v>3.661</v>
      </c>
      <c r="L68" s="191">
        <v>7.2850000000000001</v>
      </c>
      <c r="M68" s="191">
        <v>4.8840000000000003</v>
      </c>
      <c r="N68" s="191">
        <v>5.9210000000000003</v>
      </c>
      <c r="O68" s="191">
        <v>6.665</v>
      </c>
      <c r="P68" s="191">
        <v>6.4240000000000004</v>
      </c>
      <c r="Q68" s="191">
        <v>8.3719999999999999</v>
      </c>
      <c r="R68" s="191">
        <v>6.8</v>
      </c>
      <c r="S68" s="191">
        <v>6.0250000000000004</v>
      </c>
      <c r="T68" s="191">
        <v>8.5350000000000001</v>
      </c>
      <c r="U68" s="191">
        <v>4.7919999999999998</v>
      </c>
      <c r="V68" s="191">
        <v>6.5289999999999999</v>
      </c>
      <c r="W68" s="191">
        <v>9.1010000000000009</v>
      </c>
      <c r="X68" s="191">
        <v>6.508</v>
      </c>
      <c r="Y68" s="191">
        <v>6.1050000000000004</v>
      </c>
      <c r="Z68" s="191">
        <v>7.5519999999999996</v>
      </c>
      <c r="AA68" s="191">
        <v>4.734</v>
      </c>
      <c r="AB68" s="191">
        <v>8.06</v>
      </c>
      <c r="AC68" s="191">
        <v>7.3719999999999999</v>
      </c>
      <c r="AD68" s="191">
        <v>5.97</v>
      </c>
      <c r="AE68" s="192">
        <v>6.82</v>
      </c>
      <c r="AF68" s="191">
        <v>8.9819999999999993</v>
      </c>
      <c r="AG68" s="191">
        <v>6.2990000000000004</v>
      </c>
      <c r="AH68" s="191">
        <v>6.2990000000000004</v>
      </c>
      <c r="ALQ68" s="167" t="e">
        <v>#N/A</v>
      </c>
    </row>
    <row r="69" spans="1:1005" ht="15" x14ac:dyDescent="0.25">
      <c r="A69" s="146"/>
      <c r="B69" s="281"/>
      <c r="C69" s="271"/>
      <c r="D69" s="276"/>
      <c r="E69" s="191"/>
      <c r="F69" s="191"/>
      <c r="G69" s="191"/>
      <c r="H69" s="191"/>
      <c r="I69" s="191"/>
      <c r="J69" s="191"/>
      <c r="K69" s="191"/>
      <c r="L69" s="191"/>
      <c r="M69" s="191"/>
      <c r="N69" s="191"/>
      <c r="O69" s="191"/>
      <c r="P69" s="191"/>
      <c r="Q69" s="191"/>
      <c r="R69" s="191"/>
      <c r="S69" s="191"/>
      <c r="T69" s="191"/>
      <c r="U69" s="191"/>
      <c r="V69" s="191"/>
      <c r="W69" s="191"/>
      <c r="X69" s="191"/>
      <c r="Y69" s="191"/>
      <c r="Z69" s="191"/>
      <c r="AA69" s="191"/>
      <c r="AB69" s="191"/>
      <c r="AC69" s="191"/>
      <c r="AD69" s="191"/>
      <c r="AE69" s="192"/>
      <c r="AF69" s="191"/>
      <c r="AG69" s="191"/>
      <c r="AH69" s="191"/>
      <c r="ALQ69" s="167" t="e">
        <v>#N/A</v>
      </c>
    </row>
    <row r="70" spans="1:1005" ht="15" x14ac:dyDescent="0.25">
      <c r="A70" s="146"/>
      <c r="B70" s="281"/>
      <c r="C70" s="271"/>
      <c r="D70" s="276"/>
      <c r="E70" s="191"/>
      <c r="F70" s="191"/>
      <c r="G70" s="191"/>
      <c r="H70" s="191"/>
      <c r="I70" s="191"/>
      <c r="J70" s="191"/>
      <c r="K70" s="191"/>
      <c r="L70" s="191"/>
      <c r="M70" s="191"/>
      <c r="N70" s="191"/>
      <c r="O70" s="191"/>
      <c r="P70" s="191"/>
      <c r="Q70" s="191"/>
      <c r="R70" s="191"/>
      <c r="S70" s="191"/>
      <c r="T70" s="191"/>
      <c r="U70" s="191"/>
      <c r="V70" s="191"/>
      <c r="W70" s="191"/>
      <c r="X70" s="191"/>
      <c r="Y70" s="191"/>
      <c r="Z70" s="191"/>
      <c r="AA70" s="191"/>
      <c r="AB70" s="191"/>
      <c r="AC70" s="191"/>
      <c r="AD70" s="191"/>
      <c r="AE70" s="192"/>
      <c r="AF70" s="191"/>
      <c r="AG70" s="191"/>
      <c r="AH70" s="191"/>
      <c r="ALQ70" s="167" t="e">
        <v>#N/A</v>
      </c>
    </row>
    <row r="71" spans="1:1005" ht="15" x14ac:dyDescent="0.25">
      <c r="A71" s="146"/>
      <c r="B71" s="281"/>
      <c r="C71" s="271"/>
      <c r="D71" s="276"/>
      <c r="E71" s="191"/>
      <c r="F71" s="191"/>
      <c r="G71" s="191"/>
      <c r="H71" s="191"/>
      <c r="I71" s="191"/>
      <c r="J71" s="191"/>
      <c r="K71" s="191"/>
      <c r="L71" s="191"/>
      <c r="M71" s="191"/>
      <c r="N71" s="191"/>
      <c r="O71" s="191"/>
      <c r="P71" s="191"/>
      <c r="Q71" s="191"/>
      <c r="R71" s="191"/>
      <c r="S71" s="191"/>
      <c r="T71" s="191"/>
      <c r="U71" s="191"/>
      <c r="V71" s="191"/>
      <c r="W71" s="191"/>
      <c r="X71" s="191"/>
      <c r="Y71" s="191"/>
      <c r="Z71" s="191"/>
      <c r="AA71" s="191"/>
      <c r="AB71" s="191"/>
      <c r="AC71" s="191"/>
      <c r="AD71" s="191"/>
      <c r="AE71" s="192"/>
      <c r="AF71" s="191"/>
      <c r="AG71" s="191"/>
      <c r="AH71" s="191"/>
      <c r="ALQ71" s="167" t="e">
        <v>#N/A</v>
      </c>
    </row>
    <row r="72" spans="1:1005" ht="15" x14ac:dyDescent="0.25">
      <c r="A72" s="146"/>
      <c r="B72" s="281"/>
      <c r="C72" s="271"/>
      <c r="D72" s="276"/>
      <c r="ALQ72" s="167" t="e">
        <v>#N/A</v>
      </c>
    </row>
    <row r="73" spans="1:1005" ht="15" x14ac:dyDescent="0.25">
      <c r="A73" s="146"/>
      <c r="B73" s="281"/>
      <c r="C73" s="271"/>
      <c r="D73" s="276"/>
    </row>
    <row r="74" spans="1:1005" ht="15" x14ac:dyDescent="0.25">
      <c r="A74" s="146"/>
      <c r="B74" s="281"/>
      <c r="C74" s="271"/>
      <c r="D74" s="276"/>
    </row>
    <row r="75" spans="1:1005" ht="15" x14ac:dyDescent="0.25">
      <c r="A75" s="146"/>
      <c r="B75" s="281"/>
      <c r="C75" s="271"/>
      <c r="D75" s="276"/>
    </row>
    <row r="76" spans="1:1005" ht="15" x14ac:dyDescent="0.25">
      <c r="A76" s="146"/>
      <c r="B76" s="281"/>
      <c r="C76" s="271"/>
      <c r="D76" s="276"/>
    </row>
    <row r="77" spans="1:1005" ht="15" x14ac:dyDescent="0.25">
      <c r="A77" s="146"/>
      <c r="B77" s="281"/>
      <c r="C77" s="271"/>
      <c r="D77" s="276"/>
    </row>
    <row r="78" spans="1:1005" ht="15" x14ac:dyDescent="0.25">
      <c r="A78" s="146"/>
      <c r="B78" s="281"/>
      <c r="C78" s="271"/>
      <c r="D78" s="276"/>
    </row>
    <row r="79" spans="1:1005" ht="15" x14ac:dyDescent="0.25">
      <c r="A79" s="146"/>
      <c r="B79" s="281"/>
      <c r="C79" s="271"/>
      <c r="D79" s="276"/>
    </row>
    <row r="80" spans="1:1005" ht="15" x14ac:dyDescent="0.25">
      <c r="A80" s="146"/>
      <c r="B80" s="281"/>
      <c r="C80" s="271"/>
      <c r="D80" s="276"/>
    </row>
    <row r="81" spans="1:4" ht="12.75" customHeight="1" x14ac:dyDescent="0.25">
      <c r="A81" s="146"/>
      <c r="B81" s="289"/>
      <c r="C81" s="261"/>
      <c r="D81" s="27"/>
    </row>
    <row r="82" spans="1:4" ht="12.75" customHeight="1" x14ac:dyDescent="0.25">
      <c r="A82" s="146"/>
      <c r="B82" s="289"/>
      <c r="C82" s="261"/>
      <c r="D82" s="27"/>
    </row>
    <row r="83" spans="1:4" ht="12.75" customHeight="1" x14ac:dyDescent="0.25">
      <c r="A83" s="146"/>
      <c r="B83" s="289"/>
      <c r="C83" s="261"/>
      <c r="D83" s="27"/>
    </row>
    <row r="84" spans="1:4" ht="12.75" customHeight="1" x14ac:dyDescent="0.25">
      <c r="A84" s="146"/>
      <c r="B84" s="289"/>
      <c r="C84" s="261"/>
      <c r="D84" s="27"/>
    </row>
  </sheetData>
  <mergeCells count="1">
    <mergeCell ref="B1:AH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tabColor rgb="FFCCEBC5"/>
  </sheetPr>
  <dimension ref="A1:ALQ84"/>
  <sheetViews>
    <sheetView workbookViewId="0">
      <selection activeCell="D4" sqref="D4"/>
    </sheetView>
  </sheetViews>
  <sheetFormatPr defaultColWidth="18.7109375" defaultRowHeight="12.75" customHeight="1" x14ac:dyDescent="0.25"/>
  <cols>
    <col min="1" max="1" width="7.5703125" style="162" customWidth="1"/>
    <col min="2" max="4" width="7.5703125" style="282" customWidth="1"/>
    <col min="5" max="5" width="7" customWidth="1"/>
    <col min="6" max="15" width="8" customWidth="1"/>
    <col min="16" max="19" width="7" customWidth="1"/>
    <col min="20" max="26" width="8" customWidth="1"/>
    <col min="27" max="30" width="7" customWidth="1"/>
    <col min="31" max="31" width="8.42578125" style="2" customWidth="1"/>
    <col min="32" max="54" width="9.140625" customWidth="1"/>
  </cols>
  <sheetData>
    <row r="1" spans="1:51" s="162" customFormat="1" ht="15" x14ac:dyDescent="0.25">
      <c r="A1" s="34"/>
      <c r="B1" s="332"/>
      <c r="C1" s="332"/>
      <c r="D1" s="332"/>
      <c r="E1" s="332"/>
      <c r="F1" s="332"/>
      <c r="G1" s="332"/>
      <c r="H1" s="332"/>
      <c r="I1" s="332"/>
      <c r="J1" s="332"/>
      <c r="K1" s="332"/>
      <c r="L1" s="332"/>
      <c r="M1" s="332"/>
      <c r="N1" s="332"/>
      <c r="O1" s="332"/>
      <c r="P1" s="332"/>
      <c r="Q1" s="332"/>
      <c r="R1" s="332"/>
      <c r="S1" s="332"/>
      <c r="T1" s="332"/>
      <c r="U1" s="332"/>
      <c r="V1" s="332"/>
      <c r="W1" s="332"/>
      <c r="X1" s="332"/>
      <c r="Y1" s="332"/>
      <c r="Z1" s="332"/>
      <c r="AA1" s="332"/>
      <c r="AB1" s="332"/>
      <c r="AC1" s="332"/>
      <c r="AD1" s="332"/>
      <c r="AE1" s="332"/>
      <c r="AF1" s="332"/>
      <c r="AG1" s="332"/>
      <c r="AH1" s="332"/>
    </row>
    <row r="2" spans="1:51" s="162" customFormat="1" ht="15" x14ac:dyDescent="0.25">
      <c r="A2" s="34"/>
      <c r="B2" s="155" t="s">
        <v>45</v>
      </c>
      <c r="C2" s="155" t="s">
        <v>46</v>
      </c>
      <c r="D2" s="155" t="s">
        <v>47</v>
      </c>
      <c r="E2" s="155">
        <v>1991</v>
      </c>
      <c r="F2" s="155">
        <v>1992</v>
      </c>
      <c r="G2" s="155">
        <v>1993</v>
      </c>
      <c r="H2" s="155">
        <v>1994</v>
      </c>
      <c r="I2" s="155">
        <v>1995</v>
      </c>
      <c r="J2" s="155">
        <v>1996</v>
      </c>
      <c r="K2" s="155">
        <v>1997</v>
      </c>
      <c r="L2" s="155">
        <v>1998</v>
      </c>
      <c r="M2" s="155">
        <v>1999</v>
      </c>
      <c r="N2" s="155">
        <v>2000</v>
      </c>
      <c r="O2" s="155">
        <v>2001</v>
      </c>
      <c r="P2" s="155">
        <v>2002</v>
      </c>
      <c r="Q2" s="155">
        <v>2003</v>
      </c>
      <c r="R2" s="155">
        <v>2004</v>
      </c>
      <c r="S2" s="155">
        <v>2005</v>
      </c>
      <c r="T2" s="155">
        <v>2006</v>
      </c>
      <c r="U2" s="155">
        <v>2007</v>
      </c>
      <c r="V2" s="155">
        <v>2008</v>
      </c>
      <c r="W2" s="155">
        <v>2009</v>
      </c>
      <c r="X2" s="155">
        <v>2010</v>
      </c>
      <c r="Y2" s="155">
        <v>2011</v>
      </c>
      <c r="Z2" s="155">
        <v>2012</v>
      </c>
      <c r="AA2" s="155">
        <v>2013</v>
      </c>
      <c r="AB2" s="155">
        <v>2014</v>
      </c>
      <c r="AC2" s="155">
        <v>2015</v>
      </c>
      <c r="AD2" s="155">
        <v>2016</v>
      </c>
      <c r="AE2" s="155">
        <v>2017</v>
      </c>
      <c r="AF2" s="155">
        <v>2018</v>
      </c>
      <c r="AG2" s="155">
        <v>2019</v>
      </c>
      <c r="AH2" s="155">
        <v>2020</v>
      </c>
    </row>
    <row r="3" spans="1:51" s="162" customFormat="1" ht="15" x14ac:dyDescent="0.25">
      <c r="A3" s="35"/>
      <c r="B3" s="33" t="s">
        <v>63</v>
      </c>
      <c r="C3" s="33" t="s">
        <v>64</v>
      </c>
      <c r="D3" s="33" t="s">
        <v>65</v>
      </c>
      <c r="E3" s="33" t="s">
        <v>66</v>
      </c>
      <c r="F3" s="33" t="s">
        <v>67</v>
      </c>
      <c r="G3" s="33" t="s">
        <v>68</v>
      </c>
      <c r="H3" s="33" t="s">
        <v>69</v>
      </c>
      <c r="I3" s="33" t="s">
        <v>70</v>
      </c>
      <c r="J3" s="33" t="s">
        <v>71</v>
      </c>
      <c r="K3" s="33" t="s">
        <v>72</v>
      </c>
      <c r="L3" s="33" t="s">
        <v>73</v>
      </c>
      <c r="M3" s="33" t="s">
        <v>74</v>
      </c>
      <c r="N3" s="33" t="s">
        <v>75</v>
      </c>
      <c r="O3" s="33" t="s">
        <v>76</v>
      </c>
      <c r="P3" s="33" t="s">
        <v>77</v>
      </c>
      <c r="Q3" s="33" t="s">
        <v>78</v>
      </c>
      <c r="R3" s="33" t="s">
        <v>79</v>
      </c>
      <c r="S3" s="33" t="s">
        <v>80</v>
      </c>
      <c r="T3" s="33" t="s">
        <v>81</v>
      </c>
      <c r="U3" s="33" t="s">
        <v>82</v>
      </c>
      <c r="V3" s="33" t="s">
        <v>83</v>
      </c>
      <c r="W3" s="33" t="s">
        <v>84</v>
      </c>
      <c r="X3" s="33" t="s">
        <v>85</v>
      </c>
      <c r="Y3" s="33" t="s">
        <v>86</v>
      </c>
      <c r="Z3" s="33" t="s">
        <v>87</v>
      </c>
      <c r="AA3" s="33" t="s">
        <v>88</v>
      </c>
      <c r="AB3" s="33" t="s">
        <v>89</v>
      </c>
      <c r="AC3" s="33" t="s">
        <v>90</v>
      </c>
      <c r="AD3" s="33" t="s">
        <v>91</v>
      </c>
      <c r="AE3" s="33" t="s">
        <v>92</v>
      </c>
      <c r="AF3" s="33" t="s">
        <v>93</v>
      </c>
      <c r="AG3" s="33" t="s">
        <v>94</v>
      </c>
      <c r="AH3" s="33" t="s">
        <v>95</v>
      </c>
    </row>
    <row r="4" spans="1:51" ht="14.45" customHeight="1" x14ac:dyDescent="0.25">
      <c r="A4" s="294">
        <v>44682</v>
      </c>
      <c r="B4" s="292"/>
      <c r="C4" s="293"/>
      <c r="D4" s="273">
        <v>60</v>
      </c>
      <c r="E4" s="108">
        <v>56.26</v>
      </c>
      <c r="F4" s="108">
        <v>74.153000000000006</v>
      </c>
      <c r="G4" s="108">
        <v>62.554000000000002</v>
      </c>
      <c r="H4" s="108">
        <v>59.65</v>
      </c>
      <c r="I4" s="108">
        <v>50.423000000000002</v>
      </c>
      <c r="J4" s="108">
        <v>61.98</v>
      </c>
      <c r="K4" s="108">
        <v>65.569999999999993</v>
      </c>
      <c r="L4" s="108">
        <v>50.124000000000002</v>
      </c>
      <c r="M4" s="108">
        <v>62.015000000000001</v>
      </c>
      <c r="N4" s="108">
        <v>60.625</v>
      </c>
      <c r="O4" s="108">
        <v>70.605999999999995</v>
      </c>
      <c r="P4" s="108">
        <v>52.216000000000001</v>
      </c>
      <c r="Q4" s="108">
        <v>59.720999999999997</v>
      </c>
      <c r="R4" s="108">
        <v>61.726999999999997</v>
      </c>
      <c r="S4" s="108">
        <v>56.905999999999999</v>
      </c>
      <c r="T4" s="108">
        <v>60.826999999999998</v>
      </c>
      <c r="U4" s="108">
        <v>79.319000000000003</v>
      </c>
      <c r="V4" s="108">
        <v>56.878</v>
      </c>
      <c r="W4" s="108">
        <v>71.231999999999999</v>
      </c>
      <c r="X4" s="108">
        <v>47.372</v>
      </c>
      <c r="Y4" s="108">
        <v>55.088999999999999</v>
      </c>
      <c r="Z4" s="108">
        <v>59.899000000000001</v>
      </c>
      <c r="AA4" s="108">
        <v>57.304000000000002</v>
      </c>
      <c r="AB4" s="108">
        <v>59.970999999999997</v>
      </c>
      <c r="AC4" s="108">
        <v>69.143000000000001</v>
      </c>
      <c r="AD4" s="108">
        <v>61.795999999999999</v>
      </c>
      <c r="AE4" s="108">
        <v>60.029000000000003</v>
      </c>
      <c r="AF4" s="108">
        <v>67.033000000000001</v>
      </c>
      <c r="AG4" s="108">
        <v>49.857999999999997</v>
      </c>
      <c r="AH4" s="109">
        <v>59.694000000000003</v>
      </c>
      <c r="AI4" s="130"/>
      <c r="AJ4" s="130"/>
      <c r="AK4" s="130"/>
      <c r="AL4" s="130"/>
      <c r="AM4" s="130"/>
      <c r="AN4" s="130"/>
      <c r="AO4" s="130"/>
      <c r="AP4" s="130"/>
      <c r="AQ4" s="130"/>
      <c r="AR4" s="130"/>
      <c r="AS4" s="130"/>
      <c r="AT4" s="130"/>
      <c r="AU4" s="130"/>
      <c r="AV4" s="130"/>
      <c r="AW4" s="130"/>
      <c r="AX4" s="130"/>
      <c r="AY4" s="130"/>
    </row>
    <row r="5" spans="1:51" ht="14.45" customHeight="1" x14ac:dyDescent="0.25">
      <c r="A5" s="294">
        <v>44713</v>
      </c>
      <c r="B5" s="280"/>
      <c r="C5" s="270"/>
      <c r="D5" s="274">
        <v>24</v>
      </c>
      <c r="E5" s="108">
        <v>33.869</v>
      </c>
      <c r="F5" s="108">
        <v>28.8</v>
      </c>
      <c r="G5" s="108">
        <v>26.952000000000002</v>
      </c>
      <c r="H5" s="108">
        <v>24.436</v>
      </c>
      <c r="I5" s="108">
        <v>46.081000000000003</v>
      </c>
      <c r="J5" s="108">
        <v>17.699000000000002</v>
      </c>
      <c r="K5" s="108">
        <v>34.045999999999999</v>
      </c>
      <c r="L5" s="108">
        <v>20.454999999999998</v>
      </c>
      <c r="M5" s="108">
        <v>42.256999999999998</v>
      </c>
      <c r="N5" s="108">
        <v>18.024000000000001</v>
      </c>
      <c r="O5" s="108">
        <v>17.344999999999999</v>
      </c>
      <c r="P5" s="108">
        <v>19.768999999999998</v>
      </c>
      <c r="Q5" s="108">
        <v>23.564</v>
      </c>
      <c r="R5" s="108">
        <v>14.975</v>
      </c>
      <c r="S5" s="108">
        <v>21.462</v>
      </c>
      <c r="T5" s="108">
        <v>17.878</v>
      </c>
      <c r="U5" s="108">
        <v>25.271000000000001</v>
      </c>
      <c r="V5" s="108">
        <v>26.94</v>
      </c>
      <c r="W5" s="108">
        <v>21.015999999999998</v>
      </c>
      <c r="X5" s="108">
        <v>23.454000000000001</v>
      </c>
      <c r="Y5" s="108">
        <v>36.722000000000001</v>
      </c>
      <c r="Z5" s="108">
        <v>16.346</v>
      </c>
      <c r="AA5" s="108">
        <v>21.474</v>
      </c>
      <c r="AB5" s="108">
        <v>29.693000000000001</v>
      </c>
      <c r="AC5" s="108">
        <v>70.024000000000001</v>
      </c>
      <c r="AD5" s="108">
        <v>33.401000000000003</v>
      </c>
      <c r="AE5" s="108">
        <v>24.667000000000002</v>
      </c>
      <c r="AF5" s="108">
        <v>16.673999999999999</v>
      </c>
      <c r="AG5" s="108">
        <v>44.411999999999999</v>
      </c>
      <c r="AH5" s="109">
        <v>20.192</v>
      </c>
      <c r="AI5" s="130"/>
      <c r="AJ5" s="130"/>
      <c r="AK5" s="130"/>
      <c r="AL5" s="130"/>
      <c r="AM5" s="130"/>
      <c r="AN5" s="130"/>
      <c r="AO5" s="130"/>
      <c r="AP5" s="130"/>
      <c r="AQ5" s="130"/>
      <c r="AR5" s="130"/>
      <c r="AS5" s="130"/>
      <c r="AT5" s="130"/>
      <c r="AU5" s="130"/>
      <c r="AV5" s="130"/>
      <c r="AW5" s="130"/>
      <c r="AX5" s="130"/>
      <c r="AY5" s="130"/>
    </row>
    <row r="6" spans="1:51" ht="14.45" customHeight="1" x14ac:dyDescent="0.25">
      <c r="A6" s="294">
        <v>44743</v>
      </c>
      <c r="B6" s="280"/>
      <c r="C6" s="270"/>
      <c r="D6" s="274">
        <v>10</v>
      </c>
      <c r="E6" s="108">
        <v>13.698</v>
      </c>
      <c r="F6" s="108">
        <v>14.28</v>
      </c>
      <c r="G6" s="108">
        <v>9.9090000000000007</v>
      </c>
      <c r="H6" s="108">
        <v>9.4600000000000009</v>
      </c>
      <c r="I6" s="108">
        <v>22.731999999999999</v>
      </c>
      <c r="J6" s="108">
        <v>9.6080000000000005</v>
      </c>
      <c r="K6" s="108">
        <v>12.266</v>
      </c>
      <c r="L6" s="108">
        <v>11.5</v>
      </c>
      <c r="M6" s="108">
        <v>28.395</v>
      </c>
      <c r="N6" s="108">
        <v>7.5670000000000002</v>
      </c>
      <c r="O6" s="108">
        <v>8.6850000000000005</v>
      </c>
      <c r="P6" s="108">
        <v>7.8869999999999996</v>
      </c>
      <c r="Q6" s="108">
        <v>9.5709999999999997</v>
      </c>
      <c r="R6" s="108">
        <v>8.9589999999999996</v>
      </c>
      <c r="S6" s="108">
        <v>9.1790000000000003</v>
      </c>
      <c r="T6" s="108">
        <v>12.218</v>
      </c>
      <c r="U6" s="108">
        <v>12.532</v>
      </c>
      <c r="V6" s="108">
        <v>12</v>
      </c>
      <c r="W6" s="108">
        <v>9.5459999999999994</v>
      </c>
      <c r="X6" s="108">
        <v>9.3729999999999993</v>
      </c>
      <c r="Y6" s="108">
        <v>13.069000000000001</v>
      </c>
      <c r="Z6" s="108">
        <v>9.6999999999999993</v>
      </c>
      <c r="AA6" s="108">
        <v>10.090999999999999</v>
      </c>
      <c r="AB6" s="108">
        <v>10.417999999999999</v>
      </c>
      <c r="AC6" s="108">
        <v>21.446000000000002</v>
      </c>
      <c r="AD6" s="108">
        <v>10.329000000000001</v>
      </c>
      <c r="AE6" s="108">
        <v>9.5299999999999994</v>
      </c>
      <c r="AF6" s="108">
        <v>7.7130000000000001</v>
      </c>
      <c r="AG6" s="108">
        <v>13.281000000000001</v>
      </c>
      <c r="AH6" s="109">
        <v>9.3239999999999998</v>
      </c>
      <c r="AI6" s="130"/>
      <c r="AJ6" s="130"/>
      <c r="AK6" s="130"/>
      <c r="AL6" s="130"/>
      <c r="AM6" s="130"/>
      <c r="AN6" s="130"/>
      <c r="AO6" s="130"/>
      <c r="AP6" s="130"/>
      <c r="AQ6" s="130"/>
      <c r="AR6" s="130"/>
      <c r="AS6" s="130"/>
      <c r="AT6" s="130"/>
      <c r="AU6" s="130"/>
      <c r="AV6" s="130"/>
      <c r="AW6" s="130"/>
      <c r="AX6" s="130"/>
      <c r="AY6" s="130"/>
    </row>
    <row r="7" spans="1:51" ht="14.45" customHeight="1" x14ac:dyDescent="0.25">
      <c r="A7" s="294">
        <v>44774</v>
      </c>
      <c r="B7" s="280"/>
      <c r="C7" s="270"/>
      <c r="D7" s="274">
        <v>9</v>
      </c>
      <c r="E7" s="108">
        <v>8.718</v>
      </c>
      <c r="F7" s="108">
        <v>14.459</v>
      </c>
      <c r="G7" s="108">
        <v>9.49</v>
      </c>
      <c r="H7" s="108">
        <v>7.6740000000000004</v>
      </c>
      <c r="I7" s="108">
        <v>11.212</v>
      </c>
      <c r="J7" s="108">
        <v>7.1040000000000001</v>
      </c>
      <c r="K7" s="108">
        <v>15.005000000000001</v>
      </c>
      <c r="L7" s="108">
        <v>8.7989999999999995</v>
      </c>
      <c r="M7" s="108">
        <v>36.634</v>
      </c>
      <c r="N7" s="108">
        <v>6.8460000000000001</v>
      </c>
      <c r="O7" s="108">
        <v>15.436</v>
      </c>
      <c r="P7" s="108">
        <v>6.0839999999999996</v>
      </c>
      <c r="Q7" s="108">
        <v>9.2010000000000005</v>
      </c>
      <c r="R7" s="108">
        <v>5.7910000000000004</v>
      </c>
      <c r="S7" s="108">
        <v>10.411</v>
      </c>
      <c r="T7" s="108">
        <v>10.772</v>
      </c>
      <c r="U7" s="108">
        <v>25.742000000000001</v>
      </c>
      <c r="V7" s="108">
        <v>8.0410000000000004</v>
      </c>
      <c r="W7" s="108">
        <v>5.7590000000000003</v>
      </c>
      <c r="X7" s="108">
        <v>9.6959999999999997</v>
      </c>
      <c r="Y7" s="108">
        <v>8.0739999999999998</v>
      </c>
      <c r="Z7" s="108">
        <v>6.6449999999999996</v>
      </c>
      <c r="AA7" s="108">
        <v>10.557</v>
      </c>
      <c r="AB7" s="108">
        <v>9.4770000000000003</v>
      </c>
      <c r="AC7" s="108">
        <v>11.233000000000001</v>
      </c>
      <c r="AD7" s="108">
        <v>10.904999999999999</v>
      </c>
      <c r="AE7" s="108">
        <v>7.8650000000000002</v>
      </c>
      <c r="AF7" s="108">
        <v>5.4320000000000004</v>
      </c>
      <c r="AG7" s="108">
        <v>6.1929999999999996</v>
      </c>
      <c r="AH7" s="109">
        <v>6.7069999999999999</v>
      </c>
      <c r="AI7" s="130"/>
      <c r="AJ7" s="130"/>
      <c r="AK7" s="130"/>
      <c r="AL7" s="130"/>
      <c r="AM7" s="130"/>
      <c r="AN7" s="130"/>
      <c r="AO7" s="130"/>
      <c r="AP7" s="130"/>
      <c r="AQ7" s="130"/>
      <c r="AR7" s="130"/>
      <c r="AS7" s="130"/>
      <c r="AT7" s="130"/>
      <c r="AU7" s="130"/>
      <c r="AV7" s="130"/>
      <c r="AW7" s="130"/>
      <c r="AX7" s="130"/>
      <c r="AY7" s="130"/>
    </row>
    <row r="8" spans="1:51" ht="14.45" customHeight="1" x14ac:dyDescent="0.25">
      <c r="A8" s="294">
        <v>44805</v>
      </c>
      <c r="B8" s="280"/>
      <c r="C8" s="270"/>
      <c r="D8" s="274">
        <v>9</v>
      </c>
      <c r="E8" s="108">
        <v>23.15</v>
      </c>
      <c r="F8" s="108">
        <v>11.563000000000001</v>
      </c>
      <c r="G8" s="108">
        <v>13.321</v>
      </c>
      <c r="H8" s="108">
        <v>12.561</v>
      </c>
      <c r="I8" s="108">
        <v>8.6760000000000002</v>
      </c>
      <c r="J8" s="108">
        <v>7.532</v>
      </c>
      <c r="K8" s="108">
        <v>20.003</v>
      </c>
      <c r="L8" s="108">
        <v>8.0709999999999997</v>
      </c>
      <c r="M8" s="108">
        <v>25.131</v>
      </c>
      <c r="N8" s="108">
        <v>6.407</v>
      </c>
      <c r="O8" s="108">
        <v>7.476</v>
      </c>
      <c r="P8" s="108">
        <v>11.057</v>
      </c>
      <c r="Q8" s="108">
        <v>19.427</v>
      </c>
      <c r="R8" s="108">
        <v>14.999000000000001</v>
      </c>
      <c r="S8" s="108">
        <v>7.7640000000000002</v>
      </c>
      <c r="T8" s="108">
        <v>11.555999999999999</v>
      </c>
      <c r="U8" s="108">
        <v>16.399999999999999</v>
      </c>
      <c r="V8" s="108">
        <v>9.7330000000000005</v>
      </c>
      <c r="W8" s="108">
        <v>5.7709999999999999</v>
      </c>
      <c r="X8" s="108">
        <v>8.0389999999999997</v>
      </c>
      <c r="Y8" s="108">
        <v>6.8049999999999997</v>
      </c>
      <c r="Z8" s="108">
        <v>5.3440000000000003</v>
      </c>
      <c r="AA8" s="108">
        <v>28.786999999999999</v>
      </c>
      <c r="AB8" s="108">
        <v>12.548</v>
      </c>
      <c r="AC8" s="108">
        <v>8.9320000000000004</v>
      </c>
      <c r="AD8" s="108">
        <v>9.0679999999999996</v>
      </c>
      <c r="AE8" s="108">
        <v>5.4130000000000003</v>
      </c>
      <c r="AF8" s="108">
        <v>4.6120000000000001</v>
      </c>
      <c r="AG8" s="108">
        <v>4.9669999999999996</v>
      </c>
      <c r="AH8" s="109">
        <v>5.5309999999999997</v>
      </c>
      <c r="AI8" s="130"/>
      <c r="AJ8" s="130"/>
      <c r="AK8" s="130"/>
      <c r="AL8" s="130"/>
      <c r="AM8" s="130"/>
      <c r="AN8" s="130"/>
      <c r="AO8" s="130"/>
      <c r="AP8" s="130"/>
      <c r="AQ8" s="130"/>
      <c r="AR8" s="130"/>
      <c r="AS8" s="130"/>
      <c r="AT8" s="130"/>
      <c r="AU8" s="130"/>
      <c r="AV8" s="130"/>
      <c r="AW8" s="130"/>
      <c r="AX8" s="130"/>
      <c r="AY8" s="130"/>
    </row>
    <row r="9" spans="1:51" ht="14.45" customHeight="1" x14ac:dyDescent="0.25">
      <c r="A9" s="294">
        <v>44835</v>
      </c>
      <c r="B9" s="280"/>
      <c r="C9" s="270"/>
      <c r="D9" s="274">
        <v>9.23</v>
      </c>
      <c r="E9" s="108">
        <v>9.6370000000000005</v>
      </c>
      <c r="F9" s="108">
        <v>6.8630000000000004</v>
      </c>
      <c r="G9" s="108">
        <v>8.0530000000000008</v>
      </c>
      <c r="H9" s="108">
        <v>10.173999999999999</v>
      </c>
      <c r="I9" s="108">
        <v>9.2690000000000001</v>
      </c>
      <c r="J9" s="108">
        <v>11.875999999999999</v>
      </c>
      <c r="K9" s="108">
        <v>25.001000000000001</v>
      </c>
      <c r="L9" s="108">
        <v>8</v>
      </c>
      <c r="M9" s="108">
        <v>11.351000000000001</v>
      </c>
      <c r="N9" s="108">
        <v>6.8259999999999996</v>
      </c>
      <c r="O9" s="108">
        <v>5.6580000000000004</v>
      </c>
      <c r="P9" s="108">
        <v>11.632</v>
      </c>
      <c r="Q9" s="108">
        <v>9.5299999999999994</v>
      </c>
      <c r="R9" s="108">
        <v>18.722999999999999</v>
      </c>
      <c r="S9" s="108">
        <v>16.667000000000002</v>
      </c>
      <c r="T9" s="108">
        <v>32.972000000000001</v>
      </c>
      <c r="U9" s="108">
        <v>15.542</v>
      </c>
      <c r="V9" s="108">
        <v>7.7610000000000001</v>
      </c>
      <c r="W9" s="108">
        <v>6.4249999999999998</v>
      </c>
      <c r="X9" s="108">
        <v>10.869</v>
      </c>
      <c r="Y9" s="108">
        <v>9.4190000000000005</v>
      </c>
      <c r="Z9" s="108">
        <v>4.6630000000000003</v>
      </c>
      <c r="AA9" s="108">
        <v>17.751999999999999</v>
      </c>
      <c r="AB9" s="108">
        <v>22.178999999999998</v>
      </c>
      <c r="AC9" s="108">
        <v>9.4090000000000007</v>
      </c>
      <c r="AD9" s="108">
        <v>8.5730000000000004</v>
      </c>
      <c r="AE9" s="108">
        <v>6.53</v>
      </c>
      <c r="AF9" s="108">
        <v>5.4820000000000002</v>
      </c>
      <c r="AG9" s="108">
        <v>4.5860000000000003</v>
      </c>
      <c r="AH9" s="109">
        <v>5.3460000000000001</v>
      </c>
      <c r="AI9" s="130"/>
      <c r="AJ9" s="130"/>
      <c r="AK9" s="130"/>
      <c r="AL9" s="130"/>
      <c r="AM9" s="130"/>
      <c r="AN9" s="130"/>
      <c r="AO9" s="130"/>
      <c r="AP9" s="130"/>
      <c r="AQ9" s="130"/>
      <c r="AR9" s="130"/>
      <c r="AS9" s="130"/>
      <c r="AT9" s="130"/>
      <c r="AU9" s="130"/>
      <c r="AV9" s="130"/>
      <c r="AW9" s="130"/>
      <c r="AX9" s="130"/>
      <c r="AY9" s="130"/>
    </row>
    <row r="10" spans="1:51" ht="14.45" customHeight="1" x14ac:dyDescent="0.25">
      <c r="A10" s="294">
        <v>44866</v>
      </c>
      <c r="B10" s="280"/>
      <c r="C10" s="270"/>
      <c r="D10" s="274">
        <v>7.61</v>
      </c>
      <c r="E10" s="108">
        <v>6.0880000000000001</v>
      </c>
      <c r="F10" s="108">
        <v>5.3310000000000004</v>
      </c>
      <c r="G10" s="108">
        <v>5.5069999999999997</v>
      </c>
      <c r="H10" s="108">
        <v>7.4870000000000001</v>
      </c>
      <c r="I10" s="108">
        <v>6.9930000000000003</v>
      </c>
      <c r="J10" s="108">
        <v>7.5430000000000001</v>
      </c>
      <c r="K10" s="108">
        <v>10.824</v>
      </c>
      <c r="L10" s="108">
        <v>7.0330000000000004</v>
      </c>
      <c r="M10" s="108">
        <v>6.5640000000000001</v>
      </c>
      <c r="N10" s="108">
        <v>5.2489999999999997</v>
      </c>
      <c r="O10" s="108">
        <v>4.9249999999999998</v>
      </c>
      <c r="P10" s="108">
        <v>7.0090000000000003</v>
      </c>
      <c r="Q10" s="108">
        <v>5.8419999999999996</v>
      </c>
      <c r="R10" s="108">
        <v>10.260999999999999</v>
      </c>
      <c r="S10" s="108">
        <v>11.526</v>
      </c>
      <c r="T10" s="108">
        <v>13.736000000000001</v>
      </c>
      <c r="U10" s="108">
        <v>8.0470000000000006</v>
      </c>
      <c r="V10" s="108">
        <v>6.8369999999999997</v>
      </c>
      <c r="W10" s="108">
        <v>6.08</v>
      </c>
      <c r="X10" s="108">
        <v>8.1519999999999992</v>
      </c>
      <c r="Y10" s="108">
        <v>7.0949999999999998</v>
      </c>
      <c r="Z10" s="108">
        <v>4.0970000000000004</v>
      </c>
      <c r="AA10" s="108">
        <v>9.2560000000000002</v>
      </c>
      <c r="AB10" s="108">
        <v>10.285</v>
      </c>
      <c r="AC10" s="108">
        <v>7.133</v>
      </c>
      <c r="AD10" s="108">
        <v>5.55</v>
      </c>
      <c r="AE10" s="108">
        <v>5.0890000000000004</v>
      </c>
      <c r="AF10" s="108">
        <v>5.03</v>
      </c>
      <c r="AG10" s="108">
        <v>4.1130000000000004</v>
      </c>
      <c r="AH10" s="109">
        <v>5.891</v>
      </c>
      <c r="AI10" s="130"/>
      <c r="AJ10" s="130"/>
      <c r="AK10" s="130"/>
      <c r="AL10" s="130"/>
      <c r="AM10" s="130"/>
      <c r="AN10" s="130"/>
      <c r="AO10" s="130"/>
      <c r="AP10" s="130"/>
      <c r="AQ10" s="130"/>
      <c r="AR10" s="130"/>
      <c r="AS10" s="130"/>
      <c r="AT10" s="130"/>
      <c r="AU10" s="130"/>
      <c r="AV10" s="130"/>
      <c r="AW10" s="130"/>
      <c r="AX10" s="130"/>
      <c r="AY10" s="130"/>
    </row>
    <row r="11" spans="1:51" ht="14.45" customHeight="1" x14ac:dyDescent="0.25">
      <c r="A11" s="294">
        <v>44896</v>
      </c>
      <c r="B11" s="280"/>
      <c r="C11" s="270"/>
      <c r="D11" s="274">
        <v>6.72</v>
      </c>
      <c r="E11" s="108">
        <v>5.0190000000000001</v>
      </c>
      <c r="F11" s="108">
        <v>4.7</v>
      </c>
      <c r="G11" s="108">
        <v>4.649</v>
      </c>
      <c r="H11" s="108">
        <v>5.1639999999999997</v>
      </c>
      <c r="I11" s="108">
        <v>5.7560000000000002</v>
      </c>
      <c r="J11" s="108">
        <v>5.6550000000000002</v>
      </c>
      <c r="K11" s="108">
        <v>6.5579999999999998</v>
      </c>
      <c r="L11" s="108">
        <v>6.1280000000000001</v>
      </c>
      <c r="M11" s="108">
        <v>5.3540000000000001</v>
      </c>
      <c r="N11" s="108">
        <v>4.3970000000000002</v>
      </c>
      <c r="O11" s="108">
        <v>4.22</v>
      </c>
      <c r="P11" s="108">
        <v>5.4809999999999999</v>
      </c>
      <c r="Q11" s="108">
        <v>4.9950000000000001</v>
      </c>
      <c r="R11" s="108">
        <v>6.5069999999999997</v>
      </c>
      <c r="S11" s="108">
        <v>6.7409999999999997</v>
      </c>
      <c r="T11" s="108">
        <v>7.77</v>
      </c>
      <c r="U11" s="108">
        <v>6.1509999999999998</v>
      </c>
      <c r="V11" s="108">
        <v>5.4</v>
      </c>
      <c r="W11" s="108">
        <v>4.5220000000000002</v>
      </c>
      <c r="X11" s="108">
        <v>5.298</v>
      </c>
      <c r="Y11" s="108">
        <v>5.4329999999999998</v>
      </c>
      <c r="Z11" s="108">
        <v>3.9940000000000002</v>
      </c>
      <c r="AA11" s="108">
        <v>6.3129999999999997</v>
      </c>
      <c r="AB11" s="108">
        <v>6.718</v>
      </c>
      <c r="AC11" s="108">
        <v>5.7290000000000001</v>
      </c>
      <c r="AD11" s="108">
        <v>4.5970000000000004</v>
      </c>
      <c r="AE11" s="108">
        <v>4.8010000000000002</v>
      </c>
      <c r="AF11" s="108">
        <v>4.0919999999999996</v>
      </c>
      <c r="AG11" s="108">
        <v>3.919</v>
      </c>
      <c r="AH11" s="109">
        <v>4.8280000000000003</v>
      </c>
      <c r="AI11" s="130"/>
      <c r="AJ11" s="130"/>
      <c r="AK11" s="130"/>
      <c r="AL11" s="130"/>
      <c r="AM11" s="130"/>
      <c r="AN11" s="130"/>
      <c r="AO11" s="130"/>
      <c r="AP11" s="130"/>
      <c r="AQ11" s="130"/>
      <c r="AR11" s="130"/>
      <c r="AS11" s="130"/>
      <c r="AT11" s="130"/>
      <c r="AU11" s="130"/>
      <c r="AV11" s="130"/>
      <c r="AW11" s="130"/>
      <c r="AX11" s="130"/>
      <c r="AY11" s="130"/>
    </row>
    <row r="12" spans="1:51" ht="14.45" customHeight="1" x14ac:dyDescent="0.25">
      <c r="A12" s="294">
        <v>44927</v>
      </c>
      <c r="B12" s="280"/>
      <c r="C12" s="270"/>
      <c r="D12" s="274">
        <v>5.9</v>
      </c>
      <c r="E12" s="108">
        <v>4.3890000000000002</v>
      </c>
      <c r="F12" s="108">
        <v>4.1959999999999997</v>
      </c>
      <c r="G12" s="108">
        <v>4.2469999999999999</v>
      </c>
      <c r="H12" s="108">
        <v>4.3680000000000003</v>
      </c>
      <c r="I12" s="108">
        <v>4.6669999999999998</v>
      </c>
      <c r="J12" s="108">
        <v>4.5330000000000004</v>
      </c>
      <c r="K12" s="108">
        <v>5.2359999999999998</v>
      </c>
      <c r="L12" s="108">
        <v>4.7560000000000002</v>
      </c>
      <c r="M12" s="108">
        <v>4.891</v>
      </c>
      <c r="N12" s="108">
        <v>3.9950000000000001</v>
      </c>
      <c r="O12" s="108">
        <v>3.8370000000000002</v>
      </c>
      <c r="P12" s="108">
        <v>4.5919999999999996</v>
      </c>
      <c r="Q12" s="108">
        <v>4.2939999999999996</v>
      </c>
      <c r="R12" s="108">
        <v>5.4969999999999999</v>
      </c>
      <c r="S12" s="108">
        <v>5.2309999999999999</v>
      </c>
      <c r="T12" s="108">
        <v>5.7350000000000003</v>
      </c>
      <c r="U12" s="108">
        <v>5.0170000000000003</v>
      </c>
      <c r="V12" s="108">
        <v>4.2949999999999999</v>
      </c>
      <c r="W12" s="108">
        <v>3.8479999999999999</v>
      </c>
      <c r="X12" s="108">
        <v>4.2960000000000003</v>
      </c>
      <c r="Y12" s="108">
        <v>4.9539999999999997</v>
      </c>
      <c r="Z12" s="108">
        <v>3.6459999999999999</v>
      </c>
      <c r="AA12" s="108">
        <v>5.2480000000000002</v>
      </c>
      <c r="AB12" s="108">
        <v>5.5940000000000003</v>
      </c>
      <c r="AC12" s="108">
        <v>4.8129999999999997</v>
      </c>
      <c r="AD12" s="108">
        <v>4.157</v>
      </c>
      <c r="AE12" s="108">
        <v>4.0940000000000003</v>
      </c>
      <c r="AF12" s="108">
        <v>3.6349999999999998</v>
      </c>
      <c r="AG12" s="108">
        <v>3.64</v>
      </c>
      <c r="AH12" s="109">
        <v>3.9129999999999998</v>
      </c>
      <c r="AI12" s="130"/>
      <c r="AJ12" s="130"/>
      <c r="AK12" s="130"/>
      <c r="AL12" s="130"/>
      <c r="AM12" s="130"/>
      <c r="AN12" s="130"/>
      <c r="AO12" s="130"/>
      <c r="AP12" s="130"/>
      <c r="AQ12" s="130"/>
      <c r="AR12" s="130"/>
      <c r="AS12" s="130"/>
      <c r="AT12" s="130"/>
      <c r="AU12" s="130"/>
      <c r="AV12" s="130"/>
      <c r="AW12" s="130"/>
      <c r="AX12" s="130"/>
      <c r="AY12" s="130"/>
    </row>
    <row r="13" spans="1:51" ht="14.45" customHeight="1" x14ac:dyDescent="0.25">
      <c r="A13" s="294">
        <v>44958</v>
      </c>
      <c r="B13" s="280"/>
      <c r="C13" s="270"/>
      <c r="D13" s="274">
        <v>5.43</v>
      </c>
      <c r="E13" s="108">
        <v>3.9</v>
      </c>
      <c r="F13" s="108">
        <v>3.4689999999999999</v>
      </c>
      <c r="G13" s="108">
        <v>3.5339999999999998</v>
      </c>
      <c r="H13" s="108">
        <v>4.9400000000000004</v>
      </c>
      <c r="I13" s="108">
        <v>4.9630000000000001</v>
      </c>
      <c r="J13" s="108">
        <v>3.68</v>
      </c>
      <c r="K13" s="108">
        <v>4.2149999999999999</v>
      </c>
      <c r="L13" s="108">
        <v>4.1150000000000002</v>
      </c>
      <c r="M13" s="108">
        <v>4.4580000000000002</v>
      </c>
      <c r="N13" s="108">
        <v>3.2759999999999998</v>
      </c>
      <c r="O13" s="108">
        <v>3.3220000000000001</v>
      </c>
      <c r="P13" s="108">
        <v>4.3760000000000003</v>
      </c>
      <c r="Q13" s="108">
        <v>3.65</v>
      </c>
      <c r="R13" s="108">
        <v>4.593</v>
      </c>
      <c r="S13" s="108">
        <v>4.1779999999999999</v>
      </c>
      <c r="T13" s="108">
        <v>5.5060000000000002</v>
      </c>
      <c r="U13" s="108">
        <v>3.9340000000000002</v>
      </c>
      <c r="V13" s="108">
        <v>3.7610000000000001</v>
      </c>
      <c r="W13" s="108">
        <v>3.1549999999999998</v>
      </c>
      <c r="X13" s="108">
        <v>3.53</v>
      </c>
      <c r="Y13" s="108">
        <v>3.762</v>
      </c>
      <c r="Z13" s="108">
        <v>3.1970000000000001</v>
      </c>
      <c r="AA13" s="108">
        <v>5.0629999999999997</v>
      </c>
      <c r="AB13" s="108">
        <v>6.5919999999999996</v>
      </c>
      <c r="AC13" s="108">
        <v>5.3940000000000001</v>
      </c>
      <c r="AD13" s="108">
        <v>4.1390000000000002</v>
      </c>
      <c r="AE13" s="108">
        <v>3.7639999999999998</v>
      </c>
      <c r="AF13" s="108">
        <v>3.01</v>
      </c>
      <c r="AG13" s="108">
        <v>3.12</v>
      </c>
      <c r="AH13" s="109">
        <v>3.6669999999999998</v>
      </c>
      <c r="AI13" s="130"/>
      <c r="AJ13" s="130"/>
      <c r="AK13" s="130"/>
      <c r="AL13" s="130"/>
      <c r="AM13" s="130"/>
      <c r="AN13" s="130"/>
      <c r="AO13" s="130"/>
      <c r="AP13" s="130"/>
      <c r="AQ13" s="130"/>
      <c r="AR13" s="130"/>
      <c r="AS13" s="130"/>
      <c r="AT13" s="130"/>
      <c r="AU13" s="130"/>
      <c r="AV13" s="130"/>
      <c r="AW13" s="130"/>
      <c r="AX13" s="130"/>
      <c r="AY13" s="130"/>
    </row>
    <row r="14" spans="1:51" ht="14.45" customHeight="1" x14ac:dyDescent="0.25">
      <c r="A14" s="294">
        <v>44986</v>
      </c>
      <c r="B14" s="280"/>
      <c r="C14" s="270"/>
      <c r="D14" s="274">
        <v>9.6999999999999993</v>
      </c>
      <c r="E14" s="108">
        <v>5.5759999999999996</v>
      </c>
      <c r="F14" s="108">
        <v>5.6050000000000004</v>
      </c>
      <c r="G14" s="108">
        <v>7.1529999999999996</v>
      </c>
      <c r="H14" s="108">
        <v>9.8420000000000005</v>
      </c>
      <c r="I14" s="108">
        <v>5.7249999999999996</v>
      </c>
      <c r="J14" s="108">
        <v>12.507</v>
      </c>
      <c r="K14" s="108">
        <v>6.7329999999999997</v>
      </c>
      <c r="L14" s="108">
        <v>6.7889999999999997</v>
      </c>
      <c r="M14" s="108">
        <v>5.56</v>
      </c>
      <c r="N14" s="108">
        <v>6.44</v>
      </c>
      <c r="O14" s="108">
        <v>4.3929999999999998</v>
      </c>
      <c r="P14" s="108">
        <v>6.21</v>
      </c>
      <c r="Q14" s="108">
        <v>11.778</v>
      </c>
      <c r="R14" s="108">
        <v>8.2070000000000007</v>
      </c>
      <c r="S14" s="108">
        <v>5.4850000000000003</v>
      </c>
      <c r="T14" s="108">
        <v>16.428999999999998</v>
      </c>
      <c r="U14" s="108">
        <v>4.899</v>
      </c>
      <c r="V14" s="108">
        <v>6.7210000000000001</v>
      </c>
      <c r="W14" s="108">
        <v>3.56</v>
      </c>
      <c r="X14" s="108">
        <v>5.4349999999999996</v>
      </c>
      <c r="Y14" s="108">
        <v>7.22</v>
      </c>
      <c r="Z14" s="108">
        <v>4.5380000000000003</v>
      </c>
      <c r="AA14" s="108">
        <v>7.8109999999999999</v>
      </c>
      <c r="AB14" s="108">
        <v>11.627000000000001</v>
      </c>
      <c r="AC14" s="108">
        <v>8.3979999999999997</v>
      </c>
      <c r="AD14" s="108">
        <v>11.058999999999999</v>
      </c>
      <c r="AE14" s="108">
        <v>4.399</v>
      </c>
      <c r="AF14" s="108">
        <v>3.7610000000000001</v>
      </c>
      <c r="AG14" s="108">
        <v>4.54</v>
      </c>
      <c r="AH14" s="109">
        <v>3.895</v>
      </c>
      <c r="AI14" s="130"/>
      <c r="AJ14" s="130"/>
      <c r="AK14" s="130"/>
      <c r="AL14" s="130"/>
      <c r="AM14" s="130"/>
      <c r="AN14" s="130"/>
      <c r="AO14" s="130"/>
      <c r="AP14" s="130"/>
      <c r="AQ14" s="130"/>
      <c r="AR14" s="130"/>
      <c r="AS14" s="130"/>
      <c r="AT14" s="130"/>
      <c r="AU14" s="130"/>
      <c r="AV14" s="130"/>
      <c r="AW14" s="130"/>
      <c r="AX14" s="130"/>
      <c r="AY14" s="130"/>
    </row>
    <row r="15" spans="1:51" ht="14.45" customHeight="1" x14ac:dyDescent="0.25">
      <c r="A15" s="294">
        <v>45017</v>
      </c>
      <c r="B15" s="280"/>
      <c r="C15" s="270"/>
      <c r="D15" s="274">
        <v>23.48</v>
      </c>
      <c r="E15" s="108">
        <v>29.574999999999999</v>
      </c>
      <c r="F15" s="108">
        <v>16.416</v>
      </c>
      <c r="G15" s="108">
        <v>24.346</v>
      </c>
      <c r="H15" s="108">
        <v>16.48</v>
      </c>
      <c r="I15" s="108">
        <v>15.805999999999999</v>
      </c>
      <c r="J15" s="108">
        <v>24.93</v>
      </c>
      <c r="K15" s="108">
        <v>13.35</v>
      </c>
      <c r="L15" s="108">
        <v>14.263</v>
      </c>
      <c r="M15" s="108">
        <v>23.707999999999998</v>
      </c>
      <c r="N15" s="108">
        <v>27.978999999999999</v>
      </c>
      <c r="O15" s="108">
        <v>15.11</v>
      </c>
      <c r="P15" s="108">
        <v>16.89</v>
      </c>
      <c r="Q15" s="108">
        <v>36.912999999999997</v>
      </c>
      <c r="R15" s="108">
        <v>28.722000000000001</v>
      </c>
      <c r="S15" s="108">
        <v>23.193999999999999</v>
      </c>
      <c r="T15" s="108">
        <v>25.433</v>
      </c>
      <c r="U15" s="108">
        <v>13.145</v>
      </c>
      <c r="V15" s="108">
        <v>14.929</v>
      </c>
      <c r="W15" s="108">
        <v>13.007</v>
      </c>
      <c r="X15" s="108">
        <v>13.955</v>
      </c>
      <c r="Y15" s="108">
        <v>31.402999999999999</v>
      </c>
      <c r="Z15" s="108">
        <v>9.1519999999999992</v>
      </c>
      <c r="AA15" s="108">
        <v>21.605</v>
      </c>
      <c r="AB15" s="108">
        <v>17.733000000000001</v>
      </c>
      <c r="AC15" s="108">
        <v>17.866</v>
      </c>
      <c r="AD15" s="108">
        <v>25.414000000000001</v>
      </c>
      <c r="AE15" s="108">
        <v>12.128</v>
      </c>
      <c r="AF15" s="108">
        <v>19.337</v>
      </c>
      <c r="AG15" s="108">
        <v>10.423</v>
      </c>
      <c r="AH15" s="109">
        <v>8.3040000000000003</v>
      </c>
      <c r="AI15" s="130"/>
      <c r="AJ15" s="130"/>
      <c r="AK15" s="130"/>
      <c r="AL15" s="130"/>
      <c r="AM15" s="130"/>
      <c r="AN15" s="130"/>
      <c r="AO15" s="130"/>
      <c r="AP15" s="130"/>
      <c r="AQ15" s="130"/>
      <c r="AR15" s="130"/>
      <c r="AS15" s="130"/>
      <c r="AT15" s="130"/>
      <c r="AU15" s="130"/>
      <c r="AV15" s="130"/>
      <c r="AW15" s="130"/>
      <c r="AX15" s="130"/>
      <c r="AY15" s="130"/>
    </row>
    <row r="16" spans="1:51" ht="14.45" customHeight="1" x14ac:dyDescent="0.25">
      <c r="A16" s="294">
        <v>45047</v>
      </c>
      <c r="B16" s="280"/>
      <c r="C16" s="270"/>
      <c r="D16" s="274">
        <v>67.98</v>
      </c>
      <c r="E16" s="108">
        <v>83.009</v>
      </c>
      <c r="F16" s="108">
        <v>90.590999999999994</v>
      </c>
      <c r="G16" s="108">
        <v>71.799000000000007</v>
      </c>
      <c r="H16" s="108">
        <v>54.316000000000003</v>
      </c>
      <c r="I16" s="108">
        <v>64.709000000000003</v>
      </c>
      <c r="J16" s="108">
        <v>93.287999999999997</v>
      </c>
      <c r="K16" s="108">
        <v>63.319000000000003</v>
      </c>
      <c r="L16" s="108">
        <v>63.14</v>
      </c>
      <c r="M16" s="108">
        <v>64.748000000000005</v>
      </c>
      <c r="N16" s="108">
        <v>109.753</v>
      </c>
      <c r="O16" s="108">
        <v>27.776</v>
      </c>
      <c r="P16" s="108">
        <v>62.145000000000003</v>
      </c>
      <c r="Q16" s="108">
        <v>86.671999999999997</v>
      </c>
      <c r="R16" s="108">
        <v>113.089</v>
      </c>
      <c r="S16" s="108">
        <v>65.647999999999996</v>
      </c>
      <c r="T16" s="108">
        <v>78.525999999999996</v>
      </c>
      <c r="U16" s="108">
        <v>74.135000000000005</v>
      </c>
      <c r="V16" s="108">
        <v>92.808999999999997</v>
      </c>
      <c r="W16" s="108">
        <v>47.951000000000001</v>
      </c>
      <c r="X16" s="108">
        <v>51.604999999999997</v>
      </c>
      <c r="Y16" s="108">
        <v>64.161000000000001</v>
      </c>
      <c r="Z16" s="108">
        <v>42.012999999999998</v>
      </c>
      <c r="AA16" s="108">
        <v>64.632000000000005</v>
      </c>
      <c r="AB16" s="108">
        <v>48.673999999999999</v>
      </c>
      <c r="AC16" s="108">
        <v>51.706000000000003</v>
      </c>
      <c r="AD16" s="108">
        <v>61.834000000000003</v>
      </c>
      <c r="AE16" s="108">
        <v>36.128999999999998</v>
      </c>
      <c r="AF16" s="108">
        <v>62.174999999999997</v>
      </c>
      <c r="AG16" s="108">
        <v>58.95</v>
      </c>
      <c r="AH16" s="109">
        <v>47.55</v>
      </c>
      <c r="AI16" s="130"/>
      <c r="AJ16" s="130"/>
      <c r="AK16" s="130"/>
      <c r="AL16" s="130"/>
      <c r="AM16" s="130"/>
      <c r="AN16" s="130"/>
      <c r="AO16" s="130"/>
      <c r="AP16" s="130"/>
      <c r="AQ16" s="130"/>
      <c r="AR16" s="130"/>
      <c r="AS16" s="130"/>
      <c r="AT16" s="130"/>
      <c r="AU16" s="130"/>
      <c r="AV16" s="130"/>
      <c r="AW16" s="130"/>
      <c r="AX16" s="130"/>
      <c r="AY16" s="130"/>
    </row>
    <row r="17" spans="1:51" ht="14.45" customHeight="1" x14ac:dyDescent="0.25">
      <c r="A17" s="294">
        <v>45078</v>
      </c>
      <c r="B17" s="280"/>
      <c r="C17" s="270"/>
      <c r="D17" s="274">
        <v>61.6</v>
      </c>
      <c r="E17" s="108">
        <v>50.347000000000001</v>
      </c>
      <c r="F17" s="108">
        <v>109.262</v>
      </c>
      <c r="G17" s="108">
        <v>68.088999999999999</v>
      </c>
      <c r="H17" s="108">
        <v>124.896</v>
      </c>
      <c r="I17" s="108">
        <v>35.006</v>
      </c>
      <c r="J17" s="108">
        <v>121.602</v>
      </c>
      <c r="K17" s="108">
        <v>58.526000000000003</v>
      </c>
      <c r="L17" s="108">
        <v>104.953</v>
      </c>
      <c r="M17" s="108">
        <v>33.158000000000001</v>
      </c>
      <c r="N17" s="108">
        <v>68.058999999999997</v>
      </c>
      <c r="O17" s="108">
        <v>12.259</v>
      </c>
      <c r="P17" s="108">
        <v>46.506</v>
      </c>
      <c r="Q17" s="108">
        <v>50.238</v>
      </c>
      <c r="R17" s="108">
        <v>110.95699999999999</v>
      </c>
      <c r="S17" s="108">
        <v>35.158000000000001</v>
      </c>
      <c r="T17" s="108">
        <v>61.563000000000002</v>
      </c>
      <c r="U17" s="108">
        <v>103.621</v>
      </c>
      <c r="V17" s="108">
        <v>50.771999999999998</v>
      </c>
      <c r="W17" s="108">
        <v>65.507999999999996</v>
      </c>
      <c r="X17" s="108">
        <v>97.17</v>
      </c>
      <c r="Y17" s="108">
        <v>31.856999999999999</v>
      </c>
      <c r="Z17" s="108">
        <v>33.845999999999997</v>
      </c>
      <c r="AA17" s="108">
        <v>78.433000000000007</v>
      </c>
      <c r="AB17" s="108">
        <v>95.16</v>
      </c>
      <c r="AC17" s="108">
        <v>80.141999999999996</v>
      </c>
      <c r="AD17" s="108">
        <v>80.08</v>
      </c>
      <c r="AE17" s="108">
        <v>12.147</v>
      </c>
      <c r="AF17" s="108">
        <v>129.16800000000001</v>
      </c>
      <c r="AG17" s="108">
        <v>40.715000000000003</v>
      </c>
      <c r="AH17" s="109">
        <v>78.950999999999993</v>
      </c>
      <c r="AI17" s="130"/>
      <c r="AJ17" s="130"/>
      <c r="AK17" s="130"/>
      <c r="AL17" s="130"/>
      <c r="AM17" s="130"/>
      <c r="AN17" s="130"/>
      <c r="AO17" s="130"/>
      <c r="AP17" s="130"/>
      <c r="AQ17" s="130"/>
      <c r="AR17" s="130"/>
      <c r="AS17" s="130"/>
      <c r="AT17" s="130"/>
      <c r="AU17" s="130"/>
      <c r="AV17" s="130"/>
      <c r="AW17" s="130"/>
      <c r="AX17" s="130"/>
      <c r="AY17" s="130"/>
    </row>
    <row r="18" spans="1:51" ht="14.45" customHeight="1" x14ac:dyDescent="0.25">
      <c r="A18" s="294">
        <v>45108</v>
      </c>
      <c r="B18" s="280"/>
      <c r="C18" s="270"/>
      <c r="D18" s="274">
        <v>21.28</v>
      </c>
      <c r="E18" s="108">
        <v>19.734000000000002</v>
      </c>
      <c r="F18" s="108">
        <v>37.396999999999998</v>
      </c>
      <c r="G18" s="108">
        <v>15.452</v>
      </c>
      <c r="H18" s="108">
        <v>83.271000000000001</v>
      </c>
      <c r="I18" s="108">
        <v>14.082000000000001</v>
      </c>
      <c r="J18" s="108">
        <v>34.167000000000002</v>
      </c>
      <c r="K18" s="108">
        <v>26.053999999999998</v>
      </c>
      <c r="L18" s="108">
        <v>73.828999999999994</v>
      </c>
      <c r="M18" s="108">
        <v>9.6419999999999995</v>
      </c>
      <c r="N18" s="108">
        <v>19.966000000000001</v>
      </c>
      <c r="O18" s="108">
        <v>5.7050000000000001</v>
      </c>
      <c r="P18" s="108">
        <v>12.565</v>
      </c>
      <c r="Q18" s="108">
        <v>18.670000000000002</v>
      </c>
      <c r="R18" s="108">
        <v>38.97</v>
      </c>
      <c r="S18" s="108">
        <v>15.17</v>
      </c>
      <c r="T18" s="108">
        <v>19.358000000000001</v>
      </c>
      <c r="U18" s="108">
        <v>34.335999999999999</v>
      </c>
      <c r="V18" s="108">
        <v>16.277999999999999</v>
      </c>
      <c r="W18" s="108">
        <v>15.712</v>
      </c>
      <c r="X18" s="108">
        <v>31.016999999999999</v>
      </c>
      <c r="Y18" s="108">
        <v>12.742000000000001</v>
      </c>
      <c r="Z18" s="108">
        <v>11.706</v>
      </c>
      <c r="AA18" s="108">
        <v>18.332000000000001</v>
      </c>
      <c r="AB18" s="108">
        <v>24.291</v>
      </c>
      <c r="AC18" s="108">
        <v>17.138000000000002</v>
      </c>
      <c r="AD18" s="108">
        <v>19.413</v>
      </c>
      <c r="AE18" s="108">
        <v>5.5940000000000003</v>
      </c>
      <c r="AF18" s="108">
        <v>53.878</v>
      </c>
      <c r="AG18" s="108">
        <v>11.667</v>
      </c>
      <c r="AH18" s="109">
        <v>28.696000000000002</v>
      </c>
      <c r="AI18" s="130"/>
      <c r="AJ18" s="130"/>
      <c r="AK18" s="130"/>
      <c r="AL18" s="130"/>
      <c r="AM18" s="130"/>
      <c r="AN18" s="130"/>
      <c r="AO18" s="130"/>
      <c r="AP18" s="130"/>
      <c r="AQ18" s="130"/>
      <c r="AR18" s="130"/>
      <c r="AS18" s="130"/>
      <c r="AT18" s="130"/>
      <c r="AU18" s="130"/>
      <c r="AV18" s="130"/>
      <c r="AW18" s="130"/>
      <c r="AX18" s="130"/>
      <c r="AY18" s="130"/>
    </row>
    <row r="19" spans="1:51" ht="14.45" customHeight="1" x14ac:dyDescent="0.25">
      <c r="A19" s="294">
        <v>45139</v>
      </c>
      <c r="B19" s="280"/>
      <c r="C19" s="270"/>
      <c r="D19" s="274">
        <v>15.48</v>
      </c>
      <c r="E19" s="108">
        <v>16.236000000000001</v>
      </c>
      <c r="F19" s="108">
        <v>16.457999999999998</v>
      </c>
      <c r="G19" s="108">
        <v>9.14</v>
      </c>
      <c r="H19" s="108">
        <v>23.541</v>
      </c>
      <c r="I19" s="108">
        <v>7.657</v>
      </c>
      <c r="J19" s="108">
        <v>24.683</v>
      </c>
      <c r="K19" s="108">
        <v>12.781000000000001</v>
      </c>
      <c r="L19" s="108">
        <v>44.09</v>
      </c>
      <c r="M19" s="108">
        <v>7.1559999999999997</v>
      </c>
      <c r="N19" s="108">
        <v>21.524999999999999</v>
      </c>
      <c r="O19" s="108">
        <v>4.5940000000000003</v>
      </c>
      <c r="P19" s="108">
        <v>9.9120000000000008</v>
      </c>
      <c r="Q19" s="108">
        <v>7.8810000000000002</v>
      </c>
      <c r="R19" s="108">
        <v>19.834</v>
      </c>
      <c r="S19" s="108">
        <v>11.526</v>
      </c>
      <c r="T19" s="108">
        <v>28.718</v>
      </c>
      <c r="U19" s="108">
        <v>14.346</v>
      </c>
      <c r="V19" s="108">
        <v>7.0179999999999998</v>
      </c>
      <c r="W19" s="108">
        <v>11.958</v>
      </c>
      <c r="X19" s="108">
        <v>11.916</v>
      </c>
      <c r="Y19" s="108">
        <v>7.3470000000000004</v>
      </c>
      <c r="Z19" s="108">
        <v>10.295999999999999</v>
      </c>
      <c r="AA19" s="108">
        <v>12.333</v>
      </c>
      <c r="AB19" s="108">
        <v>11.430999999999999</v>
      </c>
      <c r="AC19" s="108">
        <v>12.64</v>
      </c>
      <c r="AD19" s="108">
        <v>11.215</v>
      </c>
      <c r="AE19" s="108">
        <v>4.09</v>
      </c>
      <c r="AF19" s="108">
        <v>12.571</v>
      </c>
      <c r="AG19" s="108">
        <v>6.99</v>
      </c>
      <c r="AH19" s="109">
        <v>12.394</v>
      </c>
      <c r="AI19" s="130"/>
      <c r="AJ19" s="130"/>
      <c r="AK19" s="130"/>
      <c r="AL19" s="130"/>
      <c r="AM19" s="130"/>
      <c r="AN19" s="130"/>
      <c r="AO19" s="130"/>
      <c r="AP19" s="130"/>
      <c r="AQ19" s="130"/>
      <c r="AR19" s="130"/>
      <c r="AS19" s="130"/>
      <c r="AT19" s="130"/>
      <c r="AU19" s="130"/>
      <c r="AV19" s="130"/>
      <c r="AW19" s="130"/>
      <c r="AX19" s="130"/>
      <c r="AY19" s="130"/>
    </row>
    <row r="20" spans="1:51" ht="14.45" customHeight="1" x14ac:dyDescent="0.25">
      <c r="A20" s="294">
        <v>45170</v>
      </c>
      <c r="B20" s="280"/>
      <c r="C20" s="270"/>
      <c r="D20" s="274">
        <v>15.74</v>
      </c>
      <c r="E20" s="108">
        <v>13.156000000000001</v>
      </c>
      <c r="F20" s="108">
        <v>17.869</v>
      </c>
      <c r="G20" s="108">
        <v>14.305</v>
      </c>
      <c r="H20" s="108">
        <v>13.861000000000001</v>
      </c>
      <c r="I20" s="108">
        <v>7.843</v>
      </c>
      <c r="J20" s="108">
        <v>24.704000000000001</v>
      </c>
      <c r="K20" s="108">
        <v>10.276999999999999</v>
      </c>
      <c r="L20" s="108">
        <v>27.457000000000001</v>
      </c>
      <c r="M20" s="108">
        <v>6.9359999999999999</v>
      </c>
      <c r="N20" s="108">
        <v>9.6189999999999998</v>
      </c>
      <c r="O20" s="108">
        <v>9.0250000000000004</v>
      </c>
      <c r="P20" s="108">
        <v>20.344000000000001</v>
      </c>
      <c r="Q20" s="108">
        <v>16.318999999999999</v>
      </c>
      <c r="R20" s="108">
        <v>11.978</v>
      </c>
      <c r="S20" s="108">
        <v>12.206</v>
      </c>
      <c r="T20" s="108">
        <v>17.600999999999999</v>
      </c>
      <c r="U20" s="108">
        <v>13.257</v>
      </c>
      <c r="V20" s="108">
        <v>6.5570000000000004</v>
      </c>
      <c r="W20" s="108">
        <v>9.1229999999999993</v>
      </c>
      <c r="X20" s="108">
        <v>8.4610000000000003</v>
      </c>
      <c r="Y20" s="108">
        <v>5.774</v>
      </c>
      <c r="Z20" s="108">
        <v>27.992000000000001</v>
      </c>
      <c r="AA20" s="108">
        <v>14.475</v>
      </c>
      <c r="AB20" s="108">
        <v>8.9700000000000006</v>
      </c>
      <c r="AC20" s="108">
        <v>10.099</v>
      </c>
      <c r="AD20" s="108">
        <v>6.742</v>
      </c>
      <c r="AE20" s="108">
        <v>3.4769999999999999</v>
      </c>
      <c r="AF20" s="108">
        <v>6.9939999999999998</v>
      </c>
      <c r="AG20" s="108">
        <v>5.7060000000000004</v>
      </c>
      <c r="AH20" s="109">
        <v>26.46</v>
      </c>
      <c r="AI20" s="130"/>
      <c r="AJ20" s="130"/>
      <c r="AK20" s="130"/>
      <c r="AL20" s="130"/>
      <c r="AM20" s="130"/>
      <c r="AN20" s="130"/>
      <c r="AO20" s="130"/>
      <c r="AP20" s="130"/>
      <c r="AQ20" s="130"/>
      <c r="AR20" s="130"/>
      <c r="AS20" s="130"/>
      <c r="AT20" s="130"/>
      <c r="AU20" s="130"/>
      <c r="AV20" s="130"/>
      <c r="AW20" s="130"/>
      <c r="AX20" s="130"/>
      <c r="AY20" s="130"/>
    </row>
    <row r="21" spans="1:51" ht="14.45" customHeight="1" x14ac:dyDescent="0.25">
      <c r="A21" s="294">
        <v>45200</v>
      </c>
      <c r="B21" s="280"/>
      <c r="C21" s="270"/>
      <c r="D21" s="274">
        <v>12.92</v>
      </c>
      <c r="E21" s="108">
        <v>7.7830000000000004</v>
      </c>
      <c r="F21" s="108">
        <v>10.468999999999999</v>
      </c>
      <c r="G21" s="108">
        <v>11.436999999999999</v>
      </c>
      <c r="H21" s="108">
        <v>12.329000000000001</v>
      </c>
      <c r="I21" s="108">
        <v>12.611000000000001</v>
      </c>
      <c r="J21" s="108">
        <v>28.064</v>
      </c>
      <c r="K21" s="108">
        <v>9.7550000000000008</v>
      </c>
      <c r="L21" s="108">
        <v>12.37</v>
      </c>
      <c r="M21" s="108">
        <v>7.3689999999999998</v>
      </c>
      <c r="N21" s="108">
        <v>7.0839999999999996</v>
      </c>
      <c r="O21" s="108">
        <v>10.041</v>
      </c>
      <c r="P21" s="108">
        <v>10.013</v>
      </c>
      <c r="Q21" s="108">
        <v>21.684000000000001</v>
      </c>
      <c r="R21" s="108">
        <v>20.949000000000002</v>
      </c>
      <c r="S21" s="108">
        <v>34.235999999999997</v>
      </c>
      <c r="T21" s="108">
        <v>16.376000000000001</v>
      </c>
      <c r="U21" s="108">
        <v>10.023</v>
      </c>
      <c r="V21" s="108">
        <v>7.2439999999999998</v>
      </c>
      <c r="W21" s="108">
        <v>11.976000000000001</v>
      </c>
      <c r="X21" s="108">
        <v>10.976000000000001</v>
      </c>
      <c r="Y21" s="108">
        <v>5.0460000000000003</v>
      </c>
      <c r="Z21" s="108">
        <v>17.431999999999999</v>
      </c>
      <c r="AA21" s="108">
        <v>24.407</v>
      </c>
      <c r="AB21" s="108">
        <v>9.4629999999999992</v>
      </c>
      <c r="AC21" s="108">
        <v>9.9109999999999996</v>
      </c>
      <c r="AD21" s="108">
        <v>7.8540000000000001</v>
      </c>
      <c r="AE21" s="108">
        <v>4.3319999999999999</v>
      </c>
      <c r="AF21" s="108">
        <v>6.0289999999999999</v>
      </c>
      <c r="AG21" s="108">
        <v>5.492</v>
      </c>
      <c r="AH21" s="109">
        <v>10.715999999999999</v>
      </c>
      <c r="AI21" s="130"/>
      <c r="AJ21" s="130"/>
      <c r="AK21" s="130"/>
      <c r="AL21" s="130"/>
      <c r="AM21" s="130"/>
      <c r="AN21" s="130"/>
      <c r="AO21" s="130"/>
      <c r="AP21" s="130"/>
      <c r="AQ21" s="130"/>
      <c r="AR21" s="130"/>
      <c r="AS21" s="130"/>
      <c r="AT21" s="130"/>
      <c r="AU21" s="130"/>
      <c r="AV21" s="130"/>
      <c r="AW21" s="130"/>
      <c r="AX21" s="130"/>
      <c r="AY21" s="130"/>
    </row>
    <row r="22" spans="1:51" ht="14.45" customHeight="1" x14ac:dyDescent="0.25">
      <c r="A22" s="294">
        <v>45231</v>
      </c>
      <c r="B22" s="280"/>
      <c r="C22" s="270"/>
      <c r="D22" s="274">
        <v>8.8699999999999992</v>
      </c>
      <c r="E22" s="108">
        <v>5.9829999999999997</v>
      </c>
      <c r="F22" s="108">
        <v>7.1059999999999999</v>
      </c>
      <c r="G22" s="108">
        <v>8.3460000000000001</v>
      </c>
      <c r="H22" s="108">
        <v>8.766</v>
      </c>
      <c r="I22" s="108">
        <v>7.9210000000000003</v>
      </c>
      <c r="J22" s="108">
        <v>12.255000000000001</v>
      </c>
      <c r="K22" s="108">
        <v>8.3710000000000004</v>
      </c>
      <c r="L22" s="108">
        <v>7.2450000000000001</v>
      </c>
      <c r="M22" s="108">
        <v>5.7439999999999998</v>
      </c>
      <c r="N22" s="108">
        <v>6.0330000000000004</v>
      </c>
      <c r="O22" s="108">
        <v>5.9909999999999997</v>
      </c>
      <c r="P22" s="108">
        <v>6.12</v>
      </c>
      <c r="Q22" s="108">
        <v>11.763999999999999</v>
      </c>
      <c r="R22" s="108">
        <v>13.823</v>
      </c>
      <c r="S22" s="108">
        <v>14.087</v>
      </c>
      <c r="T22" s="108">
        <v>8.4830000000000005</v>
      </c>
      <c r="U22" s="108">
        <v>8.7959999999999994</v>
      </c>
      <c r="V22" s="108">
        <v>6.8390000000000004</v>
      </c>
      <c r="W22" s="108">
        <v>8.8350000000000009</v>
      </c>
      <c r="X22" s="108">
        <v>8.1999999999999993</v>
      </c>
      <c r="Y22" s="108">
        <v>4.3959999999999999</v>
      </c>
      <c r="Z22" s="108">
        <v>8.9960000000000004</v>
      </c>
      <c r="AA22" s="108">
        <v>11.212999999999999</v>
      </c>
      <c r="AB22" s="108">
        <v>7.125</v>
      </c>
      <c r="AC22" s="108">
        <v>6.26</v>
      </c>
      <c r="AD22" s="108">
        <v>6.0810000000000004</v>
      </c>
      <c r="AE22" s="108">
        <v>4.0579999999999998</v>
      </c>
      <c r="AF22" s="108">
        <v>5.335</v>
      </c>
      <c r="AG22" s="108">
        <v>6.0990000000000002</v>
      </c>
      <c r="AH22" s="109">
        <v>6.6849999999999996</v>
      </c>
      <c r="AI22" s="130"/>
      <c r="AJ22" s="130"/>
      <c r="AK22" s="130"/>
      <c r="AL22" s="130"/>
      <c r="AM22" s="130"/>
      <c r="AN22" s="130"/>
      <c r="AO22" s="130"/>
      <c r="AP22" s="130"/>
      <c r="AQ22" s="130"/>
      <c r="AR22" s="130"/>
      <c r="AS22" s="130"/>
      <c r="AT22" s="130"/>
      <c r="AU22" s="130"/>
      <c r="AV22" s="130"/>
      <c r="AW22" s="130"/>
      <c r="AX22" s="130"/>
      <c r="AY22" s="130"/>
    </row>
    <row r="23" spans="1:51" ht="14.45" customHeight="1" x14ac:dyDescent="0.25">
      <c r="A23" s="294">
        <v>45261</v>
      </c>
      <c r="B23" s="280"/>
      <c r="C23" s="270"/>
      <c r="D23" s="274">
        <v>6.72</v>
      </c>
      <c r="E23" s="108">
        <v>5.2649999999999997</v>
      </c>
      <c r="F23" s="108">
        <v>6.0460000000000003</v>
      </c>
      <c r="G23" s="108">
        <v>5.8120000000000003</v>
      </c>
      <c r="H23" s="108">
        <v>7.1619999999999999</v>
      </c>
      <c r="I23" s="108">
        <v>5.9340000000000002</v>
      </c>
      <c r="J23" s="108">
        <v>7.6870000000000003</v>
      </c>
      <c r="K23" s="108">
        <v>7.28</v>
      </c>
      <c r="L23" s="108">
        <v>5.9470000000000001</v>
      </c>
      <c r="M23" s="108">
        <v>4.7789999999999999</v>
      </c>
      <c r="N23" s="108">
        <v>5.1790000000000003</v>
      </c>
      <c r="O23" s="108">
        <v>4.6289999999999996</v>
      </c>
      <c r="P23" s="108">
        <v>5.2229999999999999</v>
      </c>
      <c r="Q23" s="108">
        <v>7.3239999999999998</v>
      </c>
      <c r="R23" s="108">
        <v>8.3539999999999992</v>
      </c>
      <c r="S23" s="108">
        <v>7.9720000000000004</v>
      </c>
      <c r="T23" s="108">
        <v>6.5110000000000001</v>
      </c>
      <c r="U23" s="108">
        <v>6.8869999999999996</v>
      </c>
      <c r="V23" s="108">
        <v>5.0789999999999997</v>
      </c>
      <c r="W23" s="108">
        <v>5.7430000000000003</v>
      </c>
      <c r="X23" s="108">
        <v>6.2080000000000002</v>
      </c>
      <c r="Y23" s="108">
        <v>4.2880000000000003</v>
      </c>
      <c r="Z23" s="108">
        <v>6.085</v>
      </c>
      <c r="AA23" s="108">
        <v>7.423</v>
      </c>
      <c r="AB23" s="108">
        <v>5.702</v>
      </c>
      <c r="AC23" s="108">
        <v>5.1449999999999996</v>
      </c>
      <c r="AD23" s="108">
        <v>5.7839999999999998</v>
      </c>
      <c r="AE23" s="108">
        <v>3.2509999999999999</v>
      </c>
      <c r="AF23" s="108">
        <v>5.0659999999999998</v>
      </c>
      <c r="AG23" s="108">
        <v>4.9939999999999998</v>
      </c>
      <c r="AH23" s="109">
        <v>5.4820000000000002</v>
      </c>
      <c r="AI23" s="130"/>
      <c r="AJ23" s="130"/>
      <c r="AK23" s="130"/>
      <c r="AL23" s="130"/>
      <c r="AM23" s="130"/>
      <c r="AN23" s="130"/>
      <c r="AO23" s="130"/>
      <c r="AP23" s="130"/>
      <c r="AQ23" s="130"/>
      <c r="AR23" s="130"/>
      <c r="AS23" s="130"/>
      <c r="AT23" s="130"/>
      <c r="AU23" s="130"/>
      <c r="AV23" s="130"/>
      <c r="AW23" s="130"/>
      <c r="AX23" s="130"/>
      <c r="AY23" s="130"/>
    </row>
    <row r="24" spans="1:51" ht="14.45" customHeight="1" x14ac:dyDescent="0.25">
      <c r="A24" s="294">
        <v>45292</v>
      </c>
      <c r="B24" s="280"/>
      <c r="C24" s="270"/>
      <c r="D24" s="274">
        <v>5.9</v>
      </c>
      <c r="E24" s="108">
        <v>4.6859999999999999</v>
      </c>
      <c r="F24" s="108">
        <v>5.52</v>
      </c>
      <c r="G24" s="108">
        <v>4.9279999999999999</v>
      </c>
      <c r="H24" s="108">
        <v>5.8789999999999996</v>
      </c>
      <c r="I24" s="108">
        <v>4.7249999999999996</v>
      </c>
      <c r="J24" s="108">
        <v>6.24</v>
      </c>
      <c r="K24" s="108">
        <v>5.6559999999999997</v>
      </c>
      <c r="L24" s="108">
        <v>5.444</v>
      </c>
      <c r="M24" s="108">
        <v>4.3289999999999997</v>
      </c>
      <c r="N24" s="108">
        <v>4.7069999999999999</v>
      </c>
      <c r="O24" s="108">
        <v>3.847</v>
      </c>
      <c r="P24" s="108">
        <v>4.5039999999999996</v>
      </c>
      <c r="Q24" s="108">
        <v>6.4610000000000003</v>
      </c>
      <c r="R24" s="108">
        <v>6.617</v>
      </c>
      <c r="S24" s="108">
        <v>5.8869999999999996</v>
      </c>
      <c r="T24" s="108">
        <v>5.3170000000000002</v>
      </c>
      <c r="U24" s="108">
        <v>5.5</v>
      </c>
      <c r="V24" s="108">
        <v>4.3150000000000004</v>
      </c>
      <c r="W24" s="108">
        <v>4.657</v>
      </c>
      <c r="X24" s="108">
        <v>5.609</v>
      </c>
      <c r="Y24" s="108">
        <v>3.8919999999999999</v>
      </c>
      <c r="Z24" s="108">
        <v>5.0419999999999998</v>
      </c>
      <c r="AA24" s="108">
        <v>6.2030000000000003</v>
      </c>
      <c r="AB24" s="108">
        <v>4.7889999999999997</v>
      </c>
      <c r="AC24" s="108">
        <v>4.6269999999999998</v>
      </c>
      <c r="AD24" s="108">
        <v>4.8840000000000003</v>
      </c>
      <c r="AE24" s="108">
        <v>2.879</v>
      </c>
      <c r="AF24" s="108">
        <v>4.6980000000000004</v>
      </c>
      <c r="AG24" s="108">
        <v>4.0309999999999997</v>
      </c>
      <c r="AH24" s="109">
        <v>4.7850000000000001</v>
      </c>
      <c r="AI24" s="130"/>
      <c r="AJ24" s="130"/>
      <c r="AK24" s="130"/>
      <c r="AL24" s="130"/>
      <c r="AM24" s="130"/>
      <c r="AN24" s="130"/>
      <c r="AO24" s="130"/>
      <c r="AP24" s="130"/>
      <c r="AQ24" s="130"/>
      <c r="AR24" s="130"/>
      <c r="AS24" s="130"/>
      <c r="AT24" s="130"/>
      <c r="AU24" s="130"/>
      <c r="AV24" s="130"/>
      <c r="AW24" s="130"/>
      <c r="AX24" s="130"/>
      <c r="AY24" s="130"/>
    </row>
    <row r="25" spans="1:51" ht="14.45" customHeight="1" x14ac:dyDescent="0.25">
      <c r="A25" s="294">
        <v>45323</v>
      </c>
      <c r="B25" s="280"/>
      <c r="C25" s="270"/>
      <c r="D25" s="274">
        <v>5.43</v>
      </c>
      <c r="E25" s="108">
        <v>4.0049999999999999</v>
      </c>
      <c r="F25" s="108">
        <v>4.7469999999999999</v>
      </c>
      <c r="G25" s="108">
        <v>5.79</v>
      </c>
      <c r="H25" s="108">
        <v>6.3949999999999996</v>
      </c>
      <c r="I25" s="108">
        <v>3.948</v>
      </c>
      <c r="J25" s="108">
        <v>5.2130000000000001</v>
      </c>
      <c r="K25" s="108">
        <v>5.0830000000000002</v>
      </c>
      <c r="L25" s="108">
        <v>5.1180000000000003</v>
      </c>
      <c r="M25" s="108">
        <v>3.6709999999999998</v>
      </c>
      <c r="N25" s="108">
        <v>4.21</v>
      </c>
      <c r="O25" s="108">
        <v>3.843</v>
      </c>
      <c r="P25" s="108">
        <v>3.996</v>
      </c>
      <c r="Q25" s="108">
        <v>5.4980000000000002</v>
      </c>
      <c r="R25" s="108">
        <v>5.58</v>
      </c>
      <c r="S25" s="108">
        <v>5.891</v>
      </c>
      <c r="T25" s="108">
        <v>4.3220000000000001</v>
      </c>
      <c r="U25" s="108">
        <v>4.9610000000000003</v>
      </c>
      <c r="V25" s="108">
        <v>3.6539999999999999</v>
      </c>
      <c r="W25" s="108">
        <v>3.952</v>
      </c>
      <c r="X25" s="108">
        <v>4.4059999999999997</v>
      </c>
      <c r="Y25" s="108">
        <v>3.5339999999999998</v>
      </c>
      <c r="Z25" s="108">
        <v>5.13</v>
      </c>
      <c r="AA25" s="108">
        <v>7.4359999999999999</v>
      </c>
      <c r="AB25" s="108">
        <v>5.6130000000000004</v>
      </c>
      <c r="AC25" s="108">
        <v>4.7050000000000001</v>
      </c>
      <c r="AD25" s="108">
        <v>4.5789999999999997</v>
      </c>
      <c r="AE25" s="108">
        <v>2.468</v>
      </c>
      <c r="AF25" s="108">
        <v>4.1520000000000001</v>
      </c>
      <c r="AG25" s="108">
        <v>3.883</v>
      </c>
      <c r="AH25" s="109">
        <v>4.3719999999999999</v>
      </c>
      <c r="AI25" s="130"/>
      <c r="AJ25" s="130"/>
      <c r="AK25" s="130"/>
      <c r="AL25" s="130"/>
      <c r="AM25" s="130"/>
      <c r="AN25" s="130"/>
      <c r="AO25" s="130"/>
      <c r="AP25" s="130"/>
      <c r="AQ25" s="130"/>
      <c r="AR25" s="130"/>
      <c r="AS25" s="130"/>
      <c r="AT25" s="130"/>
      <c r="AU25" s="130"/>
      <c r="AV25" s="130"/>
      <c r="AW25" s="130"/>
      <c r="AX25" s="130"/>
      <c r="AY25" s="130"/>
    </row>
    <row r="26" spans="1:51" ht="14.45" customHeight="1" x14ac:dyDescent="0.25">
      <c r="A26" s="294">
        <v>45352</v>
      </c>
      <c r="B26" s="280"/>
      <c r="C26" s="270"/>
      <c r="D26" s="274">
        <v>9.6999999999999993</v>
      </c>
      <c r="E26" s="108">
        <v>6.2220000000000004</v>
      </c>
      <c r="F26" s="108">
        <v>9.0090000000000003</v>
      </c>
      <c r="G26" s="108">
        <v>10.694000000000001</v>
      </c>
      <c r="H26" s="108">
        <v>7.0620000000000003</v>
      </c>
      <c r="I26" s="108">
        <v>12.651</v>
      </c>
      <c r="J26" s="108">
        <v>8.0790000000000006</v>
      </c>
      <c r="K26" s="108">
        <v>8.0239999999999991</v>
      </c>
      <c r="L26" s="108">
        <v>6.2439999999999998</v>
      </c>
      <c r="M26" s="108">
        <v>6.8369999999999997</v>
      </c>
      <c r="N26" s="108">
        <v>5.42</v>
      </c>
      <c r="O26" s="108">
        <v>5.4909999999999997</v>
      </c>
      <c r="P26" s="108">
        <v>12.324999999999999</v>
      </c>
      <c r="Q26" s="108">
        <v>9.234</v>
      </c>
      <c r="R26" s="108">
        <v>6.85</v>
      </c>
      <c r="S26" s="108">
        <v>17.076000000000001</v>
      </c>
      <c r="T26" s="108">
        <v>5.3120000000000003</v>
      </c>
      <c r="U26" s="108">
        <v>8.2590000000000003</v>
      </c>
      <c r="V26" s="108">
        <v>4.0430000000000001</v>
      </c>
      <c r="W26" s="108">
        <v>5.9130000000000003</v>
      </c>
      <c r="X26" s="108">
        <v>8.3960000000000008</v>
      </c>
      <c r="Y26" s="108">
        <v>4.766</v>
      </c>
      <c r="Z26" s="108">
        <v>7.633</v>
      </c>
      <c r="AA26" s="108">
        <v>13.260999999999999</v>
      </c>
      <c r="AB26" s="108">
        <v>8.2379999999999995</v>
      </c>
      <c r="AC26" s="108">
        <v>11.849</v>
      </c>
      <c r="AD26" s="108">
        <v>5.1879999999999997</v>
      </c>
      <c r="AE26" s="108">
        <v>3.09</v>
      </c>
      <c r="AF26" s="108">
        <v>5.7039999999999997</v>
      </c>
      <c r="AG26" s="108">
        <v>3.97</v>
      </c>
      <c r="AH26" s="109">
        <v>6.0659999999999998</v>
      </c>
      <c r="AI26" s="130"/>
      <c r="AJ26" s="130"/>
      <c r="AK26" s="130"/>
      <c r="AL26" s="130"/>
      <c r="AM26" s="130"/>
      <c r="AN26" s="130"/>
      <c r="AO26" s="130"/>
      <c r="AP26" s="130"/>
      <c r="AQ26" s="130"/>
      <c r="AR26" s="130"/>
      <c r="AS26" s="130"/>
      <c r="AT26" s="130"/>
      <c r="AU26" s="130"/>
      <c r="AV26" s="130"/>
      <c r="AW26" s="130"/>
      <c r="AX26" s="130"/>
      <c r="AY26" s="130"/>
    </row>
    <row r="27" spans="1:51" ht="15" x14ac:dyDescent="0.25">
      <c r="A27" s="294">
        <v>45383</v>
      </c>
      <c r="B27" s="280"/>
      <c r="C27" s="270"/>
      <c r="D27" s="274">
        <v>23.48</v>
      </c>
      <c r="E27" s="108">
        <v>17.596</v>
      </c>
      <c r="F27" s="108">
        <v>28.106999999999999</v>
      </c>
      <c r="G27" s="108">
        <v>18.483000000000001</v>
      </c>
      <c r="H27" s="108">
        <v>18.516999999999999</v>
      </c>
      <c r="I27" s="108">
        <v>25.222000000000001</v>
      </c>
      <c r="J27" s="108">
        <v>15.916</v>
      </c>
      <c r="K27" s="108">
        <v>16.445</v>
      </c>
      <c r="L27" s="108">
        <v>26.904</v>
      </c>
      <c r="M27" s="108">
        <v>29.08</v>
      </c>
      <c r="N27" s="108">
        <v>16.603999999999999</v>
      </c>
      <c r="O27" s="108">
        <v>16.257999999999999</v>
      </c>
      <c r="P27" s="108">
        <v>38.353999999999999</v>
      </c>
      <c r="Q27" s="108">
        <v>30.855</v>
      </c>
      <c r="R27" s="108">
        <v>27.178999999999998</v>
      </c>
      <c r="S27" s="108">
        <v>27.2</v>
      </c>
      <c r="T27" s="108">
        <v>14.183</v>
      </c>
      <c r="U27" s="108">
        <v>17.190000000000001</v>
      </c>
      <c r="V27" s="108">
        <v>14.132</v>
      </c>
      <c r="W27" s="108">
        <v>14.994999999999999</v>
      </c>
      <c r="X27" s="108">
        <v>34.064999999999998</v>
      </c>
      <c r="Y27" s="108">
        <v>9.4649999999999999</v>
      </c>
      <c r="Z27" s="108">
        <v>21.428000000000001</v>
      </c>
      <c r="AA27" s="108">
        <v>18.57</v>
      </c>
      <c r="AB27" s="108">
        <v>18.210999999999999</v>
      </c>
      <c r="AC27" s="108">
        <v>26.57</v>
      </c>
      <c r="AD27" s="108">
        <v>13.965</v>
      </c>
      <c r="AE27" s="108">
        <v>19.076000000000001</v>
      </c>
      <c r="AF27" s="108">
        <v>13.313000000000001</v>
      </c>
      <c r="AG27" s="108">
        <v>8.4760000000000009</v>
      </c>
      <c r="AH27" s="109">
        <v>32.965000000000003</v>
      </c>
      <c r="AI27" s="130"/>
      <c r="AJ27" s="130"/>
      <c r="AK27" s="130"/>
      <c r="AL27" s="130"/>
      <c r="AM27" s="130"/>
      <c r="AN27" s="130"/>
      <c r="AO27" s="130"/>
      <c r="AP27" s="130"/>
      <c r="AQ27" s="130"/>
      <c r="AR27" s="130"/>
      <c r="AS27" s="130"/>
      <c r="AT27" s="130"/>
      <c r="AU27" s="130"/>
      <c r="AV27" s="130"/>
      <c r="AW27" s="130"/>
      <c r="AX27" s="130"/>
      <c r="AY27" s="130"/>
    </row>
    <row r="28" spans="1:51" ht="14.45" customHeight="1" x14ac:dyDescent="0.25">
      <c r="A28" s="294">
        <v>45413</v>
      </c>
      <c r="B28" s="280"/>
      <c r="C28" s="270"/>
      <c r="D28" s="274">
        <v>67.98</v>
      </c>
      <c r="E28" s="108">
        <v>92.856999999999999</v>
      </c>
      <c r="F28" s="108">
        <v>78.245999999999995</v>
      </c>
      <c r="G28" s="108">
        <v>57.176000000000002</v>
      </c>
      <c r="H28" s="108">
        <v>68.843999999999994</v>
      </c>
      <c r="I28" s="108">
        <v>94.274000000000001</v>
      </c>
      <c r="J28" s="108">
        <v>68.055000000000007</v>
      </c>
      <c r="K28" s="108">
        <v>68.204999999999998</v>
      </c>
      <c r="L28" s="108">
        <v>66.736999999999995</v>
      </c>
      <c r="M28" s="108">
        <v>111.357</v>
      </c>
      <c r="N28" s="108">
        <v>29.262</v>
      </c>
      <c r="O28" s="108">
        <v>62.747999999999998</v>
      </c>
      <c r="P28" s="108">
        <v>87.582999999999998</v>
      </c>
      <c r="Q28" s="108">
        <v>115.872</v>
      </c>
      <c r="R28" s="108">
        <v>69.382000000000005</v>
      </c>
      <c r="S28" s="108">
        <v>79.668999999999997</v>
      </c>
      <c r="T28" s="108">
        <v>78.492999999999995</v>
      </c>
      <c r="U28" s="108">
        <v>96.959000000000003</v>
      </c>
      <c r="V28" s="108">
        <v>51.704000000000001</v>
      </c>
      <c r="W28" s="108">
        <v>54.887999999999998</v>
      </c>
      <c r="X28" s="108">
        <v>66.373000000000005</v>
      </c>
      <c r="Y28" s="108">
        <v>43.106999999999999</v>
      </c>
      <c r="Z28" s="108">
        <v>67.721000000000004</v>
      </c>
      <c r="AA28" s="108">
        <v>51.643999999999998</v>
      </c>
      <c r="AB28" s="108">
        <v>53.308999999999997</v>
      </c>
      <c r="AC28" s="108">
        <v>63.265000000000001</v>
      </c>
      <c r="AD28" s="108">
        <v>37.518000000000001</v>
      </c>
      <c r="AE28" s="108">
        <v>58.953000000000003</v>
      </c>
      <c r="AF28" s="108">
        <v>64.385000000000005</v>
      </c>
      <c r="AG28" s="108">
        <v>48.280999999999999</v>
      </c>
      <c r="AH28" s="109">
        <v>84.51</v>
      </c>
      <c r="AI28" s="130"/>
      <c r="AJ28" s="130"/>
      <c r="AK28" s="130"/>
      <c r="AL28" s="130"/>
      <c r="AM28" s="130"/>
      <c r="AN28" s="130"/>
      <c r="AO28" s="130"/>
      <c r="AP28" s="130"/>
      <c r="AQ28" s="130"/>
      <c r="AR28" s="130"/>
      <c r="AS28" s="130"/>
      <c r="AT28" s="130"/>
      <c r="AU28" s="130"/>
      <c r="AV28" s="130"/>
      <c r="AW28" s="130"/>
      <c r="AX28" s="130"/>
      <c r="AY28" s="130"/>
    </row>
    <row r="29" spans="1:51" ht="14.45" customHeight="1" x14ac:dyDescent="0.25">
      <c r="A29" s="294">
        <v>45444</v>
      </c>
      <c r="B29" s="280"/>
      <c r="C29" s="270"/>
      <c r="D29" s="274">
        <v>61.6</v>
      </c>
      <c r="E29" s="108">
        <v>109.87</v>
      </c>
      <c r="F29" s="108">
        <v>67.218999999999994</v>
      </c>
      <c r="G29" s="108">
        <v>128.33799999999999</v>
      </c>
      <c r="H29" s="108">
        <v>35.651000000000003</v>
      </c>
      <c r="I29" s="108">
        <v>121.95399999999999</v>
      </c>
      <c r="J29" s="108">
        <v>58.170999999999999</v>
      </c>
      <c r="K29" s="108">
        <v>106.852</v>
      </c>
      <c r="L29" s="108">
        <v>31.838999999999999</v>
      </c>
      <c r="M29" s="108">
        <v>68.328999999999994</v>
      </c>
      <c r="N29" s="108">
        <v>12.521000000000001</v>
      </c>
      <c r="O29" s="108">
        <v>43.387</v>
      </c>
      <c r="P29" s="108">
        <v>51.372</v>
      </c>
      <c r="Q29" s="108">
        <v>111.395</v>
      </c>
      <c r="R29" s="108">
        <v>35.44</v>
      </c>
      <c r="S29" s="108">
        <v>60.459000000000003</v>
      </c>
      <c r="T29" s="108">
        <v>102.607</v>
      </c>
      <c r="U29" s="108">
        <v>51.634999999999998</v>
      </c>
      <c r="V29" s="108">
        <v>64.906999999999996</v>
      </c>
      <c r="W29" s="108">
        <v>98.036000000000001</v>
      </c>
      <c r="X29" s="108">
        <v>31.722000000000001</v>
      </c>
      <c r="Y29" s="108">
        <v>34.296999999999997</v>
      </c>
      <c r="Z29" s="108">
        <v>75.703999999999994</v>
      </c>
      <c r="AA29" s="108">
        <v>94.816999999999993</v>
      </c>
      <c r="AB29" s="108">
        <v>79.564999999999998</v>
      </c>
      <c r="AC29" s="108">
        <v>80.727999999999994</v>
      </c>
      <c r="AD29" s="108">
        <v>12.382999999999999</v>
      </c>
      <c r="AE29" s="108">
        <v>130.18100000000001</v>
      </c>
      <c r="AF29" s="108">
        <v>40.722999999999999</v>
      </c>
      <c r="AG29" s="108">
        <v>79.457999999999998</v>
      </c>
      <c r="AH29" s="109">
        <v>49.676000000000002</v>
      </c>
      <c r="AI29" s="130"/>
      <c r="AJ29" s="130"/>
      <c r="AK29" s="130"/>
      <c r="AL29" s="130"/>
      <c r="AM29" s="130"/>
      <c r="AN29" s="130"/>
      <c r="AO29" s="130"/>
      <c r="AP29" s="130"/>
      <c r="AQ29" s="130"/>
      <c r="AR29" s="130"/>
      <c r="AS29" s="130"/>
      <c r="AT29" s="130"/>
      <c r="AU29" s="130"/>
      <c r="AV29" s="130"/>
      <c r="AW29" s="130"/>
      <c r="AX29" s="130"/>
      <c r="AY29" s="130"/>
    </row>
    <row r="30" spans="1:51" ht="14.45" customHeight="1" x14ac:dyDescent="0.25">
      <c r="A30" s="294">
        <v>45474</v>
      </c>
      <c r="B30" s="280"/>
      <c r="C30" s="270"/>
      <c r="D30" s="274">
        <v>21.28</v>
      </c>
      <c r="E30" s="108">
        <v>37.491999999999997</v>
      </c>
      <c r="F30" s="108">
        <v>15.321999999999999</v>
      </c>
      <c r="G30" s="108">
        <v>80.727999999999994</v>
      </c>
      <c r="H30" s="108">
        <v>13.834</v>
      </c>
      <c r="I30" s="108">
        <v>34.204999999999998</v>
      </c>
      <c r="J30" s="108">
        <v>25.91</v>
      </c>
      <c r="K30" s="108">
        <v>72.144000000000005</v>
      </c>
      <c r="L30" s="108">
        <v>9.5960000000000001</v>
      </c>
      <c r="M30" s="108">
        <v>20.036999999999999</v>
      </c>
      <c r="N30" s="108">
        <v>5.9829999999999997</v>
      </c>
      <c r="O30" s="108">
        <v>12.45</v>
      </c>
      <c r="P30" s="108">
        <v>17.274000000000001</v>
      </c>
      <c r="Q30" s="108">
        <v>39.076000000000001</v>
      </c>
      <c r="R30" s="108">
        <v>15.644</v>
      </c>
      <c r="S30" s="108">
        <v>19.169</v>
      </c>
      <c r="T30" s="108">
        <v>33.262</v>
      </c>
      <c r="U30" s="108">
        <v>16.646000000000001</v>
      </c>
      <c r="V30" s="108">
        <v>15.686</v>
      </c>
      <c r="W30" s="108">
        <v>30.178000000000001</v>
      </c>
      <c r="X30" s="108">
        <v>12.864000000000001</v>
      </c>
      <c r="Y30" s="108">
        <v>11.791</v>
      </c>
      <c r="Z30" s="108">
        <v>17.966000000000001</v>
      </c>
      <c r="AA30" s="108">
        <v>23.984999999999999</v>
      </c>
      <c r="AB30" s="108">
        <v>16.625</v>
      </c>
      <c r="AC30" s="108">
        <v>19.515999999999998</v>
      </c>
      <c r="AD30" s="108">
        <v>5.81</v>
      </c>
      <c r="AE30" s="108">
        <v>50.747</v>
      </c>
      <c r="AF30" s="108">
        <v>11.847</v>
      </c>
      <c r="AG30" s="108">
        <v>28.786000000000001</v>
      </c>
      <c r="AH30" s="109">
        <v>19.677</v>
      </c>
      <c r="AI30" s="130"/>
      <c r="AJ30" s="130"/>
      <c r="AK30" s="130"/>
      <c r="AL30" s="130"/>
      <c r="AM30" s="130"/>
      <c r="AN30" s="130"/>
      <c r="AO30" s="130"/>
      <c r="AP30" s="130"/>
      <c r="AQ30" s="130"/>
      <c r="AR30" s="130"/>
      <c r="AS30" s="130"/>
      <c r="AT30" s="130"/>
      <c r="AU30" s="130"/>
      <c r="AV30" s="130"/>
      <c r="AW30" s="130"/>
      <c r="AX30" s="130"/>
      <c r="AY30" s="130"/>
    </row>
    <row r="31" spans="1:51" ht="14.45" customHeight="1" x14ac:dyDescent="0.25">
      <c r="A31" s="294">
        <v>45505</v>
      </c>
      <c r="B31" s="280"/>
      <c r="C31" s="270"/>
      <c r="D31" s="274">
        <v>15.48</v>
      </c>
      <c r="E31" s="108">
        <v>16.506</v>
      </c>
      <c r="F31" s="108">
        <v>9.4649999999999999</v>
      </c>
      <c r="G31" s="108">
        <v>23.198</v>
      </c>
      <c r="H31" s="108">
        <v>8.0269999999999992</v>
      </c>
      <c r="I31" s="108">
        <v>24.696000000000002</v>
      </c>
      <c r="J31" s="108">
        <v>12.853999999999999</v>
      </c>
      <c r="K31" s="108">
        <v>44.094000000000001</v>
      </c>
      <c r="L31" s="108">
        <v>7.3849999999999998</v>
      </c>
      <c r="M31" s="108">
        <v>21.603999999999999</v>
      </c>
      <c r="N31" s="108">
        <v>4.8869999999999996</v>
      </c>
      <c r="O31" s="108">
        <v>9.7230000000000008</v>
      </c>
      <c r="P31" s="108">
        <v>7.7789999999999999</v>
      </c>
      <c r="Q31" s="108">
        <v>19.888000000000002</v>
      </c>
      <c r="R31" s="108">
        <v>12.016</v>
      </c>
      <c r="S31" s="108">
        <v>28.736999999999998</v>
      </c>
      <c r="T31" s="108">
        <v>14.065</v>
      </c>
      <c r="U31" s="108">
        <v>7.3019999999999996</v>
      </c>
      <c r="V31" s="108">
        <v>12.114000000000001</v>
      </c>
      <c r="W31" s="108">
        <v>11.62</v>
      </c>
      <c r="X31" s="108">
        <v>7.4429999999999996</v>
      </c>
      <c r="Y31" s="108">
        <v>10.382999999999999</v>
      </c>
      <c r="Z31" s="108">
        <v>12.114000000000001</v>
      </c>
      <c r="AA31" s="108">
        <v>11.428000000000001</v>
      </c>
      <c r="AB31" s="108">
        <v>12.69</v>
      </c>
      <c r="AC31" s="108">
        <v>11.301</v>
      </c>
      <c r="AD31" s="108">
        <v>4.32</v>
      </c>
      <c r="AE31" s="108">
        <v>12.163</v>
      </c>
      <c r="AF31" s="108">
        <v>7.2439999999999998</v>
      </c>
      <c r="AG31" s="108">
        <v>12.419</v>
      </c>
      <c r="AH31" s="109">
        <v>16.456</v>
      </c>
      <c r="AI31" s="130"/>
      <c r="AJ31" s="130"/>
      <c r="AK31" s="130"/>
      <c r="AL31" s="130"/>
      <c r="AM31" s="130"/>
      <c r="AN31" s="130"/>
      <c r="AO31" s="130"/>
      <c r="AP31" s="130"/>
      <c r="AQ31" s="130"/>
      <c r="AR31" s="130"/>
      <c r="AS31" s="130"/>
      <c r="AT31" s="130"/>
      <c r="AU31" s="130"/>
      <c r="AV31" s="130"/>
      <c r="AW31" s="130"/>
      <c r="AX31" s="130"/>
      <c r="AY31" s="130"/>
    </row>
    <row r="32" spans="1:51" ht="14.45" customHeight="1" x14ac:dyDescent="0.25">
      <c r="A32" s="294">
        <v>45536</v>
      </c>
      <c r="B32" s="280"/>
      <c r="C32" s="270"/>
      <c r="D32" s="274">
        <v>15.74</v>
      </c>
      <c r="E32" s="108">
        <v>17.911999999999999</v>
      </c>
      <c r="F32" s="108">
        <v>14.73</v>
      </c>
      <c r="G32" s="108">
        <v>13.638</v>
      </c>
      <c r="H32" s="108">
        <v>8.2379999999999995</v>
      </c>
      <c r="I32" s="108">
        <v>24.713000000000001</v>
      </c>
      <c r="J32" s="108">
        <v>10.445</v>
      </c>
      <c r="K32" s="108">
        <v>27.135999999999999</v>
      </c>
      <c r="L32" s="108">
        <v>7.0039999999999996</v>
      </c>
      <c r="M32" s="108">
        <v>9.6639999999999997</v>
      </c>
      <c r="N32" s="108">
        <v>9.6579999999999995</v>
      </c>
      <c r="O32" s="108">
        <v>19.905000000000001</v>
      </c>
      <c r="P32" s="108">
        <v>17.268999999999998</v>
      </c>
      <c r="Q32" s="108">
        <v>12.023</v>
      </c>
      <c r="R32" s="108">
        <v>13.055999999999999</v>
      </c>
      <c r="S32" s="108">
        <v>17.638000000000002</v>
      </c>
      <c r="T32" s="108">
        <v>13.196999999999999</v>
      </c>
      <c r="U32" s="108">
        <v>6.8230000000000004</v>
      </c>
      <c r="V32" s="108">
        <v>8.9489999999999998</v>
      </c>
      <c r="W32" s="108">
        <v>8.4540000000000006</v>
      </c>
      <c r="X32" s="108">
        <v>5.8739999999999997</v>
      </c>
      <c r="Y32" s="108">
        <v>28.13</v>
      </c>
      <c r="Z32" s="108">
        <v>15.041</v>
      </c>
      <c r="AA32" s="108">
        <v>9.032</v>
      </c>
      <c r="AB32" s="108">
        <v>10.154</v>
      </c>
      <c r="AC32" s="108">
        <v>6.8070000000000004</v>
      </c>
      <c r="AD32" s="108">
        <v>3.7309999999999999</v>
      </c>
      <c r="AE32" s="108">
        <v>6.8540000000000001</v>
      </c>
      <c r="AF32" s="108">
        <v>5.968</v>
      </c>
      <c r="AG32" s="108">
        <v>26.486999999999998</v>
      </c>
      <c r="AH32" s="109">
        <v>12.922000000000001</v>
      </c>
      <c r="AI32" s="130"/>
      <c r="AJ32" s="130"/>
      <c r="AK32" s="130"/>
      <c r="AL32" s="130"/>
      <c r="AM32" s="130"/>
      <c r="AN32" s="130"/>
      <c r="AO32" s="130"/>
      <c r="AP32" s="130"/>
      <c r="AQ32" s="130"/>
      <c r="AR32" s="130"/>
      <c r="AS32" s="130"/>
      <c r="AT32" s="130"/>
      <c r="AU32" s="130"/>
      <c r="AV32" s="130"/>
      <c r="AW32" s="130"/>
      <c r="AX32" s="130"/>
      <c r="AY32" s="130"/>
    </row>
    <row r="33" spans="1:51" ht="14.45" customHeight="1" x14ac:dyDescent="0.25">
      <c r="A33" s="294">
        <v>45566</v>
      </c>
      <c r="B33" s="280"/>
      <c r="C33" s="270"/>
      <c r="D33" s="274">
        <v>12.92</v>
      </c>
      <c r="E33" s="108">
        <v>10.504</v>
      </c>
      <c r="F33" s="108">
        <v>11.605</v>
      </c>
      <c r="G33" s="108">
        <v>12.189</v>
      </c>
      <c r="H33" s="108">
        <v>12.901999999999999</v>
      </c>
      <c r="I33" s="108">
        <v>28.07</v>
      </c>
      <c r="J33" s="108">
        <v>10.159000000000001</v>
      </c>
      <c r="K33" s="108">
        <v>12.129</v>
      </c>
      <c r="L33" s="108">
        <v>7.532</v>
      </c>
      <c r="M33" s="108">
        <v>7.12</v>
      </c>
      <c r="N33" s="108">
        <v>10.305999999999999</v>
      </c>
      <c r="O33" s="108">
        <v>9.6110000000000007</v>
      </c>
      <c r="P33" s="108">
        <v>21.053999999999998</v>
      </c>
      <c r="Q33" s="108">
        <v>21.004999999999999</v>
      </c>
      <c r="R33" s="108">
        <v>34.856000000000002</v>
      </c>
      <c r="S33" s="108">
        <v>16.047999999999998</v>
      </c>
      <c r="T33" s="108">
        <v>10.063000000000001</v>
      </c>
      <c r="U33" s="108">
        <v>7.5129999999999999</v>
      </c>
      <c r="V33" s="108">
        <v>12.034000000000001</v>
      </c>
      <c r="W33" s="108">
        <v>11.131</v>
      </c>
      <c r="X33" s="108">
        <v>5.141</v>
      </c>
      <c r="Y33" s="108">
        <v>17.507999999999999</v>
      </c>
      <c r="Z33" s="108">
        <v>23.736999999999998</v>
      </c>
      <c r="AA33" s="108">
        <v>9.5690000000000008</v>
      </c>
      <c r="AB33" s="108">
        <v>9.5259999999999998</v>
      </c>
      <c r="AC33" s="108">
        <v>7.9210000000000003</v>
      </c>
      <c r="AD33" s="108">
        <v>4.6719999999999997</v>
      </c>
      <c r="AE33" s="108">
        <v>5.931</v>
      </c>
      <c r="AF33" s="108">
        <v>5.8179999999999996</v>
      </c>
      <c r="AG33" s="108">
        <v>10.722</v>
      </c>
      <c r="AH33" s="109">
        <v>7.7279999999999998</v>
      </c>
      <c r="AI33" s="130"/>
      <c r="AJ33" s="130"/>
      <c r="AK33" s="130"/>
      <c r="AL33" s="130"/>
      <c r="AM33" s="130"/>
      <c r="AN33" s="130"/>
      <c r="AO33" s="130"/>
      <c r="AP33" s="130"/>
      <c r="AQ33" s="130"/>
      <c r="AR33" s="130"/>
      <c r="AS33" s="130"/>
      <c r="AT33" s="130"/>
      <c r="AU33" s="130"/>
      <c r="AV33" s="130"/>
      <c r="AW33" s="130"/>
      <c r="AX33" s="130"/>
      <c r="AY33" s="130"/>
    </row>
    <row r="34" spans="1:51" ht="14.45" customHeight="1" x14ac:dyDescent="0.25">
      <c r="A34" s="294">
        <v>45597</v>
      </c>
      <c r="B34" s="279"/>
      <c r="C34" s="269"/>
      <c r="D34" s="274">
        <v>8.8699999999999992</v>
      </c>
      <c r="E34" s="108">
        <v>7.133</v>
      </c>
      <c r="F34" s="108">
        <v>8.4130000000000003</v>
      </c>
      <c r="G34" s="108">
        <v>8.6669999999999998</v>
      </c>
      <c r="H34" s="108">
        <v>8.1790000000000003</v>
      </c>
      <c r="I34" s="108">
        <v>12.257</v>
      </c>
      <c r="J34" s="108">
        <v>8.5030000000000001</v>
      </c>
      <c r="K34" s="108">
        <v>7.2469999999999999</v>
      </c>
      <c r="L34" s="108">
        <v>5.7839999999999998</v>
      </c>
      <c r="M34" s="108">
        <v>6.0659999999999998</v>
      </c>
      <c r="N34" s="108">
        <v>6.2220000000000004</v>
      </c>
      <c r="O34" s="108">
        <v>5.9390000000000001</v>
      </c>
      <c r="P34" s="108">
        <v>11.558999999999999</v>
      </c>
      <c r="Q34" s="108">
        <v>13.856</v>
      </c>
      <c r="R34" s="108">
        <v>14.041</v>
      </c>
      <c r="S34" s="108">
        <v>8.2919999999999998</v>
      </c>
      <c r="T34" s="108">
        <v>8.6419999999999995</v>
      </c>
      <c r="U34" s="108">
        <v>7.0670000000000002</v>
      </c>
      <c r="V34" s="108">
        <v>8.7260000000000009</v>
      </c>
      <c r="W34" s="108">
        <v>8.0579999999999998</v>
      </c>
      <c r="X34" s="108">
        <v>4.4950000000000001</v>
      </c>
      <c r="Y34" s="108">
        <v>9.0419999999999998</v>
      </c>
      <c r="Z34" s="108">
        <v>10.93</v>
      </c>
      <c r="AA34" s="108">
        <v>7.0860000000000003</v>
      </c>
      <c r="AB34" s="108">
        <v>6.1390000000000002</v>
      </c>
      <c r="AC34" s="108">
        <v>6.1360000000000001</v>
      </c>
      <c r="AD34" s="108">
        <v>4.2380000000000004</v>
      </c>
      <c r="AE34" s="108">
        <v>5.2649999999999997</v>
      </c>
      <c r="AF34" s="108">
        <v>6.3380000000000001</v>
      </c>
      <c r="AG34" s="108">
        <v>6.6879999999999997</v>
      </c>
      <c r="AH34" s="109">
        <v>6</v>
      </c>
      <c r="AI34" s="130"/>
      <c r="AJ34" s="130"/>
      <c r="AK34" s="130"/>
      <c r="AL34" s="130"/>
      <c r="AM34" s="130"/>
      <c r="AN34" s="130"/>
      <c r="AO34" s="130"/>
      <c r="AP34" s="130"/>
      <c r="AQ34" s="130"/>
      <c r="AR34" s="130"/>
      <c r="AS34" s="130"/>
      <c r="AT34" s="130"/>
      <c r="AU34" s="130"/>
      <c r="AV34" s="130"/>
      <c r="AW34" s="130"/>
      <c r="AX34" s="130"/>
      <c r="AY34" s="130"/>
    </row>
    <row r="35" spans="1:51" ht="14.45" customHeight="1" x14ac:dyDescent="0.25">
      <c r="A35" s="294">
        <v>45627</v>
      </c>
      <c r="B35" s="279"/>
      <c r="C35" s="269"/>
      <c r="D35" s="274">
        <v>6.72</v>
      </c>
      <c r="E35" s="108">
        <v>6.0720000000000001</v>
      </c>
      <c r="F35" s="108">
        <v>5.9870000000000001</v>
      </c>
      <c r="G35" s="108">
        <v>7.1020000000000003</v>
      </c>
      <c r="H35" s="108">
        <v>6.149</v>
      </c>
      <c r="I35" s="108">
        <v>7.6879999999999997</v>
      </c>
      <c r="J35" s="108">
        <v>7.4009999999999998</v>
      </c>
      <c r="K35" s="108">
        <v>6.0010000000000003</v>
      </c>
      <c r="L35" s="108">
        <v>4.8689999999999998</v>
      </c>
      <c r="M35" s="108">
        <v>5.21</v>
      </c>
      <c r="N35" s="108">
        <v>4.8120000000000003</v>
      </c>
      <c r="O35" s="108">
        <v>5.0789999999999997</v>
      </c>
      <c r="P35" s="108">
        <v>7.4029999999999996</v>
      </c>
      <c r="Q35" s="108">
        <v>8.3819999999999997</v>
      </c>
      <c r="R35" s="108">
        <v>8.1219999999999999</v>
      </c>
      <c r="S35" s="108">
        <v>6.4619999999999997</v>
      </c>
      <c r="T35" s="108">
        <v>6.8170000000000002</v>
      </c>
      <c r="U35" s="108">
        <v>5.29</v>
      </c>
      <c r="V35" s="108">
        <v>5.7430000000000003</v>
      </c>
      <c r="W35" s="108">
        <v>6.1559999999999997</v>
      </c>
      <c r="X35" s="108">
        <v>4.3710000000000004</v>
      </c>
      <c r="Y35" s="108">
        <v>6.12</v>
      </c>
      <c r="Z35" s="108">
        <v>7.2560000000000002</v>
      </c>
      <c r="AA35" s="108">
        <v>5.7460000000000004</v>
      </c>
      <c r="AB35" s="108">
        <v>5.0880000000000001</v>
      </c>
      <c r="AC35" s="108">
        <v>5.8360000000000003</v>
      </c>
      <c r="AD35" s="108">
        <v>3.4420000000000002</v>
      </c>
      <c r="AE35" s="108">
        <v>4.9989999999999997</v>
      </c>
      <c r="AF35" s="108">
        <v>5.2080000000000002</v>
      </c>
      <c r="AG35" s="108">
        <v>5.4829999999999997</v>
      </c>
      <c r="AH35" s="109">
        <v>5.2850000000000001</v>
      </c>
      <c r="AI35" s="130"/>
      <c r="AJ35" s="130"/>
      <c r="AK35" s="130"/>
      <c r="AL35" s="130"/>
      <c r="AM35" s="130"/>
      <c r="AN35" s="130"/>
      <c r="AO35" s="130"/>
      <c r="AP35" s="130"/>
      <c r="AQ35" s="130"/>
      <c r="AR35" s="130"/>
      <c r="AS35" s="130"/>
      <c r="AT35" s="130"/>
      <c r="AU35" s="130"/>
      <c r="AV35" s="130"/>
      <c r="AW35" s="130"/>
      <c r="AX35" s="130"/>
      <c r="AY35" s="130"/>
    </row>
    <row r="36" spans="1:51" ht="15" x14ac:dyDescent="0.25">
      <c r="A36" s="294">
        <v>45658</v>
      </c>
      <c r="B36" s="279"/>
      <c r="C36" s="269"/>
      <c r="D36" s="276">
        <v>5.9</v>
      </c>
      <c r="E36" s="108">
        <v>5.5439999999999996</v>
      </c>
      <c r="F36" s="108">
        <v>5.1109999999999998</v>
      </c>
      <c r="G36" s="108">
        <v>5.8760000000000003</v>
      </c>
      <c r="H36" s="108">
        <v>4.9470000000000001</v>
      </c>
      <c r="I36" s="108">
        <v>6.2409999999999997</v>
      </c>
      <c r="J36" s="108">
        <v>5.7770000000000001</v>
      </c>
      <c r="K36" s="108">
        <v>5.5170000000000003</v>
      </c>
      <c r="L36" s="108">
        <v>4.4160000000000004</v>
      </c>
      <c r="M36" s="108">
        <v>4.7370000000000001</v>
      </c>
      <c r="N36" s="108">
        <v>4.0919999999999996</v>
      </c>
      <c r="O36" s="108">
        <v>4.3849999999999998</v>
      </c>
      <c r="P36" s="108">
        <v>6.2960000000000003</v>
      </c>
      <c r="Q36" s="108">
        <v>6.6429999999999998</v>
      </c>
      <c r="R36" s="108">
        <v>6.1040000000000001</v>
      </c>
      <c r="S36" s="108">
        <v>5.2930000000000001</v>
      </c>
      <c r="T36" s="108">
        <v>5.4909999999999997</v>
      </c>
      <c r="U36" s="108">
        <v>4.508</v>
      </c>
      <c r="V36" s="108">
        <v>4.6840000000000002</v>
      </c>
      <c r="W36" s="108">
        <v>5.6079999999999997</v>
      </c>
      <c r="X36" s="108">
        <v>3.984</v>
      </c>
      <c r="Y36" s="108">
        <v>5.0720000000000001</v>
      </c>
      <c r="Z36" s="108">
        <v>6.1449999999999996</v>
      </c>
      <c r="AA36" s="108">
        <v>4.8449999999999998</v>
      </c>
      <c r="AB36" s="108">
        <v>4.5940000000000003</v>
      </c>
      <c r="AC36" s="108">
        <v>4.9320000000000004</v>
      </c>
      <c r="AD36" s="108">
        <v>3.0609999999999999</v>
      </c>
      <c r="AE36" s="109">
        <v>4.6379999999999999</v>
      </c>
      <c r="AF36" s="108">
        <v>4.2370000000000001</v>
      </c>
      <c r="AG36" s="108">
        <v>4.7869999999999999</v>
      </c>
      <c r="AH36" s="108">
        <v>4.7149999999999999</v>
      </c>
      <c r="AI36" s="130"/>
      <c r="AJ36" s="130"/>
      <c r="AK36" s="130"/>
      <c r="AL36" s="130"/>
      <c r="AM36" s="130"/>
      <c r="AN36" s="130"/>
      <c r="AO36" s="130"/>
      <c r="AP36" s="130"/>
      <c r="AQ36" s="130"/>
      <c r="AR36" s="130"/>
      <c r="AS36" s="130"/>
      <c r="AT36" s="130"/>
      <c r="AU36" s="130"/>
      <c r="AV36" s="130"/>
      <c r="AW36" s="130"/>
      <c r="AX36" s="130"/>
      <c r="AY36" s="130"/>
    </row>
    <row r="37" spans="1:51" ht="15" x14ac:dyDescent="0.25">
      <c r="A37" s="294">
        <v>45689</v>
      </c>
      <c r="B37" s="281"/>
      <c r="C37" s="271"/>
      <c r="D37" s="276">
        <v>5.43</v>
      </c>
      <c r="E37" s="108">
        <v>4.6070000000000002</v>
      </c>
      <c r="F37" s="108">
        <v>5.8390000000000004</v>
      </c>
      <c r="G37" s="108">
        <v>6.2190000000000003</v>
      </c>
      <c r="H37" s="108">
        <v>4.016</v>
      </c>
      <c r="I37" s="108">
        <v>5.0419999999999998</v>
      </c>
      <c r="J37" s="108">
        <v>5.0659999999999998</v>
      </c>
      <c r="K37" s="108">
        <v>5.0179999999999998</v>
      </c>
      <c r="L37" s="108">
        <v>3.6219999999999999</v>
      </c>
      <c r="M37" s="108">
        <v>4.0880000000000001</v>
      </c>
      <c r="N37" s="108">
        <v>3.8940000000000001</v>
      </c>
      <c r="O37" s="108">
        <v>3.77</v>
      </c>
      <c r="P37" s="108">
        <v>5.2469999999999999</v>
      </c>
      <c r="Q37" s="108">
        <v>5.3470000000000004</v>
      </c>
      <c r="R37" s="108">
        <v>5.8920000000000003</v>
      </c>
      <c r="S37" s="108">
        <v>4.1680000000000001</v>
      </c>
      <c r="T37" s="108">
        <v>4.7990000000000004</v>
      </c>
      <c r="U37" s="108">
        <v>3.694</v>
      </c>
      <c r="V37" s="108">
        <v>3.8479999999999999</v>
      </c>
      <c r="W37" s="108">
        <v>4.2670000000000003</v>
      </c>
      <c r="X37" s="108">
        <v>3.476</v>
      </c>
      <c r="Y37" s="108">
        <v>4.8899999999999997</v>
      </c>
      <c r="Z37" s="108">
        <v>7.1550000000000002</v>
      </c>
      <c r="AA37" s="108">
        <v>5.5140000000000002</v>
      </c>
      <c r="AB37" s="108">
        <v>4.5270000000000001</v>
      </c>
      <c r="AC37" s="108">
        <v>4.4809999999999999</v>
      </c>
      <c r="AD37" s="108">
        <v>2.54</v>
      </c>
      <c r="AE37" s="109">
        <v>3.9670000000000001</v>
      </c>
      <c r="AF37" s="108">
        <v>3.9569999999999999</v>
      </c>
      <c r="AG37" s="108">
        <v>4.2270000000000003</v>
      </c>
      <c r="AH37" s="108">
        <v>3.8980000000000001</v>
      </c>
      <c r="AI37" s="130"/>
      <c r="AJ37" s="130"/>
      <c r="AK37" s="130"/>
      <c r="AL37" s="130"/>
      <c r="AM37" s="130"/>
      <c r="AN37" s="130"/>
      <c r="AO37" s="130"/>
      <c r="AP37" s="130"/>
      <c r="AQ37" s="130"/>
      <c r="AR37" s="130"/>
      <c r="AS37" s="130"/>
      <c r="AT37" s="130"/>
      <c r="AU37" s="130"/>
      <c r="AV37" s="130"/>
      <c r="AW37" s="130"/>
      <c r="AX37" s="130"/>
      <c r="AY37" s="130"/>
    </row>
    <row r="38" spans="1:51" ht="15" x14ac:dyDescent="0.25">
      <c r="A38" s="294">
        <v>45717</v>
      </c>
      <c r="B38" s="281"/>
      <c r="C38" s="271"/>
      <c r="D38" s="276">
        <v>9.6999999999999993</v>
      </c>
      <c r="E38" s="108">
        <v>8.9570000000000007</v>
      </c>
      <c r="F38" s="108">
        <v>10.994</v>
      </c>
      <c r="G38" s="108">
        <v>7.0780000000000003</v>
      </c>
      <c r="H38" s="108">
        <v>13.146000000000001</v>
      </c>
      <c r="I38" s="108">
        <v>8.032</v>
      </c>
      <c r="J38" s="108">
        <v>8.1790000000000003</v>
      </c>
      <c r="K38" s="108">
        <v>6.3330000000000002</v>
      </c>
      <c r="L38" s="108">
        <v>6.95</v>
      </c>
      <c r="M38" s="108">
        <v>5.31</v>
      </c>
      <c r="N38" s="108">
        <v>5.7510000000000003</v>
      </c>
      <c r="O38" s="108">
        <v>12.041</v>
      </c>
      <c r="P38" s="108">
        <v>9.1829999999999998</v>
      </c>
      <c r="Q38" s="108">
        <v>6.9240000000000004</v>
      </c>
      <c r="R38" s="108">
        <v>17.486999999999998</v>
      </c>
      <c r="S38" s="108">
        <v>5.29</v>
      </c>
      <c r="T38" s="108">
        <v>8.2650000000000006</v>
      </c>
      <c r="U38" s="108">
        <v>4.1310000000000002</v>
      </c>
      <c r="V38" s="108">
        <v>5.952</v>
      </c>
      <c r="W38" s="108">
        <v>8.4039999999999999</v>
      </c>
      <c r="X38" s="108">
        <v>4.8570000000000002</v>
      </c>
      <c r="Y38" s="108">
        <v>7.6790000000000003</v>
      </c>
      <c r="Z38" s="108">
        <v>13.071</v>
      </c>
      <c r="AA38" s="108">
        <v>8.31</v>
      </c>
      <c r="AB38" s="108">
        <v>11.739000000000001</v>
      </c>
      <c r="AC38" s="108">
        <v>5.1829999999999998</v>
      </c>
      <c r="AD38" s="108">
        <v>3.2850000000000001</v>
      </c>
      <c r="AE38" s="109">
        <v>5.649</v>
      </c>
      <c r="AF38" s="108">
        <v>4.1870000000000003</v>
      </c>
      <c r="AG38" s="108">
        <v>5.9429999999999996</v>
      </c>
      <c r="AH38" s="108">
        <v>6.258</v>
      </c>
      <c r="AI38" s="130"/>
      <c r="AJ38" s="130"/>
      <c r="AK38" s="130"/>
      <c r="AL38" s="130"/>
      <c r="AM38" s="130"/>
      <c r="AN38" s="130"/>
      <c r="AO38" s="130"/>
      <c r="AP38" s="130"/>
      <c r="AQ38" s="130"/>
      <c r="AR38" s="130"/>
      <c r="AS38" s="130"/>
      <c r="AT38" s="130"/>
      <c r="AU38" s="130"/>
      <c r="AV38" s="130"/>
      <c r="AW38" s="130"/>
      <c r="AX38" s="130"/>
      <c r="AY38" s="130"/>
    </row>
    <row r="39" spans="1:51" ht="15" x14ac:dyDescent="0.25">
      <c r="A39" s="294">
        <v>45748</v>
      </c>
      <c r="B39" s="281"/>
      <c r="C39" s="271"/>
      <c r="D39" s="276">
        <v>23.48</v>
      </c>
      <c r="E39" s="108">
        <v>27.771000000000001</v>
      </c>
      <c r="F39" s="108">
        <v>18.928000000000001</v>
      </c>
      <c r="G39" s="108">
        <v>18.445</v>
      </c>
      <c r="H39" s="108">
        <v>25.800999999999998</v>
      </c>
      <c r="I39" s="108">
        <v>15.223000000000001</v>
      </c>
      <c r="J39" s="108">
        <v>16.667999999999999</v>
      </c>
      <c r="K39" s="108">
        <v>26.76</v>
      </c>
      <c r="L39" s="108">
        <v>29.198</v>
      </c>
      <c r="M39" s="108">
        <v>16.399999999999999</v>
      </c>
      <c r="N39" s="108">
        <v>16.542999999999999</v>
      </c>
      <c r="O39" s="108">
        <v>37.823</v>
      </c>
      <c r="P39" s="108">
        <v>30.774000000000001</v>
      </c>
      <c r="Q39" s="108">
        <v>26.672000000000001</v>
      </c>
      <c r="R39" s="108">
        <v>27.559000000000001</v>
      </c>
      <c r="S39" s="108">
        <v>14.06</v>
      </c>
      <c r="T39" s="108">
        <v>17.132999999999999</v>
      </c>
      <c r="U39" s="108">
        <v>14.285</v>
      </c>
      <c r="V39" s="108">
        <v>15.010999999999999</v>
      </c>
      <c r="W39" s="108">
        <v>34.009</v>
      </c>
      <c r="X39" s="108">
        <v>9.5809999999999995</v>
      </c>
      <c r="Y39" s="108">
        <v>21.276</v>
      </c>
      <c r="Z39" s="108">
        <v>18.475000000000001</v>
      </c>
      <c r="AA39" s="108">
        <v>18.215</v>
      </c>
      <c r="AB39" s="108">
        <v>26.408999999999999</v>
      </c>
      <c r="AC39" s="108">
        <v>13.337</v>
      </c>
      <c r="AD39" s="108">
        <v>19.518999999999998</v>
      </c>
      <c r="AE39" s="109">
        <v>13.196999999999999</v>
      </c>
      <c r="AF39" s="108">
        <v>8.75</v>
      </c>
      <c r="AG39" s="108">
        <v>30.785</v>
      </c>
      <c r="AH39" s="108">
        <v>17.587</v>
      </c>
      <c r="AI39" s="130"/>
      <c r="AJ39" s="130"/>
      <c r="AK39" s="130"/>
      <c r="AL39" s="130"/>
      <c r="AM39" s="130"/>
      <c r="AN39" s="130"/>
      <c r="AO39" s="130"/>
      <c r="AP39" s="130"/>
      <c r="AQ39" s="130"/>
      <c r="AR39" s="130"/>
      <c r="AS39" s="130"/>
      <c r="AT39" s="130"/>
      <c r="AU39" s="130"/>
      <c r="AV39" s="130"/>
      <c r="AW39" s="130"/>
      <c r="AX39" s="130"/>
      <c r="AY39" s="130"/>
    </row>
    <row r="40" spans="1:51" ht="15" x14ac:dyDescent="0.25">
      <c r="A40" s="294">
        <v>45778</v>
      </c>
      <c r="B40" s="281"/>
      <c r="C40" s="271"/>
      <c r="D40" s="276">
        <v>67.98</v>
      </c>
      <c r="E40" s="108">
        <v>75.599999999999994</v>
      </c>
      <c r="F40" s="108">
        <v>57.63</v>
      </c>
      <c r="G40" s="108">
        <v>68.852000000000004</v>
      </c>
      <c r="H40" s="108">
        <v>94.781000000000006</v>
      </c>
      <c r="I40" s="108">
        <v>66.221999999999994</v>
      </c>
      <c r="J40" s="108">
        <v>68.507000000000005</v>
      </c>
      <c r="K40" s="108">
        <v>66.647000000000006</v>
      </c>
      <c r="L40" s="108">
        <v>111.48099999999999</v>
      </c>
      <c r="M40" s="108">
        <v>29.074999999999999</v>
      </c>
      <c r="N40" s="108">
        <v>63.13</v>
      </c>
      <c r="O40" s="108">
        <v>87.263999999999996</v>
      </c>
      <c r="P40" s="108">
        <v>115.854</v>
      </c>
      <c r="Q40" s="108">
        <v>68.688000000000002</v>
      </c>
      <c r="R40" s="108">
        <v>79.968000000000004</v>
      </c>
      <c r="S40" s="108">
        <v>78.295000000000002</v>
      </c>
      <c r="T40" s="108">
        <v>96.941999999999993</v>
      </c>
      <c r="U40" s="108">
        <v>49.927</v>
      </c>
      <c r="V40" s="108">
        <v>54.997999999999998</v>
      </c>
      <c r="W40" s="108">
        <v>66.347999999999999</v>
      </c>
      <c r="X40" s="108">
        <v>43.12</v>
      </c>
      <c r="Y40" s="108">
        <v>64.394999999999996</v>
      </c>
      <c r="Z40" s="108">
        <v>51.531999999999996</v>
      </c>
      <c r="AA40" s="108">
        <v>53.381999999999998</v>
      </c>
      <c r="AB40" s="108">
        <v>63.19</v>
      </c>
      <c r="AC40" s="108">
        <v>37.726999999999997</v>
      </c>
      <c r="AD40" s="108">
        <v>59.554000000000002</v>
      </c>
      <c r="AE40" s="109">
        <v>64.204999999999998</v>
      </c>
      <c r="AF40" s="108">
        <v>48.634999999999998</v>
      </c>
      <c r="AG40" s="108">
        <v>84.647000000000006</v>
      </c>
      <c r="AH40" s="108">
        <v>92.747</v>
      </c>
      <c r="AI40" s="130"/>
      <c r="AJ40" s="130"/>
      <c r="AK40" s="130"/>
      <c r="AL40" s="130"/>
      <c r="AM40" s="130"/>
      <c r="AN40" s="130"/>
      <c r="AO40" s="130"/>
      <c r="AP40" s="130"/>
      <c r="AQ40" s="130"/>
      <c r="AR40" s="130"/>
      <c r="AS40" s="130"/>
      <c r="AT40" s="130"/>
      <c r="AU40" s="130"/>
      <c r="AV40" s="130"/>
      <c r="AW40" s="130"/>
      <c r="AX40" s="130"/>
      <c r="AY40" s="130"/>
    </row>
    <row r="41" spans="1:51" ht="15" x14ac:dyDescent="0.25">
      <c r="A41" s="294">
        <v>45809</v>
      </c>
      <c r="B41" s="281"/>
      <c r="C41" s="271"/>
      <c r="D41" s="276">
        <v>61.6</v>
      </c>
      <c r="E41" s="108">
        <v>69.262</v>
      </c>
      <c r="F41" s="108">
        <v>128.43700000000001</v>
      </c>
      <c r="G41" s="108">
        <v>35.646999999999998</v>
      </c>
      <c r="H41" s="108">
        <v>122.06</v>
      </c>
      <c r="I41" s="108">
        <v>59.406999999999996</v>
      </c>
      <c r="J41" s="108">
        <v>106.893</v>
      </c>
      <c r="K41" s="108">
        <v>31.855</v>
      </c>
      <c r="L41" s="108">
        <v>68.341999999999999</v>
      </c>
      <c r="M41" s="108">
        <v>12.86</v>
      </c>
      <c r="N41" s="108">
        <v>43.491999999999997</v>
      </c>
      <c r="O41" s="108">
        <v>51.304000000000002</v>
      </c>
      <c r="P41" s="108">
        <v>111.345</v>
      </c>
      <c r="Q41" s="108">
        <v>36.033999999999999</v>
      </c>
      <c r="R41" s="108">
        <v>60.432000000000002</v>
      </c>
      <c r="S41" s="108">
        <v>102.56399999999999</v>
      </c>
      <c r="T41" s="108">
        <v>51.628</v>
      </c>
      <c r="U41" s="108">
        <v>66.525999999999996</v>
      </c>
      <c r="V41" s="108">
        <v>98.046000000000006</v>
      </c>
      <c r="W41" s="108">
        <v>31.681000000000001</v>
      </c>
      <c r="X41" s="108">
        <v>34.33</v>
      </c>
      <c r="Y41" s="108">
        <v>78.382000000000005</v>
      </c>
      <c r="Z41" s="108">
        <v>94.751999999999995</v>
      </c>
      <c r="AA41" s="108">
        <v>79.569999999999993</v>
      </c>
      <c r="AB41" s="108">
        <v>80.685000000000002</v>
      </c>
      <c r="AC41" s="108">
        <v>12.673</v>
      </c>
      <c r="AD41" s="108">
        <v>130.381</v>
      </c>
      <c r="AE41" s="109">
        <v>40.658999999999999</v>
      </c>
      <c r="AF41" s="108">
        <v>79.616</v>
      </c>
      <c r="AG41" s="108">
        <v>50.689</v>
      </c>
      <c r="AH41" s="108">
        <v>109.83</v>
      </c>
      <c r="AI41" s="130"/>
      <c r="AJ41" s="130"/>
      <c r="AK41" s="130"/>
      <c r="AL41" s="130"/>
      <c r="AM41" s="130"/>
      <c r="AN41" s="130"/>
      <c r="AO41" s="130"/>
      <c r="AP41" s="130"/>
      <c r="AQ41" s="130"/>
      <c r="AR41" s="130"/>
      <c r="AS41" s="130"/>
      <c r="AT41" s="130"/>
      <c r="AU41" s="130"/>
      <c r="AV41" s="130"/>
      <c r="AW41" s="130"/>
      <c r="AX41" s="130"/>
      <c r="AY41" s="130"/>
    </row>
    <row r="42" spans="1:51" ht="15" x14ac:dyDescent="0.25">
      <c r="A42" s="294">
        <v>45839</v>
      </c>
      <c r="B42" s="281"/>
      <c r="C42" s="271"/>
      <c r="D42" s="276">
        <v>21.28</v>
      </c>
      <c r="E42" s="108">
        <v>15.824999999999999</v>
      </c>
      <c r="F42" s="108">
        <v>80.766000000000005</v>
      </c>
      <c r="G42" s="108">
        <v>13.842000000000001</v>
      </c>
      <c r="H42" s="108">
        <v>34.246000000000002</v>
      </c>
      <c r="I42" s="108">
        <v>26.414000000000001</v>
      </c>
      <c r="J42" s="108">
        <v>72.176000000000002</v>
      </c>
      <c r="K42" s="108">
        <v>9.6240000000000006</v>
      </c>
      <c r="L42" s="108">
        <v>20.053000000000001</v>
      </c>
      <c r="M42" s="108">
        <v>6.0449999999999999</v>
      </c>
      <c r="N42" s="108">
        <v>12.521000000000001</v>
      </c>
      <c r="O42" s="108">
        <v>17.241</v>
      </c>
      <c r="P42" s="108">
        <v>39.049999999999997</v>
      </c>
      <c r="Q42" s="108">
        <v>15.74</v>
      </c>
      <c r="R42" s="108">
        <v>19.225999999999999</v>
      </c>
      <c r="S42" s="108">
        <v>33.253999999999998</v>
      </c>
      <c r="T42" s="108">
        <v>16.646999999999998</v>
      </c>
      <c r="U42" s="108">
        <v>15.948</v>
      </c>
      <c r="V42" s="108">
        <v>30.172000000000001</v>
      </c>
      <c r="W42" s="108">
        <v>12.86</v>
      </c>
      <c r="X42" s="108">
        <v>11.824999999999999</v>
      </c>
      <c r="Y42" s="108">
        <v>18.283999999999999</v>
      </c>
      <c r="Z42" s="108">
        <v>23.96</v>
      </c>
      <c r="AA42" s="108">
        <v>16.646000000000001</v>
      </c>
      <c r="AB42" s="108">
        <v>19.507000000000001</v>
      </c>
      <c r="AC42" s="108">
        <v>5.8920000000000003</v>
      </c>
      <c r="AD42" s="108">
        <v>50.774999999999999</v>
      </c>
      <c r="AE42" s="109">
        <v>11.816000000000001</v>
      </c>
      <c r="AF42" s="108">
        <v>28.847999999999999</v>
      </c>
      <c r="AG42" s="108">
        <v>19.829999999999998</v>
      </c>
      <c r="AH42" s="108">
        <v>37.49</v>
      </c>
      <c r="AI42" s="130"/>
      <c r="AJ42" s="130"/>
      <c r="AK42" s="130"/>
      <c r="AL42" s="130"/>
      <c r="AM42" s="130"/>
      <c r="AN42" s="130"/>
      <c r="AO42" s="130"/>
      <c r="AP42" s="130"/>
      <c r="AQ42" s="130"/>
      <c r="AR42" s="130"/>
      <c r="AS42" s="130"/>
      <c r="AT42" s="130"/>
      <c r="AU42" s="130"/>
      <c r="AV42" s="130"/>
      <c r="AW42" s="130"/>
      <c r="AX42" s="130"/>
      <c r="AY42" s="130"/>
    </row>
    <row r="43" spans="1:51" ht="15" x14ac:dyDescent="0.25">
      <c r="A43" s="294">
        <v>45870</v>
      </c>
      <c r="B43" s="281"/>
      <c r="C43" s="271"/>
      <c r="D43" s="276">
        <v>15.48</v>
      </c>
      <c r="E43" s="108">
        <v>9.5050000000000008</v>
      </c>
      <c r="F43" s="108">
        <v>23.234999999999999</v>
      </c>
      <c r="G43" s="108">
        <v>8.0329999999999995</v>
      </c>
      <c r="H43" s="108">
        <v>24.745000000000001</v>
      </c>
      <c r="I43" s="108">
        <v>13.023</v>
      </c>
      <c r="J43" s="108">
        <v>44.176000000000002</v>
      </c>
      <c r="K43" s="108">
        <v>7.4089999999999998</v>
      </c>
      <c r="L43" s="108">
        <v>21.625</v>
      </c>
      <c r="M43" s="108">
        <v>4.91</v>
      </c>
      <c r="N43" s="108">
        <v>9.7970000000000006</v>
      </c>
      <c r="O43" s="108">
        <v>7.7480000000000002</v>
      </c>
      <c r="P43" s="108">
        <v>19.876000000000001</v>
      </c>
      <c r="Q43" s="108">
        <v>12.029</v>
      </c>
      <c r="R43" s="108">
        <v>28.841999999999999</v>
      </c>
      <c r="S43" s="108">
        <v>14.055999999999999</v>
      </c>
      <c r="T43" s="108">
        <v>7.3019999999999996</v>
      </c>
      <c r="U43" s="108">
        <v>12.173</v>
      </c>
      <c r="V43" s="108">
        <v>11.619</v>
      </c>
      <c r="W43" s="108">
        <v>7.44</v>
      </c>
      <c r="X43" s="108">
        <v>10.414</v>
      </c>
      <c r="Y43" s="108">
        <v>12.272</v>
      </c>
      <c r="Z43" s="108">
        <v>11.407</v>
      </c>
      <c r="AA43" s="108">
        <v>12.706</v>
      </c>
      <c r="AB43" s="108">
        <v>11.288</v>
      </c>
      <c r="AC43" s="108">
        <v>4.3520000000000003</v>
      </c>
      <c r="AD43" s="108">
        <v>12.186999999999999</v>
      </c>
      <c r="AE43" s="109">
        <v>7.2140000000000004</v>
      </c>
      <c r="AF43" s="108">
        <v>12.494</v>
      </c>
      <c r="AG43" s="108">
        <v>16.317</v>
      </c>
      <c r="AH43" s="108">
        <v>16.503</v>
      </c>
      <c r="AI43" s="130"/>
      <c r="AJ43" s="130"/>
      <c r="AK43" s="130"/>
      <c r="AL43" s="130"/>
      <c r="AM43" s="130"/>
      <c r="AN43" s="130"/>
      <c r="AO43" s="130"/>
      <c r="AP43" s="130"/>
      <c r="AQ43" s="130"/>
      <c r="AR43" s="130"/>
      <c r="AS43" s="130"/>
      <c r="AT43" s="130"/>
      <c r="AU43" s="130"/>
      <c r="AV43" s="130"/>
      <c r="AW43" s="130"/>
      <c r="AX43" s="130"/>
      <c r="AY43" s="130"/>
    </row>
    <row r="44" spans="1:51" ht="15" x14ac:dyDescent="0.25">
      <c r="A44" s="294">
        <v>45901</v>
      </c>
      <c r="B44" s="281"/>
      <c r="C44" s="271"/>
      <c r="D44" s="276">
        <v>15.74</v>
      </c>
      <c r="E44" s="108">
        <v>14.67</v>
      </c>
      <c r="F44" s="108">
        <v>13.672000000000001</v>
      </c>
      <c r="G44" s="108">
        <v>8.25</v>
      </c>
      <c r="H44" s="108">
        <v>24.792999999999999</v>
      </c>
      <c r="I44" s="108">
        <v>10.526999999999999</v>
      </c>
      <c r="J44" s="108">
        <v>27.196999999999999</v>
      </c>
      <c r="K44" s="108">
        <v>7.0279999999999996</v>
      </c>
      <c r="L44" s="108">
        <v>9.6809999999999992</v>
      </c>
      <c r="M44" s="108">
        <v>9.5030000000000001</v>
      </c>
      <c r="N44" s="108">
        <v>20.001000000000001</v>
      </c>
      <c r="O44" s="108">
        <v>17.228000000000002</v>
      </c>
      <c r="P44" s="108">
        <v>12.02</v>
      </c>
      <c r="Q44" s="108">
        <v>12.7</v>
      </c>
      <c r="R44" s="108">
        <v>17.713999999999999</v>
      </c>
      <c r="S44" s="108">
        <v>13.196999999999999</v>
      </c>
      <c r="T44" s="108">
        <v>6.827</v>
      </c>
      <c r="U44" s="108">
        <v>9.3130000000000006</v>
      </c>
      <c r="V44" s="108">
        <v>8.4580000000000002</v>
      </c>
      <c r="W44" s="108">
        <v>5.8760000000000003</v>
      </c>
      <c r="X44" s="108">
        <v>28.181000000000001</v>
      </c>
      <c r="Y44" s="108">
        <v>14.42</v>
      </c>
      <c r="Z44" s="108">
        <v>9.0150000000000006</v>
      </c>
      <c r="AA44" s="108">
        <v>10.172000000000001</v>
      </c>
      <c r="AB44" s="108">
        <v>6.8</v>
      </c>
      <c r="AC44" s="108">
        <v>3.7570000000000001</v>
      </c>
      <c r="AD44" s="108">
        <v>6.8769999999999998</v>
      </c>
      <c r="AE44" s="109">
        <v>5.9509999999999996</v>
      </c>
      <c r="AF44" s="108">
        <v>26.611000000000001</v>
      </c>
      <c r="AG44" s="108">
        <v>13.228999999999999</v>
      </c>
      <c r="AH44" s="108">
        <v>17.913</v>
      </c>
      <c r="AI44" s="130"/>
      <c r="AJ44" s="130"/>
      <c r="AK44" s="130"/>
      <c r="AL44" s="130"/>
      <c r="AM44" s="130"/>
      <c r="AN44" s="130"/>
      <c r="AO44" s="130"/>
      <c r="AP44" s="130"/>
      <c r="AQ44" s="130"/>
      <c r="AR44" s="130"/>
      <c r="AS44" s="130"/>
      <c r="AT44" s="130"/>
      <c r="AU44" s="130"/>
      <c r="AV44" s="130"/>
      <c r="AW44" s="130"/>
      <c r="AX44" s="130"/>
      <c r="AY44" s="130"/>
    </row>
    <row r="45" spans="1:51" ht="15" x14ac:dyDescent="0.25">
      <c r="A45" s="294">
        <v>45931</v>
      </c>
      <c r="B45" s="281"/>
      <c r="C45" s="271"/>
      <c r="D45" s="276">
        <v>12.92</v>
      </c>
      <c r="E45" s="108">
        <v>11.749000000000001</v>
      </c>
      <c r="F45" s="108">
        <v>12.218999999999999</v>
      </c>
      <c r="G45" s="108">
        <v>12.912000000000001</v>
      </c>
      <c r="H45" s="108">
        <v>28.111000000000001</v>
      </c>
      <c r="I45" s="108">
        <v>10.044</v>
      </c>
      <c r="J45" s="108">
        <v>12.167</v>
      </c>
      <c r="K45" s="108">
        <v>7.5609999999999999</v>
      </c>
      <c r="L45" s="108">
        <v>7.1340000000000003</v>
      </c>
      <c r="M45" s="108">
        <v>10.456</v>
      </c>
      <c r="N45" s="108">
        <v>9.6780000000000008</v>
      </c>
      <c r="O45" s="108">
        <v>21.013999999999999</v>
      </c>
      <c r="P45" s="108">
        <v>21.001000000000001</v>
      </c>
      <c r="Q45" s="108">
        <v>34.984999999999999</v>
      </c>
      <c r="R45" s="108">
        <v>16.117000000000001</v>
      </c>
      <c r="S45" s="108">
        <v>10.058999999999999</v>
      </c>
      <c r="T45" s="108">
        <v>7.5170000000000003</v>
      </c>
      <c r="U45" s="108">
        <v>12.167999999999999</v>
      </c>
      <c r="V45" s="108">
        <v>11.137</v>
      </c>
      <c r="W45" s="108">
        <v>5.1429999999999998</v>
      </c>
      <c r="X45" s="108">
        <v>17.542999999999999</v>
      </c>
      <c r="Y45" s="108">
        <v>24.347999999999999</v>
      </c>
      <c r="Z45" s="108">
        <v>9.548</v>
      </c>
      <c r="AA45" s="108">
        <v>9.5440000000000005</v>
      </c>
      <c r="AB45" s="108">
        <v>7.9139999999999997</v>
      </c>
      <c r="AC45" s="108">
        <v>4.6369999999999996</v>
      </c>
      <c r="AD45" s="108">
        <v>5.9530000000000003</v>
      </c>
      <c r="AE45" s="109">
        <v>5.7990000000000004</v>
      </c>
      <c r="AF45" s="108">
        <v>10.795999999999999</v>
      </c>
      <c r="AG45" s="108">
        <v>7.8369999999999997</v>
      </c>
      <c r="AH45" s="108">
        <v>10.505000000000001</v>
      </c>
      <c r="AI45" s="130"/>
      <c r="AJ45" s="130"/>
      <c r="AK45" s="130"/>
      <c r="AL45" s="130"/>
      <c r="AM45" s="130"/>
      <c r="AN45" s="130"/>
      <c r="AO45" s="130"/>
      <c r="AP45" s="130"/>
      <c r="AQ45" s="130"/>
      <c r="AR45" s="130"/>
      <c r="AS45" s="130"/>
      <c r="AT45" s="130"/>
      <c r="AU45" s="130"/>
      <c r="AV45" s="130"/>
      <c r="AW45" s="130"/>
      <c r="AX45" s="130"/>
      <c r="AY45" s="130"/>
    </row>
    <row r="46" spans="1:51" ht="15" x14ac:dyDescent="0.25">
      <c r="A46" s="294">
        <v>45962</v>
      </c>
      <c r="B46" s="281"/>
      <c r="C46" s="271"/>
      <c r="D46" s="276">
        <v>8.8699999999999992</v>
      </c>
      <c r="E46" s="108">
        <v>8.6280000000000001</v>
      </c>
      <c r="F46" s="108">
        <v>8.6920000000000002</v>
      </c>
      <c r="G46" s="108">
        <v>8.19</v>
      </c>
      <c r="H46" s="108">
        <v>12.29</v>
      </c>
      <c r="I46" s="108">
        <v>8.67</v>
      </c>
      <c r="J46" s="108">
        <v>7.2789999999999999</v>
      </c>
      <c r="K46" s="108">
        <v>5.8079999999999998</v>
      </c>
      <c r="L46" s="108">
        <v>6.0789999999999997</v>
      </c>
      <c r="M46" s="108">
        <v>6.3049999999999997</v>
      </c>
      <c r="N46" s="108">
        <v>6</v>
      </c>
      <c r="O46" s="108">
        <v>11.531000000000001</v>
      </c>
      <c r="P46" s="108">
        <v>13.856</v>
      </c>
      <c r="Q46" s="108">
        <v>14.438000000000001</v>
      </c>
      <c r="R46" s="108">
        <v>8.3490000000000002</v>
      </c>
      <c r="S46" s="108">
        <v>8.64</v>
      </c>
      <c r="T46" s="108">
        <v>7.0709999999999997</v>
      </c>
      <c r="U46" s="108">
        <v>8.9819999999999993</v>
      </c>
      <c r="V46" s="108">
        <v>8.0630000000000006</v>
      </c>
      <c r="W46" s="108">
        <v>4.4969999999999999</v>
      </c>
      <c r="X46" s="108">
        <v>9.0690000000000008</v>
      </c>
      <c r="Y46" s="108">
        <v>11.175000000000001</v>
      </c>
      <c r="Z46" s="108">
        <v>7.0720000000000001</v>
      </c>
      <c r="AA46" s="108">
        <v>6.1539999999999999</v>
      </c>
      <c r="AB46" s="108">
        <v>6.1310000000000002</v>
      </c>
      <c r="AC46" s="108">
        <v>4.3179999999999996</v>
      </c>
      <c r="AD46" s="108">
        <v>5.2850000000000001</v>
      </c>
      <c r="AE46" s="109">
        <v>6.3179999999999996</v>
      </c>
      <c r="AF46" s="108">
        <v>6.7549999999999999</v>
      </c>
      <c r="AG46" s="108">
        <v>6.0279999999999996</v>
      </c>
      <c r="AH46" s="108">
        <v>7.1349999999999998</v>
      </c>
      <c r="AI46" s="130"/>
      <c r="AJ46" s="130"/>
      <c r="AK46" s="130"/>
      <c r="AL46" s="130"/>
      <c r="AM46" s="130"/>
      <c r="AN46" s="130"/>
      <c r="AO46" s="130"/>
      <c r="AP46" s="130"/>
      <c r="AQ46" s="130"/>
      <c r="AR46" s="130"/>
      <c r="AS46" s="130"/>
      <c r="AT46" s="130"/>
      <c r="AU46" s="130"/>
      <c r="AV46" s="130"/>
      <c r="AW46" s="130"/>
      <c r="AX46" s="130"/>
      <c r="AY46" s="130"/>
    </row>
    <row r="47" spans="1:51" ht="15" x14ac:dyDescent="0.25">
      <c r="A47" s="294">
        <v>45992</v>
      </c>
      <c r="B47" s="281"/>
      <c r="C47" s="271"/>
      <c r="D47" s="276">
        <v>6.72</v>
      </c>
      <c r="E47" s="108">
        <v>6.0490000000000004</v>
      </c>
      <c r="F47" s="108">
        <v>7.125</v>
      </c>
      <c r="G47" s="108">
        <v>6.1580000000000004</v>
      </c>
      <c r="H47" s="108">
        <v>7.718</v>
      </c>
      <c r="I47" s="108">
        <v>7.51</v>
      </c>
      <c r="J47" s="108">
        <v>6.0309999999999997</v>
      </c>
      <c r="K47" s="108">
        <v>4.8899999999999997</v>
      </c>
      <c r="L47" s="108">
        <v>5.2220000000000004</v>
      </c>
      <c r="M47" s="108">
        <v>4.9050000000000002</v>
      </c>
      <c r="N47" s="108">
        <v>5.1379999999999999</v>
      </c>
      <c r="O47" s="108">
        <v>7.38</v>
      </c>
      <c r="P47" s="108">
        <v>8.3810000000000002</v>
      </c>
      <c r="Q47" s="108">
        <v>8.2710000000000008</v>
      </c>
      <c r="R47" s="108">
        <v>6.5229999999999997</v>
      </c>
      <c r="S47" s="108">
        <v>6.8140000000000001</v>
      </c>
      <c r="T47" s="108">
        <v>5.2939999999999996</v>
      </c>
      <c r="U47" s="108">
        <v>5.8719999999999999</v>
      </c>
      <c r="V47" s="108">
        <v>6.1589999999999998</v>
      </c>
      <c r="W47" s="108">
        <v>4.3730000000000002</v>
      </c>
      <c r="X47" s="108">
        <v>6.1420000000000003</v>
      </c>
      <c r="Y47" s="108">
        <v>7.3869999999999996</v>
      </c>
      <c r="Z47" s="108">
        <v>5.734</v>
      </c>
      <c r="AA47" s="108">
        <v>5.1029999999999998</v>
      </c>
      <c r="AB47" s="108">
        <v>5.8310000000000004</v>
      </c>
      <c r="AC47" s="108">
        <v>3.4780000000000002</v>
      </c>
      <c r="AD47" s="108">
        <v>5.0179999999999998</v>
      </c>
      <c r="AE47" s="109">
        <v>5.19</v>
      </c>
      <c r="AF47" s="108">
        <v>5.5439999999999996</v>
      </c>
      <c r="AG47" s="108">
        <v>5.3079999999999998</v>
      </c>
      <c r="AH47" s="108">
        <v>6.0730000000000004</v>
      </c>
      <c r="AI47" s="130"/>
      <c r="AJ47" s="130"/>
      <c r="AK47" s="130"/>
      <c r="AL47" s="130"/>
      <c r="AM47" s="130"/>
      <c r="AN47" s="130"/>
      <c r="AO47" s="130"/>
      <c r="AP47" s="130"/>
      <c r="AQ47" s="130"/>
      <c r="AR47" s="130"/>
      <c r="AS47" s="130"/>
      <c r="AT47" s="130"/>
      <c r="AU47" s="130"/>
      <c r="AV47" s="130"/>
      <c r="AW47" s="130"/>
      <c r="AX47" s="130"/>
      <c r="AY47" s="130"/>
    </row>
    <row r="48" spans="1:51" ht="15" x14ac:dyDescent="0.25">
      <c r="A48" s="294">
        <v>46023</v>
      </c>
      <c r="B48" s="281"/>
      <c r="C48" s="271"/>
      <c r="D48" s="276">
        <v>5.9</v>
      </c>
      <c r="E48" s="108">
        <v>5.1429999999999998</v>
      </c>
      <c r="F48" s="108">
        <v>5.8979999999999997</v>
      </c>
      <c r="G48" s="108">
        <v>4.9550000000000001</v>
      </c>
      <c r="H48" s="108">
        <v>6.2690000000000001</v>
      </c>
      <c r="I48" s="108">
        <v>5.8380000000000001</v>
      </c>
      <c r="J48" s="108">
        <v>5.5460000000000003</v>
      </c>
      <c r="K48" s="108">
        <v>4.4359999999999999</v>
      </c>
      <c r="L48" s="108">
        <v>4.7480000000000002</v>
      </c>
      <c r="M48" s="108">
        <v>4.093</v>
      </c>
      <c r="N48" s="108">
        <v>4.4349999999999996</v>
      </c>
      <c r="O48" s="108">
        <v>6.274</v>
      </c>
      <c r="P48" s="108">
        <v>6.6429999999999998</v>
      </c>
      <c r="Q48" s="108">
        <v>6.1580000000000004</v>
      </c>
      <c r="R48" s="108">
        <v>5.35</v>
      </c>
      <c r="S48" s="108">
        <v>5.4880000000000004</v>
      </c>
      <c r="T48" s="108">
        <v>4.5119999999999996</v>
      </c>
      <c r="U48" s="108">
        <v>4.774</v>
      </c>
      <c r="V48" s="108">
        <v>5.6109999999999998</v>
      </c>
      <c r="W48" s="108">
        <v>3.9860000000000002</v>
      </c>
      <c r="X48" s="108">
        <v>5.0919999999999996</v>
      </c>
      <c r="Y48" s="108">
        <v>6.1680000000000001</v>
      </c>
      <c r="Z48" s="108">
        <v>4.835</v>
      </c>
      <c r="AA48" s="108">
        <v>4.6070000000000002</v>
      </c>
      <c r="AB48" s="108">
        <v>4.9279999999999999</v>
      </c>
      <c r="AC48" s="108">
        <v>3.0859999999999999</v>
      </c>
      <c r="AD48" s="108">
        <v>4.6559999999999997</v>
      </c>
      <c r="AE48" s="109">
        <v>4.2220000000000004</v>
      </c>
      <c r="AF48" s="108">
        <v>4.8419999999999996</v>
      </c>
      <c r="AG48" s="108">
        <v>4.7240000000000002</v>
      </c>
      <c r="AH48" s="108">
        <v>5.5460000000000003</v>
      </c>
      <c r="AI48" s="130"/>
      <c r="AJ48" s="130"/>
      <c r="AK48" s="130"/>
      <c r="AL48" s="130"/>
      <c r="AM48" s="130"/>
      <c r="AN48" s="130"/>
      <c r="AO48" s="130"/>
      <c r="AP48" s="130"/>
      <c r="AQ48" s="130"/>
      <c r="AR48" s="130"/>
      <c r="AS48" s="130"/>
      <c r="AT48" s="130"/>
      <c r="AU48" s="130"/>
      <c r="AV48" s="130"/>
      <c r="AW48" s="130"/>
      <c r="AX48" s="130"/>
      <c r="AY48" s="130"/>
    </row>
    <row r="49" spans="1:1005" ht="15" x14ac:dyDescent="0.25">
      <c r="A49" s="294">
        <v>46054</v>
      </c>
      <c r="B49" s="281"/>
      <c r="C49" s="271"/>
      <c r="D49" s="276">
        <v>5.43</v>
      </c>
      <c r="E49" s="108">
        <v>5.7510000000000003</v>
      </c>
      <c r="F49" s="108">
        <v>6.2460000000000004</v>
      </c>
      <c r="G49" s="108">
        <v>4.0229999999999997</v>
      </c>
      <c r="H49" s="108">
        <v>5.0659999999999998</v>
      </c>
      <c r="I49" s="108">
        <v>5.0430000000000001</v>
      </c>
      <c r="J49" s="108">
        <v>5.0469999999999997</v>
      </c>
      <c r="K49" s="108">
        <v>3.6379999999999999</v>
      </c>
      <c r="L49" s="108">
        <v>4.0979999999999999</v>
      </c>
      <c r="M49" s="108">
        <v>3.948</v>
      </c>
      <c r="N49" s="108">
        <v>3.8140000000000001</v>
      </c>
      <c r="O49" s="108">
        <v>5.2309999999999999</v>
      </c>
      <c r="P49" s="108">
        <v>5.3470000000000004</v>
      </c>
      <c r="Q49" s="108">
        <v>5.96</v>
      </c>
      <c r="R49" s="108">
        <v>4.2119999999999997</v>
      </c>
      <c r="S49" s="108">
        <v>4.7960000000000003</v>
      </c>
      <c r="T49" s="108">
        <v>3.6970000000000001</v>
      </c>
      <c r="U49" s="108">
        <v>3.9169999999999998</v>
      </c>
      <c r="V49" s="108">
        <v>4.2690000000000001</v>
      </c>
      <c r="W49" s="108">
        <v>3.4780000000000002</v>
      </c>
      <c r="X49" s="108">
        <v>4.9089999999999998</v>
      </c>
      <c r="Y49" s="108">
        <v>7.1870000000000003</v>
      </c>
      <c r="Z49" s="108">
        <v>5.5019999999999998</v>
      </c>
      <c r="AA49" s="108">
        <v>4.5389999999999997</v>
      </c>
      <c r="AB49" s="108">
        <v>4.4770000000000003</v>
      </c>
      <c r="AC49" s="108">
        <v>2.5579999999999998</v>
      </c>
      <c r="AD49" s="108">
        <v>3.9830000000000001</v>
      </c>
      <c r="AE49" s="109">
        <v>3.9420000000000002</v>
      </c>
      <c r="AF49" s="108">
        <v>4.2779999999999996</v>
      </c>
      <c r="AG49" s="108">
        <v>3.903</v>
      </c>
      <c r="AH49" s="108">
        <v>4.6070000000000002</v>
      </c>
      <c r="AI49" s="130"/>
      <c r="AJ49" s="130"/>
      <c r="AK49" s="130"/>
      <c r="AL49" s="130"/>
      <c r="AM49" s="130"/>
      <c r="AN49" s="130"/>
      <c r="AO49" s="130"/>
      <c r="AP49" s="130"/>
      <c r="AQ49" s="130"/>
      <c r="AR49" s="130"/>
      <c r="AS49" s="130"/>
      <c r="AT49" s="130"/>
      <c r="AU49" s="130"/>
      <c r="AV49" s="130"/>
      <c r="AW49" s="130"/>
      <c r="AX49" s="130"/>
      <c r="AY49" s="130"/>
    </row>
    <row r="50" spans="1:1005" ht="15" x14ac:dyDescent="0.25">
      <c r="A50" s="294">
        <v>46082</v>
      </c>
      <c r="B50" s="281"/>
      <c r="C50" s="271"/>
      <c r="D50" s="276">
        <v>9.6999999999999993</v>
      </c>
      <c r="E50" s="108">
        <v>11.186</v>
      </c>
      <c r="F50" s="108">
        <v>7.109</v>
      </c>
      <c r="G50" s="108">
        <v>13.163</v>
      </c>
      <c r="H50" s="108">
        <v>8.0749999999999993</v>
      </c>
      <c r="I50" s="108">
        <v>8.1180000000000003</v>
      </c>
      <c r="J50" s="108">
        <v>6.3739999999999997</v>
      </c>
      <c r="K50" s="108">
        <v>6.9820000000000002</v>
      </c>
      <c r="L50" s="108">
        <v>5.3220000000000001</v>
      </c>
      <c r="M50" s="108">
        <v>5.7039999999999997</v>
      </c>
      <c r="N50" s="108">
        <v>12.141999999999999</v>
      </c>
      <c r="O50" s="108">
        <v>9.1539999999999999</v>
      </c>
      <c r="P50" s="108">
        <v>6.923</v>
      </c>
      <c r="Q50" s="108">
        <v>17.329999999999998</v>
      </c>
      <c r="R50" s="108">
        <v>5.3520000000000003</v>
      </c>
      <c r="S50" s="108">
        <v>8.2609999999999992</v>
      </c>
      <c r="T50" s="108">
        <v>4.1340000000000003</v>
      </c>
      <c r="U50" s="108">
        <v>5.9379999999999997</v>
      </c>
      <c r="V50" s="108">
        <v>8.4060000000000006</v>
      </c>
      <c r="W50" s="108">
        <v>4.8579999999999997</v>
      </c>
      <c r="X50" s="108">
        <v>7.7030000000000003</v>
      </c>
      <c r="Y50" s="108">
        <v>12.57</v>
      </c>
      <c r="Z50" s="108">
        <v>8.2929999999999993</v>
      </c>
      <c r="AA50" s="108">
        <v>11.766</v>
      </c>
      <c r="AB50" s="108">
        <v>5.1779999999999999</v>
      </c>
      <c r="AC50" s="108">
        <v>3.2610000000000001</v>
      </c>
      <c r="AD50" s="108">
        <v>5.6740000000000004</v>
      </c>
      <c r="AE50" s="109">
        <v>4.1710000000000003</v>
      </c>
      <c r="AF50" s="108">
        <v>6.02</v>
      </c>
      <c r="AG50" s="108">
        <v>6.1369999999999996</v>
      </c>
      <c r="AH50" s="108">
        <v>8.9580000000000002</v>
      </c>
      <c r="AI50" s="130"/>
      <c r="AJ50" s="130"/>
      <c r="AK50" s="130"/>
      <c r="AL50" s="130"/>
      <c r="AM50" s="130"/>
      <c r="AN50" s="130"/>
      <c r="AO50" s="130"/>
      <c r="AP50" s="130"/>
      <c r="AQ50" s="130"/>
      <c r="AR50" s="130"/>
      <c r="AS50" s="130"/>
      <c r="AT50" s="130"/>
      <c r="AU50" s="130"/>
      <c r="AV50" s="130"/>
      <c r="AW50" s="130"/>
      <c r="AX50" s="130"/>
      <c r="AY50" s="130"/>
    </row>
    <row r="51" spans="1:1005" ht="15" x14ac:dyDescent="0.25">
      <c r="A51" s="294">
        <v>46113</v>
      </c>
      <c r="B51" s="281"/>
      <c r="C51" s="271"/>
      <c r="D51" s="276">
        <v>23.48</v>
      </c>
      <c r="E51" s="108">
        <v>18.018000000000001</v>
      </c>
      <c r="F51" s="108">
        <v>18.478000000000002</v>
      </c>
      <c r="G51" s="108">
        <v>25.824999999999999</v>
      </c>
      <c r="H51" s="108">
        <v>15.282</v>
      </c>
      <c r="I51" s="108">
        <v>16.088999999999999</v>
      </c>
      <c r="J51" s="108">
        <v>26.815999999999999</v>
      </c>
      <c r="K51" s="108">
        <v>29.254000000000001</v>
      </c>
      <c r="L51" s="108">
        <v>16.411999999999999</v>
      </c>
      <c r="M51" s="108">
        <v>16.018000000000001</v>
      </c>
      <c r="N51" s="108">
        <v>37.970999999999997</v>
      </c>
      <c r="O51" s="108">
        <v>30.713999999999999</v>
      </c>
      <c r="P51" s="108">
        <v>26.675000000000001</v>
      </c>
      <c r="Q51" s="108">
        <v>26.187999999999999</v>
      </c>
      <c r="R51" s="108">
        <v>14.189</v>
      </c>
      <c r="S51" s="108">
        <v>17.13</v>
      </c>
      <c r="T51" s="108">
        <v>14.295999999999999</v>
      </c>
      <c r="U51" s="108">
        <v>14.925000000000001</v>
      </c>
      <c r="V51" s="108">
        <v>34.024999999999999</v>
      </c>
      <c r="W51" s="108">
        <v>9.5850000000000009</v>
      </c>
      <c r="X51" s="108">
        <v>21.324000000000002</v>
      </c>
      <c r="Y51" s="108">
        <v>18.559999999999999</v>
      </c>
      <c r="Z51" s="108">
        <v>18.201000000000001</v>
      </c>
      <c r="AA51" s="108">
        <v>26.442</v>
      </c>
      <c r="AB51" s="108">
        <v>13.333</v>
      </c>
      <c r="AC51" s="108">
        <v>18.010000000000002</v>
      </c>
      <c r="AD51" s="108">
        <v>13.237</v>
      </c>
      <c r="AE51" s="109">
        <v>8.7289999999999992</v>
      </c>
      <c r="AF51" s="108">
        <v>30.954000000000001</v>
      </c>
      <c r="AG51" s="108">
        <v>16.443999999999999</v>
      </c>
      <c r="AH51" s="108">
        <v>27.776</v>
      </c>
      <c r="AI51" s="130"/>
      <c r="AJ51" s="130"/>
      <c r="AK51" s="130"/>
      <c r="AL51" s="130"/>
      <c r="AM51" s="130"/>
      <c r="AN51" s="130"/>
      <c r="AO51" s="130"/>
      <c r="AP51" s="130"/>
      <c r="AQ51" s="130"/>
      <c r="AR51" s="130"/>
      <c r="AS51" s="130"/>
      <c r="AT51" s="130"/>
      <c r="AU51" s="130"/>
      <c r="AV51" s="130"/>
      <c r="AW51" s="130"/>
      <c r="AX51" s="130"/>
      <c r="AY51" s="130"/>
    </row>
    <row r="52" spans="1:1005" ht="15" x14ac:dyDescent="0.25">
      <c r="A52" s="294">
        <v>46143</v>
      </c>
      <c r="B52" s="281"/>
      <c r="C52" s="271"/>
      <c r="D52" s="276">
        <v>67.98</v>
      </c>
      <c r="E52" s="108">
        <v>56.645000000000003</v>
      </c>
      <c r="F52" s="108">
        <v>68.870999999999995</v>
      </c>
      <c r="G52" s="108">
        <v>94.792000000000002</v>
      </c>
      <c r="H52" s="108">
        <v>66.272999999999996</v>
      </c>
      <c r="I52" s="108">
        <v>66.3</v>
      </c>
      <c r="J52" s="108">
        <v>66.67</v>
      </c>
      <c r="K52" s="108">
        <v>111.5</v>
      </c>
      <c r="L52" s="108">
        <v>29.082000000000001</v>
      </c>
      <c r="M52" s="108">
        <v>60.524999999999999</v>
      </c>
      <c r="N52" s="108">
        <v>87.328999999999994</v>
      </c>
      <c r="O52" s="108">
        <v>115.80800000000001</v>
      </c>
      <c r="P52" s="108">
        <v>68.686999999999998</v>
      </c>
      <c r="Q52" s="108">
        <v>79.358999999999995</v>
      </c>
      <c r="R52" s="108">
        <v>78.430000000000007</v>
      </c>
      <c r="S52" s="108">
        <v>96.935000000000002</v>
      </c>
      <c r="T52" s="108">
        <v>49.927</v>
      </c>
      <c r="U52" s="108">
        <v>53.347000000000001</v>
      </c>
      <c r="V52" s="108">
        <v>66.349999999999994</v>
      </c>
      <c r="W52" s="108">
        <v>43.116</v>
      </c>
      <c r="X52" s="108">
        <v>64.427000000000007</v>
      </c>
      <c r="Y52" s="108">
        <v>49.892000000000003</v>
      </c>
      <c r="Z52" s="108">
        <v>53.363</v>
      </c>
      <c r="AA52" s="108">
        <v>63.206000000000003</v>
      </c>
      <c r="AB52" s="108">
        <v>37.72</v>
      </c>
      <c r="AC52" s="108">
        <v>59.87</v>
      </c>
      <c r="AD52" s="108">
        <v>64.231999999999999</v>
      </c>
      <c r="AE52" s="109">
        <v>48.603999999999999</v>
      </c>
      <c r="AF52" s="108">
        <v>84.72</v>
      </c>
      <c r="AG52" s="108">
        <v>90.013000000000005</v>
      </c>
      <c r="AH52" s="108">
        <v>75.599999999999994</v>
      </c>
      <c r="AI52" s="130"/>
      <c r="AJ52" s="130"/>
      <c r="AK52" s="130"/>
      <c r="AL52" s="130"/>
      <c r="AM52" s="130"/>
      <c r="AN52" s="130"/>
      <c r="AO52" s="130"/>
      <c r="AP52" s="130"/>
      <c r="AQ52" s="130"/>
      <c r="AR52" s="130"/>
      <c r="AS52" s="130"/>
      <c r="AT52" s="130"/>
      <c r="AU52" s="130"/>
      <c r="AV52" s="130"/>
      <c r="AW52" s="130"/>
      <c r="AX52" s="130"/>
      <c r="AY52" s="130"/>
    </row>
    <row r="53" spans="1:1005" ht="15" x14ac:dyDescent="0.25">
      <c r="A53" s="294">
        <v>46174</v>
      </c>
      <c r="B53" s="281"/>
      <c r="C53" s="271"/>
      <c r="D53" s="276">
        <v>61.6</v>
      </c>
      <c r="E53" s="108">
        <v>126.538</v>
      </c>
      <c r="F53" s="108">
        <v>35.658999999999999</v>
      </c>
      <c r="G53" s="108">
        <v>122.059</v>
      </c>
      <c r="H53" s="108">
        <v>59.423000000000002</v>
      </c>
      <c r="I53" s="108">
        <v>106.461</v>
      </c>
      <c r="J53" s="108">
        <v>31.873000000000001</v>
      </c>
      <c r="K53" s="108">
        <v>68.352999999999994</v>
      </c>
      <c r="L53" s="108">
        <v>12.868</v>
      </c>
      <c r="M53" s="108">
        <v>45.959000000000003</v>
      </c>
      <c r="N53" s="108">
        <v>51.331000000000003</v>
      </c>
      <c r="O53" s="108">
        <v>111.346</v>
      </c>
      <c r="P53" s="108">
        <v>36.034999999999997</v>
      </c>
      <c r="Q53" s="108">
        <v>61.793999999999997</v>
      </c>
      <c r="R53" s="108">
        <v>102.60299999999999</v>
      </c>
      <c r="S53" s="108">
        <v>51.628999999999998</v>
      </c>
      <c r="T53" s="108">
        <v>66.53</v>
      </c>
      <c r="U53" s="108">
        <v>98.313999999999993</v>
      </c>
      <c r="V53" s="108">
        <v>31.683</v>
      </c>
      <c r="W53" s="108">
        <v>34.331000000000003</v>
      </c>
      <c r="X53" s="108">
        <v>78.396000000000001</v>
      </c>
      <c r="Y53" s="108">
        <v>95.816999999999993</v>
      </c>
      <c r="Z53" s="108">
        <v>79.563999999999993</v>
      </c>
      <c r="AA53" s="108">
        <v>80.694000000000003</v>
      </c>
      <c r="AB53" s="108">
        <v>12.670999999999999</v>
      </c>
      <c r="AC53" s="108">
        <v>127.81</v>
      </c>
      <c r="AD53" s="108">
        <v>40.677999999999997</v>
      </c>
      <c r="AE53" s="109">
        <v>79.603999999999999</v>
      </c>
      <c r="AF53" s="108">
        <v>50.722000000000001</v>
      </c>
      <c r="AG53" s="108">
        <v>111.24</v>
      </c>
      <c r="AH53" s="108">
        <v>69.266000000000005</v>
      </c>
      <c r="AI53" s="130"/>
      <c r="AJ53" s="130"/>
      <c r="AK53" s="130"/>
      <c r="AL53" s="130"/>
      <c r="AM53" s="130"/>
      <c r="AN53" s="130"/>
      <c r="AO53" s="130"/>
      <c r="AP53" s="130"/>
      <c r="AQ53" s="130"/>
      <c r="AR53" s="130"/>
      <c r="AS53" s="130"/>
      <c r="AT53" s="130"/>
      <c r="AU53" s="130"/>
      <c r="AV53" s="130"/>
      <c r="AW53" s="130"/>
      <c r="AX53" s="130"/>
      <c r="AY53" s="130"/>
    </row>
    <row r="54" spans="1:1005" ht="15" x14ac:dyDescent="0.25">
      <c r="A54" s="294">
        <v>46204</v>
      </c>
      <c r="B54" s="281"/>
      <c r="C54" s="271"/>
      <c r="D54" s="276">
        <v>21.28</v>
      </c>
      <c r="E54" s="108">
        <v>83.501999999999995</v>
      </c>
      <c r="F54" s="108">
        <v>13.853999999999999</v>
      </c>
      <c r="G54" s="108">
        <v>34.25</v>
      </c>
      <c r="H54" s="108">
        <v>26.427</v>
      </c>
      <c r="I54" s="108">
        <v>74.274000000000001</v>
      </c>
      <c r="J54" s="108">
        <v>9.6389999999999993</v>
      </c>
      <c r="K54" s="108">
        <v>20.059000000000001</v>
      </c>
      <c r="L54" s="108">
        <v>6.0519999999999996</v>
      </c>
      <c r="M54" s="108">
        <v>12.47</v>
      </c>
      <c r="N54" s="108">
        <v>17.256</v>
      </c>
      <c r="O54" s="108">
        <v>39.046999999999997</v>
      </c>
      <c r="P54" s="108">
        <v>15.743</v>
      </c>
      <c r="Q54" s="108">
        <v>19.472000000000001</v>
      </c>
      <c r="R54" s="108">
        <v>33.274999999999999</v>
      </c>
      <c r="S54" s="108">
        <v>16.645</v>
      </c>
      <c r="T54" s="108">
        <v>15.95</v>
      </c>
      <c r="U54" s="108">
        <v>31.155000000000001</v>
      </c>
      <c r="V54" s="108">
        <v>12.86</v>
      </c>
      <c r="W54" s="108">
        <v>11.824999999999999</v>
      </c>
      <c r="X54" s="108">
        <v>18.29</v>
      </c>
      <c r="Y54" s="108">
        <v>24.460999999999999</v>
      </c>
      <c r="Z54" s="108">
        <v>16.64</v>
      </c>
      <c r="AA54" s="108">
        <v>19.510000000000002</v>
      </c>
      <c r="AB54" s="108">
        <v>5.8890000000000002</v>
      </c>
      <c r="AC54" s="108">
        <v>53.75</v>
      </c>
      <c r="AD54" s="108">
        <v>11.827999999999999</v>
      </c>
      <c r="AE54" s="109">
        <v>28.84</v>
      </c>
      <c r="AF54" s="108">
        <v>19.856999999999999</v>
      </c>
      <c r="AG54" s="108">
        <v>39.768999999999998</v>
      </c>
      <c r="AH54" s="108">
        <v>15.824999999999999</v>
      </c>
      <c r="AI54" s="130"/>
      <c r="AJ54" s="130"/>
      <c r="AK54" s="130"/>
      <c r="AL54" s="130"/>
      <c r="AM54" s="130"/>
      <c r="AN54" s="130"/>
      <c r="AO54" s="130"/>
      <c r="AP54" s="130"/>
      <c r="AQ54" s="130"/>
      <c r="AR54" s="130"/>
      <c r="AS54" s="130"/>
      <c r="AT54" s="130"/>
      <c r="AU54" s="130"/>
      <c r="AV54" s="130"/>
      <c r="AW54" s="130"/>
      <c r="AX54" s="130"/>
      <c r="AY54" s="130"/>
    </row>
    <row r="55" spans="1:1005" ht="15" x14ac:dyDescent="0.25">
      <c r="A55" s="294">
        <v>46235</v>
      </c>
      <c r="B55" s="281"/>
      <c r="C55" s="271"/>
      <c r="D55" s="276">
        <v>15.48</v>
      </c>
      <c r="E55" s="108">
        <v>23.649000000000001</v>
      </c>
      <c r="F55" s="108">
        <v>8.0470000000000006</v>
      </c>
      <c r="G55" s="108">
        <v>24.751999999999999</v>
      </c>
      <c r="H55" s="108">
        <v>13.034000000000001</v>
      </c>
      <c r="I55" s="108">
        <v>44.485999999999997</v>
      </c>
      <c r="J55" s="108">
        <v>7.4260000000000002</v>
      </c>
      <c r="K55" s="108">
        <v>21.637</v>
      </c>
      <c r="L55" s="108">
        <v>4.9169999999999998</v>
      </c>
      <c r="M55" s="108">
        <v>9.8079999999999998</v>
      </c>
      <c r="N55" s="108">
        <v>7.7629999999999999</v>
      </c>
      <c r="O55" s="108">
        <v>19.876999999999999</v>
      </c>
      <c r="P55" s="108">
        <v>12.032999999999999</v>
      </c>
      <c r="Q55" s="108">
        <v>28.890999999999998</v>
      </c>
      <c r="R55" s="108">
        <v>14.074</v>
      </c>
      <c r="S55" s="108">
        <v>7.3010000000000002</v>
      </c>
      <c r="T55" s="108">
        <v>12.173999999999999</v>
      </c>
      <c r="U55" s="108">
        <v>11.996</v>
      </c>
      <c r="V55" s="108">
        <v>7.44</v>
      </c>
      <c r="W55" s="108">
        <v>10.414</v>
      </c>
      <c r="X55" s="108">
        <v>12.278</v>
      </c>
      <c r="Y55" s="108">
        <v>11.54</v>
      </c>
      <c r="Z55" s="108">
        <v>12.702999999999999</v>
      </c>
      <c r="AA55" s="108">
        <v>11.292999999999999</v>
      </c>
      <c r="AB55" s="108">
        <v>4.3499999999999996</v>
      </c>
      <c r="AC55" s="108">
        <v>12.522</v>
      </c>
      <c r="AD55" s="108">
        <v>7.226</v>
      </c>
      <c r="AE55" s="109">
        <v>12.487</v>
      </c>
      <c r="AF55" s="108">
        <v>16.349</v>
      </c>
      <c r="AG55" s="108">
        <v>15.535</v>
      </c>
      <c r="AH55" s="108">
        <v>9.5050000000000008</v>
      </c>
      <c r="AI55" s="130"/>
      <c r="AJ55" s="130"/>
      <c r="AK55" s="130"/>
      <c r="AL55" s="130"/>
      <c r="AM55" s="130"/>
      <c r="AN55" s="130"/>
      <c r="AO55" s="130"/>
      <c r="AP55" s="130"/>
      <c r="AQ55" s="130"/>
      <c r="AR55" s="130"/>
      <c r="AS55" s="130"/>
      <c r="AT55" s="130"/>
      <c r="AU55" s="130"/>
      <c r="AV55" s="130"/>
      <c r="AW55" s="130"/>
      <c r="AX55" s="130"/>
      <c r="AY55" s="130"/>
    </row>
    <row r="56" spans="1:1005" ht="15" x14ac:dyDescent="0.25">
      <c r="A56" s="294">
        <v>46266</v>
      </c>
      <c r="B56" s="281"/>
      <c r="C56" s="271"/>
      <c r="D56" s="276">
        <v>15.74</v>
      </c>
      <c r="E56" s="108">
        <v>13.952</v>
      </c>
      <c r="F56" s="108">
        <v>8.2609999999999992</v>
      </c>
      <c r="G56" s="108">
        <v>24.79</v>
      </c>
      <c r="H56" s="108">
        <v>10.535</v>
      </c>
      <c r="I56" s="108">
        <v>27.698</v>
      </c>
      <c r="J56" s="108">
        <v>7.0410000000000004</v>
      </c>
      <c r="K56" s="108">
        <v>9.6859999999999999</v>
      </c>
      <c r="L56" s="108">
        <v>9.51</v>
      </c>
      <c r="M56" s="108">
        <v>20.192</v>
      </c>
      <c r="N56" s="108">
        <v>17.245999999999999</v>
      </c>
      <c r="O56" s="108">
        <v>12.019</v>
      </c>
      <c r="P56" s="108">
        <v>12.698</v>
      </c>
      <c r="Q56" s="108">
        <v>17.707999999999998</v>
      </c>
      <c r="R56" s="108">
        <v>13.215</v>
      </c>
      <c r="S56" s="108">
        <v>6.8259999999999996</v>
      </c>
      <c r="T56" s="108">
        <v>9.3149999999999995</v>
      </c>
      <c r="U56" s="108">
        <v>8.532</v>
      </c>
      <c r="V56" s="108">
        <v>5.8760000000000003</v>
      </c>
      <c r="W56" s="108">
        <v>28.184000000000001</v>
      </c>
      <c r="X56" s="108">
        <v>14.423999999999999</v>
      </c>
      <c r="Y56" s="108">
        <v>9.0719999999999992</v>
      </c>
      <c r="Z56" s="108">
        <v>10.167</v>
      </c>
      <c r="AA56" s="108">
        <v>6.8040000000000003</v>
      </c>
      <c r="AB56" s="108">
        <v>3.7549999999999999</v>
      </c>
      <c r="AC56" s="108">
        <v>6.9630000000000001</v>
      </c>
      <c r="AD56" s="108">
        <v>5.96</v>
      </c>
      <c r="AE56" s="109">
        <v>26.597999999999999</v>
      </c>
      <c r="AF56" s="108">
        <v>13.249000000000001</v>
      </c>
      <c r="AG56" s="108">
        <v>19.074000000000002</v>
      </c>
      <c r="AH56" s="108">
        <v>14.67</v>
      </c>
      <c r="AI56" s="130"/>
      <c r="AJ56" s="130"/>
      <c r="AK56" s="130"/>
      <c r="AL56" s="130"/>
      <c r="AM56" s="130"/>
      <c r="AN56" s="130"/>
      <c r="AO56" s="130"/>
      <c r="AP56" s="130"/>
      <c r="AQ56" s="130"/>
      <c r="AR56" s="130"/>
      <c r="AS56" s="130"/>
      <c r="AT56" s="130"/>
      <c r="AU56" s="130"/>
      <c r="AV56" s="130"/>
      <c r="AW56" s="130"/>
      <c r="AX56" s="130"/>
      <c r="AY56" s="130"/>
    </row>
    <row r="57" spans="1:1005" ht="15" x14ac:dyDescent="0.25">
      <c r="A57" s="294">
        <v>46296</v>
      </c>
      <c r="B57" s="281"/>
      <c r="C57" s="271"/>
      <c r="D57" s="276">
        <v>12.92</v>
      </c>
      <c r="E57" s="108">
        <v>12.41</v>
      </c>
      <c r="F57" s="108">
        <v>12.925000000000001</v>
      </c>
      <c r="G57" s="108">
        <v>28.117999999999999</v>
      </c>
      <c r="H57" s="108">
        <v>10.055999999999999</v>
      </c>
      <c r="I57" s="108">
        <v>12.522</v>
      </c>
      <c r="J57" s="108">
        <v>7.5759999999999996</v>
      </c>
      <c r="K57" s="108">
        <v>7.14</v>
      </c>
      <c r="L57" s="108">
        <v>10.462</v>
      </c>
      <c r="M57" s="108">
        <v>9.9320000000000004</v>
      </c>
      <c r="N57" s="108">
        <v>21.036000000000001</v>
      </c>
      <c r="O57" s="108">
        <v>21.001000000000001</v>
      </c>
      <c r="P57" s="108">
        <v>34.984999999999999</v>
      </c>
      <c r="Q57" s="108">
        <v>16.469000000000001</v>
      </c>
      <c r="R57" s="108">
        <v>10.074999999999999</v>
      </c>
      <c r="S57" s="108">
        <v>7.516</v>
      </c>
      <c r="T57" s="108">
        <v>12.167999999999999</v>
      </c>
      <c r="U57" s="108">
        <v>11.069000000000001</v>
      </c>
      <c r="V57" s="108">
        <v>5.1440000000000001</v>
      </c>
      <c r="W57" s="108">
        <v>17.544</v>
      </c>
      <c r="X57" s="108">
        <v>24.353999999999999</v>
      </c>
      <c r="Y57" s="108">
        <v>9.5670000000000002</v>
      </c>
      <c r="Z57" s="108">
        <v>9.5399999999999991</v>
      </c>
      <c r="AA57" s="108">
        <v>7.9180000000000001</v>
      </c>
      <c r="AB57" s="108">
        <v>4.6349999999999998</v>
      </c>
      <c r="AC57" s="108">
        <v>6.0010000000000003</v>
      </c>
      <c r="AD57" s="108">
        <v>5.8079999999999998</v>
      </c>
      <c r="AE57" s="109">
        <v>10.791</v>
      </c>
      <c r="AF57" s="108">
        <v>7.8550000000000004</v>
      </c>
      <c r="AG57" s="108">
        <v>10.68</v>
      </c>
      <c r="AH57" s="108">
        <v>11.750999999999999</v>
      </c>
      <c r="AI57" s="130"/>
      <c r="AJ57" s="130"/>
      <c r="AK57" s="130"/>
      <c r="AL57" s="130"/>
      <c r="AM57" s="130"/>
      <c r="AN57" s="130"/>
      <c r="AO57" s="130"/>
      <c r="AP57" s="130"/>
      <c r="AQ57" s="130"/>
      <c r="AR57" s="130"/>
      <c r="AS57" s="130"/>
      <c r="AT57" s="130"/>
      <c r="AU57" s="130"/>
      <c r="AV57" s="130"/>
      <c r="AW57" s="130"/>
      <c r="AX57" s="130"/>
      <c r="AY57" s="130"/>
    </row>
    <row r="58" spans="1:1005" ht="15" x14ac:dyDescent="0.25">
      <c r="A58" s="294">
        <v>46327</v>
      </c>
      <c r="B58" s="281"/>
      <c r="C58" s="271"/>
      <c r="D58" s="276">
        <v>8.8699999999999992</v>
      </c>
      <c r="E58" s="108">
        <v>8.8309999999999995</v>
      </c>
      <c r="F58" s="108">
        <v>8.202</v>
      </c>
      <c r="G58" s="108">
        <v>12.291</v>
      </c>
      <c r="H58" s="108">
        <v>8.6809999999999992</v>
      </c>
      <c r="I58" s="108">
        <v>7.3710000000000004</v>
      </c>
      <c r="J58" s="108">
        <v>5.8209999999999997</v>
      </c>
      <c r="K58" s="108">
        <v>6.0830000000000002</v>
      </c>
      <c r="L58" s="108">
        <v>6.31</v>
      </c>
      <c r="M58" s="108">
        <v>6.056</v>
      </c>
      <c r="N58" s="108">
        <v>11.545999999999999</v>
      </c>
      <c r="O58" s="108">
        <v>13.853999999999999</v>
      </c>
      <c r="P58" s="108">
        <v>14.436999999999999</v>
      </c>
      <c r="Q58" s="108">
        <v>8.5530000000000008</v>
      </c>
      <c r="R58" s="108">
        <v>8.6519999999999992</v>
      </c>
      <c r="S58" s="108">
        <v>7.07</v>
      </c>
      <c r="T58" s="108">
        <v>8.9830000000000005</v>
      </c>
      <c r="U58" s="108">
        <v>8.2690000000000001</v>
      </c>
      <c r="V58" s="108">
        <v>4.4969999999999999</v>
      </c>
      <c r="W58" s="108">
        <v>9.0690000000000008</v>
      </c>
      <c r="X58" s="108">
        <v>11.178000000000001</v>
      </c>
      <c r="Y58" s="108">
        <v>7.2149999999999999</v>
      </c>
      <c r="Z58" s="108">
        <v>6.1509999999999998</v>
      </c>
      <c r="AA58" s="108">
        <v>6.1340000000000003</v>
      </c>
      <c r="AB58" s="108">
        <v>4.3150000000000004</v>
      </c>
      <c r="AC58" s="108">
        <v>5.31</v>
      </c>
      <c r="AD58" s="108">
        <v>6.327</v>
      </c>
      <c r="AE58" s="109">
        <v>6.7489999999999997</v>
      </c>
      <c r="AF58" s="108">
        <v>6.0439999999999996</v>
      </c>
      <c r="AG58" s="108">
        <v>7.2770000000000001</v>
      </c>
      <c r="AH58" s="108">
        <v>8.6280000000000001</v>
      </c>
      <c r="AI58" s="130"/>
      <c r="AJ58" s="130"/>
      <c r="AK58" s="130"/>
      <c r="AL58" s="130"/>
      <c r="AM58" s="130"/>
      <c r="AN58" s="130"/>
      <c r="AO58" s="130"/>
      <c r="AP58" s="130"/>
      <c r="AQ58" s="130"/>
      <c r="AR58" s="130"/>
      <c r="AS58" s="130"/>
      <c r="AT58" s="130"/>
      <c r="AU58" s="130"/>
      <c r="AV58" s="130"/>
      <c r="AW58" s="130"/>
      <c r="AX58" s="130"/>
      <c r="AY58" s="130"/>
    </row>
    <row r="59" spans="1:1005" ht="15" x14ac:dyDescent="0.25">
      <c r="A59" s="294">
        <v>46357</v>
      </c>
      <c r="B59" s="281"/>
      <c r="C59" s="271"/>
      <c r="D59" s="276">
        <v>6.72</v>
      </c>
      <c r="E59" s="108">
        <v>7.2229999999999999</v>
      </c>
      <c r="F59" s="108">
        <v>6.1689999999999996</v>
      </c>
      <c r="G59" s="108">
        <v>7.72</v>
      </c>
      <c r="H59" s="108">
        <v>7.5190000000000001</v>
      </c>
      <c r="I59" s="108">
        <v>6.0670000000000002</v>
      </c>
      <c r="J59" s="108">
        <v>4.9009999999999998</v>
      </c>
      <c r="K59" s="108">
        <v>5.2270000000000003</v>
      </c>
      <c r="L59" s="108">
        <v>4.91</v>
      </c>
      <c r="M59" s="108">
        <v>5.165</v>
      </c>
      <c r="N59" s="108">
        <v>7.3940000000000001</v>
      </c>
      <c r="O59" s="108">
        <v>8.3810000000000002</v>
      </c>
      <c r="P59" s="108">
        <v>8.2710000000000008</v>
      </c>
      <c r="Q59" s="108">
        <v>6.5830000000000002</v>
      </c>
      <c r="R59" s="108">
        <v>6.8259999999999996</v>
      </c>
      <c r="S59" s="108">
        <v>5.2939999999999996</v>
      </c>
      <c r="T59" s="108">
        <v>5.8739999999999997</v>
      </c>
      <c r="U59" s="108">
        <v>6.2649999999999997</v>
      </c>
      <c r="V59" s="108">
        <v>4.3730000000000002</v>
      </c>
      <c r="W59" s="108">
        <v>6.1429999999999998</v>
      </c>
      <c r="X59" s="108">
        <v>7.391</v>
      </c>
      <c r="Y59" s="108">
        <v>5.7809999999999997</v>
      </c>
      <c r="Z59" s="108">
        <v>5.0999999999999996</v>
      </c>
      <c r="AA59" s="108">
        <v>5.835</v>
      </c>
      <c r="AB59" s="108">
        <v>3.4769999999999999</v>
      </c>
      <c r="AC59" s="108">
        <v>5.0419999999999998</v>
      </c>
      <c r="AD59" s="108">
        <v>5.1980000000000004</v>
      </c>
      <c r="AE59" s="109">
        <v>5.54</v>
      </c>
      <c r="AF59" s="108">
        <v>5.3220000000000001</v>
      </c>
      <c r="AG59" s="108">
        <v>6.125</v>
      </c>
      <c r="AH59" s="108">
        <v>6.0490000000000004</v>
      </c>
      <c r="AI59" s="130"/>
      <c r="AJ59" s="130"/>
      <c r="AK59" s="130"/>
      <c r="AL59" s="130"/>
      <c r="AM59" s="130"/>
      <c r="AN59" s="130"/>
      <c r="AO59" s="130"/>
      <c r="AP59" s="130"/>
      <c r="AQ59" s="130"/>
      <c r="AR59" s="130"/>
      <c r="AS59" s="130"/>
      <c r="AT59" s="130"/>
      <c r="AU59" s="130"/>
      <c r="AV59" s="130"/>
      <c r="AW59" s="130"/>
      <c r="AX59" s="130"/>
      <c r="AY59" s="130"/>
    </row>
    <row r="60" spans="1:1005" ht="15" x14ac:dyDescent="0.25">
      <c r="A60" s="294">
        <v>46388</v>
      </c>
      <c r="B60" s="281"/>
      <c r="C60" s="271"/>
      <c r="D60" s="276">
        <v>5.9</v>
      </c>
      <c r="E60" s="108">
        <v>5.9359999999999999</v>
      </c>
      <c r="F60" s="108">
        <v>4.9630000000000001</v>
      </c>
      <c r="G60" s="108">
        <v>6.27</v>
      </c>
      <c r="H60" s="108">
        <v>5.8449999999999998</v>
      </c>
      <c r="I60" s="108">
        <v>5.5590000000000002</v>
      </c>
      <c r="J60" s="108">
        <v>4.4459999999999997</v>
      </c>
      <c r="K60" s="108">
        <v>4.7519999999999998</v>
      </c>
      <c r="L60" s="108">
        <v>4.0970000000000004</v>
      </c>
      <c r="M60" s="108">
        <v>4.4530000000000003</v>
      </c>
      <c r="N60" s="108">
        <v>6.2869999999999999</v>
      </c>
      <c r="O60" s="108">
        <v>6.6420000000000003</v>
      </c>
      <c r="P60" s="108">
        <v>6.157</v>
      </c>
      <c r="Q60" s="108">
        <v>5.3810000000000002</v>
      </c>
      <c r="R60" s="108">
        <v>5.4989999999999997</v>
      </c>
      <c r="S60" s="108">
        <v>4.5110000000000001</v>
      </c>
      <c r="T60" s="108">
        <v>4.7750000000000004</v>
      </c>
      <c r="U60" s="108">
        <v>5.66</v>
      </c>
      <c r="V60" s="108">
        <v>3.9860000000000002</v>
      </c>
      <c r="W60" s="108">
        <v>5.093</v>
      </c>
      <c r="X60" s="108">
        <v>6.1710000000000003</v>
      </c>
      <c r="Y60" s="108">
        <v>4.8579999999999997</v>
      </c>
      <c r="Z60" s="108">
        <v>4.6040000000000001</v>
      </c>
      <c r="AA60" s="108">
        <v>4.93</v>
      </c>
      <c r="AB60" s="108">
        <v>3.0840000000000001</v>
      </c>
      <c r="AC60" s="108">
        <v>4.6749999999999998</v>
      </c>
      <c r="AD60" s="108">
        <v>4.2290000000000001</v>
      </c>
      <c r="AE60" s="109">
        <v>4.8369999999999997</v>
      </c>
      <c r="AF60" s="108">
        <v>4.7370000000000001</v>
      </c>
      <c r="AG60" s="108">
        <v>5.56</v>
      </c>
      <c r="AH60" s="108">
        <v>5.1429999999999998</v>
      </c>
      <c r="AI60" s="130"/>
      <c r="AJ60" s="130"/>
      <c r="AK60" s="130"/>
      <c r="AL60" s="130"/>
      <c r="AM60" s="130"/>
      <c r="AN60" s="130"/>
      <c r="AO60" s="130"/>
      <c r="AP60" s="130"/>
      <c r="AQ60" s="130"/>
      <c r="AR60" s="130"/>
      <c r="AS60" s="130"/>
      <c r="AT60" s="130"/>
      <c r="AU60" s="130"/>
      <c r="AV60" s="130"/>
      <c r="AW60" s="130"/>
      <c r="AX60" s="130"/>
      <c r="AY60" s="130"/>
    </row>
    <row r="61" spans="1:1005" ht="15" x14ac:dyDescent="0.25">
      <c r="A61" s="294">
        <v>46419</v>
      </c>
      <c r="B61" s="281"/>
      <c r="C61" s="271"/>
      <c r="D61" s="276">
        <v>5.43</v>
      </c>
      <c r="E61" s="108">
        <v>6.2480000000000002</v>
      </c>
      <c r="F61" s="108">
        <v>4.0309999999999997</v>
      </c>
      <c r="G61" s="108">
        <v>5.0670000000000002</v>
      </c>
      <c r="H61" s="108">
        <v>5.05</v>
      </c>
      <c r="I61" s="108">
        <v>5.0599999999999996</v>
      </c>
      <c r="J61" s="108">
        <v>3.6469999999999998</v>
      </c>
      <c r="K61" s="108">
        <v>4.1020000000000003</v>
      </c>
      <c r="L61" s="108">
        <v>3.9510000000000001</v>
      </c>
      <c r="M61" s="108">
        <v>3.774</v>
      </c>
      <c r="N61" s="108">
        <v>5.2409999999999997</v>
      </c>
      <c r="O61" s="108">
        <v>5.3460000000000001</v>
      </c>
      <c r="P61" s="108">
        <v>5.96</v>
      </c>
      <c r="Q61" s="108">
        <v>4.2300000000000004</v>
      </c>
      <c r="R61" s="108">
        <v>4.8070000000000004</v>
      </c>
      <c r="S61" s="108">
        <v>3.6970000000000001</v>
      </c>
      <c r="T61" s="108">
        <v>3.9180000000000001</v>
      </c>
      <c r="U61" s="108">
        <v>4.3</v>
      </c>
      <c r="V61" s="108">
        <v>3.4769999999999999</v>
      </c>
      <c r="W61" s="108">
        <v>4.9089999999999998</v>
      </c>
      <c r="X61" s="108">
        <v>7.19</v>
      </c>
      <c r="Y61" s="108">
        <v>5.4210000000000003</v>
      </c>
      <c r="Z61" s="108">
        <v>4.5359999999999996</v>
      </c>
      <c r="AA61" s="108">
        <v>4.4790000000000001</v>
      </c>
      <c r="AB61" s="108">
        <v>2.5569999999999999</v>
      </c>
      <c r="AC61" s="108">
        <v>3.992</v>
      </c>
      <c r="AD61" s="108">
        <v>3.9489999999999998</v>
      </c>
      <c r="AE61" s="109">
        <v>4.274</v>
      </c>
      <c r="AF61" s="108">
        <v>3.9140000000000001</v>
      </c>
      <c r="AG61" s="108">
        <v>4.6280000000000001</v>
      </c>
      <c r="AH61" s="108">
        <v>5.7510000000000003</v>
      </c>
      <c r="AI61" s="130"/>
      <c r="AJ61" s="130"/>
      <c r="AK61" s="130"/>
      <c r="AL61" s="130"/>
      <c r="AM61" s="130"/>
      <c r="AN61" s="130"/>
      <c r="AO61" s="130"/>
      <c r="AP61" s="130"/>
      <c r="AQ61" s="130"/>
      <c r="AR61" s="130"/>
      <c r="AS61" s="130"/>
      <c r="AT61" s="130"/>
      <c r="AU61" s="130"/>
      <c r="AV61" s="130"/>
      <c r="AW61" s="130"/>
      <c r="AX61" s="130"/>
      <c r="AY61" s="130"/>
    </row>
    <row r="62" spans="1:1005" ht="15" x14ac:dyDescent="0.25">
      <c r="A62" s="294">
        <v>46447</v>
      </c>
      <c r="B62" s="281"/>
      <c r="C62" s="271"/>
      <c r="D62" s="276">
        <v>9.6999999999999993</v>
      </c>
      <c r="E62" s="108">
        <v>7.1079999999999997</v>
      </c>
      <c r="F62" s="108">
        <v>13.186999999999999</v>
      </c>
      <c r="G62" s="108">
        <v>8.077</v>
      </c>
      <c r="H62" s="108">
        <v>8.125</v>
      </c>
      <c r="I62" s="108">
        <v>6.2969999999999997</v>
      </c>
      <c r="J62" s="108">
        <v>7</v>
      </c>
      <c r="K62" s="108">
        <v>5.327</v>
      </c>
      <c r="L62" s="108">
        <v>5.7089999999999996</v>
      </c>
      <c r="M62" s="108">
        <v>11.956</v>
      </c>
      <c r="N62" s="108">
        <v>9.1709999999999994</v>
      </c>
      <c r="O62" s="108">
        <v>6.923</v>
      </c>
      <c r="P62" s="108">
        <v>17.329999999999998</v>
      </c>
      <c r="Q62" s="108">
        <v>5.226</v>
      </c>
      <c r="R62" s="108">
        <v>8.2799999999999994</v>
      </c>
      <c r="S62" s="108">
        <v>4.1340000000000003</v>
      </c>
      <c r="T62" s="108">
        <v>5.94</v>
      </c>
      <c r="U62" s="108">
        <v>8.0719999999999992</v>
      </c>
      <c r="V62" s="108">
        <v>4.8570000000000002</v>
      </c>
      <c r="W62" s="108">
        <v>7.7050000000000001</v>
      </c>
      <c r="X62" s="108">
        <v>12.576000000000001</v>
      </c>
      <c r="Y62" s="108">
        <v>8.4239999999999995</v>
      </c>
      <c r="Z62" s="108">
        <v>11.759</v>
      </c>
      <c r="AA62" s="108">
        <v>5.1820000000000004</v>
      </c>
      <c r="AB62" s="108">
        <v>3.2589999999999999</v>
      </c>
      <c r="AC62" s="108">
        <v>5.6550000000000002</v>
      </c>
      <c r="AD62" s="108">
        <v>4.1790000000000003</v>
      </c>
      <c r="AE62" s="109">
        <v>6.0129999999999999</v>
      </c>
      <c r="AF62" s="108">
        <v>6.1580000000000004</v>
      </c>
      <c r="AG62" s="108">
        <v>8.9290000000000003</v>
      </c>
      <c r="AH62" s="108">
        <v>11.186</v>
      </c>
      <c r="AI62" s="130"/>
      <c r="AJ62" s="130"/>
      <c r="AK62" s="130"/>
      <c r="AL62" s="130"/>
      <c r="AM62" s="130"/>
      <c r="AN62" s="130"/>
      <c r="AO62" s="130"/>
      <c r="AP62" s="130"/>
      <c r="AQ62" s="130"/>
      <c r="AR62" s="130"/>
      <c r="AS62" s="130"/>
      <c r="AT62" s="130"/>
      <c r="AU62" s="130"/>
      <c r="AV62" s="130"/>
      <c r="AW62" s="130"/>
      <c r="AX62" s="130"/>
      <c r="AY62" s="130"/>
    </row>
    <row r="63" spans="1:1005" ht="15" x14ac:dyDescent="0.25">
      <c r="A63" s="294">
        <v>46478</v>
      </c>
      <c r="B63" s="281"/>
      <c r="C63" s="271"/>
      <c r="D63" s="276">
        <v>23.48</v>
      </c>
      <c r="E63" s="108">
        <v>18.279</v>
      </c>
      <c r="F63" s="108">
        <v>25.850999999999999</v>
      </c>
      <c r="G63" s="108">
        <v>15.285</v>
      </c>
      <c r="H63" s="108">
        <v>16.099</v>
      </c>
      <c r="I63" s="108">
        <v>25.456</v>
      </c>
      <c r="J63" s="108">
        <v>29.279</v>
      </c>
      <c r="K63" s="108">
        <v>16.417000000000002</v>
      </c>
      <c r="L63" s="108">
        <v>16.023</v>
      </c>
      <c r="M63" s="108">
        <v>37.369999999999997</v>
      </c>
      <c r="N63" s="108">
        <v>30.756</v>
      </c>
      <c r="O63" s="108">
        <v>26.67</v>
      </c>
      <c r="P63" s="108">
        <v>26.184999999999999</v>
      </c>
      <c r="Q63" s="108">
        <v>13.741</v>
      </c>
      <c r="R63" s="108">
        <v>17.148</v>
      </c>
      <c r="S63" s="108">
        <v>14.292</v>
      </c>
      <c r="T63" s="108">
        <v>14.928000000000001</v>
      </c>
      <c r="U63" s="108">
        <v>33.665999999999997</v>
      </c>
      <c r="V63" s="108">
        <v>9.5830000000000002</v>
      </c>
      <c r="W63" s="108">
        <v>21.324999999999999</v>
      </c>
      <c r="X63" s="108">
        <v>18.562999999999999</v>
      </c>
      <c r="Y63" s="108">
        <v>17.966999999999999</v>
      </c>
      <c r="Z63" s="108">
        <v>26.436</v>
      </c>
      <c r="AA63" s="108">
        <v>13.336</v>
      </c>
      <c r="AB63" s="108">
        <v>18.004999999999999</v>
      </c>
      <c r="AC63" s="108">
        <v>12.125</v>
      </c>
      <c r="AD63" s="108">
        <v>8.74</v>
      </c>
      <c r="AE63" s="109">
        <v>30.939</v>
      </c>
      <c r="AF63" s="108">
        <v>16.484999999999999</v>
      </c>
      <c r="AG63" s="108">
        <v>27.428000000000001</v>
      </c>
      <c r="AH63" s="108">
        <v>18.018000000000001</v>
      </c>
      <c r="AI63" s="130"/>
      <c r="AJ63" s="130"/>
      <c r="AK63" s="130"/>
      <c r="AL63" s="130"/>
      <c r="AM63" s="130"/>
      <c r="AN63" s="130"/>
      <c r="AO63" s="130"/>
      <c r="AP63" s="130"/>
      <c r="AQ63" s="130"/>
      <c r="AR63" s="130"/>
      <c r="AS63" s="130"/>
      <c r="AT63" s="130"/>
      <c r="AU63" s="130"/>
      <c r="AV63" s="130"/>
      <c r="AW63" s="130"/>
      <c r="AX63" s="130"/>
      <c r="AY63" s="130"/>
    </row>
    <row r="64" spans="1:1005" ht="15" x14ac:dyDescent="0.25">
      <c r="A64" s="294">
        <v>46508</v>
      </c>
      <c r="B64" s="281"/>
      <c r="C64" s="271"/>
      <c r="D64" s="276">
        <v>67.98</v>
      </c>
      <c r="E64" s="108">
        <v>68.870999999999995</v>
      </c>
      <c r="F64" s="108">
        <v>94.792000000000002</v>
      </c>
      <c r="G64" s="108">
        <v>66.272999999999996</v>
      </c>
      <c r="H64" s="108">
        <v>66.3</v>
      </c>
      <c r="I64" s="108">
        <v>66.67</v>
      </c>
      <c r="J64" s="108">
        <v>111.5</v>
      </c>
      <c r="K64" s="108">
        <v>29.082000000000001</v>
      </c>
      <c r="L64" s="108">
        <v>60.524999999999999</v>
      </c>
      <c r="M64" s="108">
        <v>87.328999999999994</v>
      </c>
      <c r="N64" s="108">
        <v>115.80800000000001</v>
      </c>
      <c r="O64" s="108">
        <v>68.686999999999998</v>
      </c>
      <c r="P64" s="108">
        <v>79.358999999999995</v>
      </c>
      <c r="Q64" s="108">
        <v>78.430000000000007</v>
      </c>
      <c r="R64" s="108">
        <v>96.935000000000002</v>
      </c>
      <c r="S64" s="108">
        <v>49.927</v>
      </c>
      <c r="T64" s="108">
        <v>53.347000000000001</v>
      </c>
      <c r="U64" s="108">
        <v>66.349999999999994</v>
      </c>
      <c r="V64" s="108">
        <v>43.116</v>
      </c>
      <c r="W64" s="108">
        <v>64.427000000000007</v>
      </c>
      <c r="X64" s="108">
        <v>49.892000000000003</v>
      </c>
      <c r="Y64" s="108">
        <v>53.363</v>
      </c>
      <c r="Z64" s="108">
        <v>63.206000000000003</v>
      </c>
      <c r="AA64" s="108">
        <v>37.72</v>
      </c>
      <c r="AB64" s="108">
        <v>59.87</v>
      </c>
      <c r="AC64" s="108">
        <v>64.231999999999999</v>
      </c>
      <c r="AD64" s="108">
        <v>48.603999999999999</v>
      </c>
      <c r="AE64" s="109">
        <v>84.72</v>
      </c>
      <c r="AF64" s="108">
        <v>90.013000000000005</v>
      </c>
      <c r="AG64" s="108">
        <v>75.599999999999994</v>
      </c>
      <c r="AH64" s="108">
        <v>75.599999999999994</v>
      </c>
      <c r="AI64" s="130"/>
      <c r="AJ64" s="130"/>
      <c r="AK64" s="130"/>
      <c r="AL64" s="130"/>
      <c r="AM64" s="130"/>
      <c r="AN64" s="130"/>
      <c r="AO64" s="130"/>
      <c r="AP64" s="130"/>
      <c r="AQ64" s="130"/>
      <c r="AR64" s="130"/>
      <c r="AS64" s="130"/>
      <c r="AT64" s="130"/>
      <c r="AU64" s="130"/>
      <c r="AV64" s="130"/>
      <c r="AW64" s="130"/>
      <c r="AX64" s="130"/>
      <c r="AY64" s="130"/>
      <c r="ALQ64" t="e">
        <v>#N/A</v>
      </c>
    </row>
    <row r="65" spans="1:1005" ht="15" x14ac:dyDescent="0.25">
      <c r="A65" s="294">
        <v>46539</v>
      </c>
      <c r="B65" s="281"/>
      <c r="C65" s="271"/>
      <c r="D65" s="276">
        <v>61.6</v>
      </c>
      <c r="E65" s="108">
        <v>35.658999999999999</v>
      </c>
      <c r="F65" s="108">
        <v>122.059</v>
      </c>
      <c r="G65" s="108">
        <v>59.423000000000002</v>
      </c>
      <c r="H65" s="108">
        <v>106.461</v>
      </c>
      <c r="I65" s="108">
        <v>31.873000000000001</v>
      </c>
      <c r="J65" s="108">
        <v>68.352999999999994</v>
      </c>
      <c r="K65" s="108">
        <v>12.868</v>
      </c>
      <c r="L65" s="108">
        <v>45.959000000000003</v>
      </c>
      <c r="M65" s="108">
        <v>51.331000000000003</v>
      </c>
      <c r="N65" s="108">
        <v>111.346</v>
      </c>
      <c r="O65" s="108">
        <v>36.034999999999997</v>
      </c>
      <c r="P65" s="108">
        <v>61.793999999999997</v>
      </c>
      <c r="Q65" s="108">
        <v>102.60299999999999</v>
      </c>
      <c r="R65" s="108">
        <v>51.628999999999998</v>
      </c>
      <c r="S65" s="108">
        <v>66.53</v>
      </c>
      <c r="T65" s="108">
        <v>98.313999999999993</v>
      </c>
      <c r="U65" s="108">
        <v>31.683</v>
      </c>
      <c r="V65" s="108">
        <v>34.331000000000003</v>
      </c>
      <c r="W65" s="108">
        <v>78.396000000000001</v>
      </c>
      <c r="X65" s="108">
        <v>95.816999999999993</v>
      </c>
      <c r="Y65" s="108">
        <v>79.563999999999993</v>
      </c>
      <c r="Z65" s="108">
        <v>80.694000000000003</v>
      </c>
      <c r="AA65" s="108">
        <v>12.670999999999999</v>
      </c>
      <c r="AB65" s="108">
        <v>127.81</v>
      </c>
      <c r="AC65" s="108">
        <v>40.677999999999997</v>
      </c>
      <c r="AD65" s="108">
        <v>79.603999999999999</v>
      </c>
      <c r="AE65" s="109">
        <v>50.722000000000001</v>
      </c>
      <c r="AF65" s="108">
        <v>111.24</v>
      </c>
      <c r="AG65" s="108">
        <v>69.266000000000005</v>
      </c>
      <c r="AH65" s="108">
        <v>69.266000000000005</v>
      </c>
      <c r="AI65" s="130"/>
      <c r="AJ65" s="130"/>
      <c r="AK65" s="130"/>
      <c r="AL65" s="130"/>
      <c r="AM65" s="130"/>
      <c r="AN65" s="130"/>
      <c r="AO65" s="130"/>
      <c r="AP65" s="130"/>
      <c r="AQ65" s="130"/>
      <c r="AR65" s="130"/>
      <c r="AS65" s="130"/>
      <c r="AT65" s="130"/>
      <c r="AU65" s="130"/>
      <c r="AV65" s="130"/>
      <c r="AW65" s="130"/>
      <c r="AX65" s="130"/>
      <c r="AY65" s="130"/>
      <c r="ALQ65" t="e">
        <v>#N/A</v>
      </c>
    </row>
    <row r="66" spans="1:1005" ht="15" x14ac:dyDescent="0.25">
      <c r="A66" s="294">
        <v>46569</v>
      </c>
      <c r="B66" s="281"/>
      <c r="C66" s="271"/>
      <c r="D66" s="276">
        <v>21.28</v>
      </c>
      <c r="E66" s="108">
        <v>13.853999999999999</v>
      </c>
      <c r="F66" s="108">
        <v>34.25</v>
      </c>
      <c r="G66" s="108">
        <v>26.427</v>
      </c>
      <c r="H66" s="108">
        <v>74.274000000000001</v>
      </c>
      <c r="I66" s="108">
        <v>9.6389999999999993</v>
      </c>
      <c r="J66" s="108">
        <v>20.059000000000001</v>
      </c>
      <c r="K66" s="108">
        <v>6.0519999999999996</v>
      </c>
      <c r="L66" s="108">
        <v>12.47</v>
      </c>
      <c r="M66" s="108">
        <v>17.256</v>
      </c>
      <c r="N66" s="108">
        <v>39.046999999999997</v>
      </c>
      <c r="O66" s="108">
        <v>15.743</v>
      </c>
      <c r="P66" s="108">
        <v>19.472000000000001</v>
      </c>
      <c r="Q66" s="108">
        <v>33.274999999999999</v>
      </c>
      <c r="R66" s="108">
        <v>16.645</v>
      </c>
      <c r="S66" s="108">
        <v>15.95</v>
      </c>
      <c r="T66" s="108">
        <v>31.155000000000001</v>
      </c>
      <c r="U66" s="108">
        <v>12.86</v>
      </c>
      <c r="V66" s="108">
        <v>11.824999999999999</v>
      </c>
      <c r="W66" s="108">
        <v>18.29</v>
      </c>
      <c r="X66" s="108">
        <v>24.460999999999999</v>
      </c>
      <c r="Y66" s="108">
        <v>16.64</v>
      </c>
      <c r="Z66" s="108">
        <v>19.510000000000002</v>
      </c>
      <c r="AA66" s="108">
        <v>5.8890000000000002</v>
      </c>
      <c r="AB66" s="108">
        <v>53.75</v>
      </c>
      <c r="AC66" s="108">
        <v>11.827999999999999</v>
      </c>
      <c r="AD66" s="108">
        <v>28.84</v>
      </c>
      <c r="AE66" s="109">
        <v>19.856999999999999</v>
      </c>
      <c r="AF66" s="108">
        <v>39.768999999999998</v>
      </c>
      <c r="AG66" s="108">
        <v>15.824999999999999</v>
      </c>
      <c r="AH66" s="108">
        <v>15.824999999999999</v>
      </c>
      <c r="AI66" s="130"/>
      <c r="AJ66" s="130"/>
      <c r="AK66" s="130"/>
      <c r="AL66" s="130"/>
      <c r="AM66" s="130"/>
      <c r="AN66" s="130"/>
      <c r="AO66" s="130"/>
      <c r="AP66" s="130"/>
      <c r="AQ66" s="130"/>
      <c r="AR66" s="130"/>
      <c r="AS66" s="130"/>
      <c r="AT66" s="130"/>
      <c r="AU66" s="130"/>
      <c r="AV66" s="130"/>
      <c r="AW66" s="130"/>
      <c r="AX66" s="130"/>
      <c r="AY66" s="130"/>
      <c r="ALQ66" t="e">
        <v>#N/A</v>
      </c>
    </row>
    <row r="67" spans="1:1005" ht="15" x14ac:dyDescent="0.25">
      <c r="A67" s="294">
        <v>46600</v>
      </c>
      <c r="B67" s="281"/>
      <c r="C67" s="271"/>
      <c r="D67" s="276">
        <v>15.48</v>
      </c>
      <c r="E67" s="108">
        <v>8.0470000000000006</v>
      </c>
      <c r="F67" s="108">
        <v>24.751999999999999</v>
      </c>
      <c r="G67" s="108">
        <v>13.034000000000001</v>
      </c>
      <c r="H67" s="108">
        <v>44.485999999999997</v>
      </c>
      <c r="I67" s="108">
        <v>7.4260000000000002</v>
      </c>
      <c r="J67" s="108">
        <v>21.637</v>
      </c>
      <c r="K67" s="108">
        <v>4.9169999999999998</v>
      </c>
      <c r="L67" s="108">
        <v>9.8079999999999998</v>
      </c>
      <c r="M67" s="108">
        <v>7.7629999999999999</v>
      </c>
      <c r="N67" s="108">
        <v>19.876999999999999</v>
      </c>
      <c r="O67" s="108">
        <v>12.032999999999999</v>
      </c>
      <c r="P67" s="108">
        <v>28.890999999999998</v>
      </c>
      <c r="Q67" s="108">
        <v>14.074</v>
      </c>
      <c r="R67" s="108">
        <v>7.3010000000000002</v>
      </c>
      <c r="S67" s="108">
        <v>12.173999999999999</v>
      </c>
      <c r="T67" s="108">
        <v>11.996</v>
      </c>
      <c r="U67" s="108">
        <v>7.44</v>
      </c>
      <c r="V67" s="108">
        <v>10.414</v>
      </c>
      <c r="W67" s="108">
        <v>12.278</v>
      </c>
      <c r="X67" s="108">
        <v>11.54</v>
      </c>
      <c r="Y67" s="108">
        <v>12.702999999999999</v>
      </c>
      <c r="Z67" s="108">
        <v>11.292999999999999</v>
      </c>
      <c r="AA67" s="108">
        <v>4.3499999999999996</v>
      </c>
      <c r="AB67" s="108">
        <v>12.522</v>
      </c>
      <c r="AC67" s="108">
        <v>7.226</v>
      </c>
      <c r="AD67" s="108">
        <v>12.487</v>
      </c>
      <c r="AE67" s="109">
        <v>16.349</v>
      </c>
      <c r="AF67" s="108">
        <v>15.535</v>
      </c>
      <c r="AG67" s="108">
        <v>9.5050000000000008</v>
      </c>
      <c r="AH67" s="108">
        <v>9.5050000000000008</v>
      </c>
      <c r="AI67" s="130"/>
      <c r="AJ67" s="130"/>
      <c r="AK67" s="130"/>
      <c r="AL67" s="130"/>
      <c r="AM67" s="130"/>
      <c r="AN67" s="130"/>
      <c r="AO67" s="130"/>
      <c r="AP67" s="130"/>
      <c r="AQ67" s="130"/>
      <c r="AR67" s="130"/>
      <c r="AS67" s="130"/>
      <c r="AT67" s="130"/>
      <c r="AU67" s="130"/>
      <c r="AV67" s="130"/>
      <c r="AW67" s="130"/>
      <c r="AX67" s="130"/>
      <c r="AY67" s="130"/>
      <c r="ALQ67" t="e">
        <v>#N/A</v>
      </c>
    </row>
    <row r="68" spans="1:1005" ht="15" x14ac:dyDescent="0.25">
      <c r="A68" s="294">
        <v>46631</v>
      </c>
      <c r="B68" s="281"/>
      <c r="C68" s="271"/>
      <c r="D68" s="276">
        <v>15.74</v>
      </c>
      <c r="E68" s="108">
        <v>8.2609999999999992</v>
      </c>
      <c r="F68" s="108">
        <v>24.79</v>
      </c>
      <c r="G68" s="108">
        <v>10.535</v>
      </c>
      <c r="H68" s="108">
        <v>27.698</v>
      </c>
      <c r="I68" s="108">
        <v>7.0410000000000004</v>
      </c>
      <c r="J68" s="108">
        <v>9.6859999999999999</v>
      </c>
      <c r="K68" s="108">
        <v>9.51</v>
      </c>
      <c r="L68" s="108">
        <v>20.192</v>
      </c>
      <c r="M68" s="108">
        <v>17.245999999999999</v>
      </c>
      <c r="N68" s="108">
        <v>12.019</v>
      </c>
      <c r="O68" s="108">
        <v>12.698</v>
      </c>
      <c r="P68" s="108">
        <v>17.707999999999998</v>
      </c>
      <c r="Q68" s="108">
        <v>13.215</v>
      </c>
      <c r="R68" s="108">
        <v>6.8259999999999996</v>
      </c>
      <c r="S68" s="108">
        <v>9.3149999999999995</v>
      </c>
      <c r="T68" s="108">
        <v>8.532</v>
      </c>
      <c r="U68" s="108">
        <v>5.8760000000000003</v>
      </c>
      <c r="V68" s="108">
        <v>28.184000000000001</v>
      </c>
      <c r="W68" s="108">
        <v>14.423999999999999</v>
      </c>
      <c r="X68" s="108">
        <v>9.0719999999999992</v>
      </c>
      <c r="Y68" s="108">
        <v>10.167</v>
      </c>
      <c r="Z68" s="108">
        <v>6.8040000000000003</v>
      </c>
      <c r="AA68" s="108">
        <v>3.7549999999999999</v>
      </c>
      <c r="AB68" s="108">
        <v>6.9630000000000001</v>
      </c>
      <c r="AC68" s="108">
        <v>5.96</v>
      </c>
      <c r="AD68" s="108">
        <v>26.597999999999999</v>
      </c>
      <c r="AE68" s="109">
        <v>13.249000000000001</v>
      </c>
      <c r="AF68" s="108">
        <v>19.074000000000002</v>
      </c>
      <c r="AG68" s="108">
        <v>14.67</v>
      </c>
      <c r="AH68" s="108">
        <v>14.67</v>
      </c>
      <c r="AI68" s="130"/>
      <c r="AJ68" s="130"/>
      <c r="AK68" s="130"/>
      <c r="AL68" s="130"/>
      <c r="AM68" s="130"/>
      <c r="AN68" s="130"/>
      <c r="AO68" s="130"/>
      <c r="AP68" s="130"/>
      <c r="AQ68" s="130"/>
      <c r="AR68" s="130"/>
      <c r="AS68" s="130"/>
      <c r="AT68" s="130"/>
      <c r="AU68" s="130"/>
      <c r="AV68" s="130"/>
      <c r="AW68" s="130"/>
      <c r="AX68" s="130"/>
      <c r="AY68" s="130"/>
      <c r="ALQ68" t="e">
        <v>#N/A</v>
      </c>
    </row>
    <row r="69" spans="1:1005" ht="15" x14ac:dyDescent="0.25">
      <c r="A69" s="294"/>
      <c r="B69" s="281"/>
      <c r="C69" s="271"/>
      <c r="D69" s="276"/>
      <c r="E69" s="108"/>
      <c r="F69" s="108"/>
      <c r="G69" s="108"/>
      <c r="H69" s="108"/>
      <c r="I69" s="108"/>
      <c r="J69" s="108"/>
      <c r="K69" s="108"/>
      <c r="L69" s="108"/>
      <c r="M69" s="108"/>
      <c r="N69" s="108"/>
      <c r="O69" s="108"/>
      <c r="P69" s="108"/>
      <c r="Q69" s="108"/>
      <c r="R69" s="108"/>
      <c r="S69" s="108"/>
      <c r="T69" s="108"/>
      <c r="U69" s="108"/>
      <c r="V69" s="108"/>
      <c r="W69" s="108"/>
      <c r="X69" s="108"/>
      <c r="Y69" s="108"/>
      <c r="Z69" s="108"/>
      <c r="AA69" s="108"/>
      <c r="AB69" s="108"/>
      <c r="AC69" s="108"/>
      <c r="AD69" s="108"/>
      <c r="AE69" s="109"/>
      <c r="AF69" s="108"/>
      <c r="AG69" s="108"/>
      <c r="AH69" s="108"/>
      <c r="AI69" s="130"/>
      <c r="AJ69" s="130"/>
      <c r="AK69" s="130"/>
      <c r="AL69" s="130"/>
      <c r="AM69" s="130"/>
      <c r="AN69" s="130"/>
      <c r="AO69" s="130"/>
      <c r="AP69" s="130"/>
      <c r="AQ69" s="130"/>
      <c r="AR69" s="130"/>
      <c r="AS69" s="130"/>
      <c r="AT69" s="130"/>
      <c r="AU69" s="130"/>
      <c r="AV69" s="130"/>
      <c r="AW69" s="130"/>
      <c r="AX69" s="130"/>
      <c r="AY69" s="130"/>
      <c r="ALQ69" t="e">
        <v>#N/A</v>
      </c>
    </row>
    <row r="70" spans="1:1005" ht="15" x14ac:dyDescent="0.25">
      <c r="A70" s="294"/>
      <c r="B70" s="281"/>
      <c r="C70" s="271"/>
      <c r="D70" s="276"/>
      <c r="E70" s="108"/>
      <c r="F70" s="108"/>
      <c r="G70" s="108"/>
      <c r="H70" s="108"/>
      <c r="I70" s="108"/>
      <c r="J70" s="108"/>
      <c r="K70" s="108"/>
      <c r="L70" s="108"/>
      <c r="M70" s="108"/>
      <c r="N70" s="108"/>
      <c r="O70" s="108"/>
      <c r="P70" s="108"/>
      <c r="Q70" s="108"/>
      <c r="R70" s="108"/>
      <c r="S70" s="108"/>
      <c r="T70" s="108"/>
      <c r="U70" s="108"/>
      <c r="V70" s="108"/>
      <c r="W70" s="108"/>
      <c r="X70" s="108"/>
      <c r="Y70" s="108"/>
      <c r="Z70" s="108"/>
      <c r="AA70" s="108"/>
      <c r="AB70" s="108"/>
      <c r="AC70" s="108"/>
      <c r="AD70" s="108"/>
      <c r="AE70" s="109"/>
      <c r="AF70" s="108"/>
      <c r="AG70" s="108"/>
      <c r="AH70" s="108"/>
      <c r="AI70" s="130"/>
      <c r="AJ70" s="130"/>
      <c r="AK70" s="130"/>
      <c r="AL70" s="130"/>
      <c r="AM70" s="130"/>
      <c r="AN70" s="130"/>
      <c r="AO70" s="130"/>
      <c r="AP70" s="130"/>
      <c r="AQ70" s="130"/>
      <c r="AR70" s="130"/>
      <c r="AS70" s="130"/>
      <c r="AT70" s="130"/>
      <c r="AU70" s="130"/>
      <c r="AV70" s="130"/>
      <c r="AW70" s="130"/>
      <c r="AX70" s="130"/>
      <c r="AY70" s="130"/>
      <c r="ALQ70" t="e">
        <v>#N/A</v>
      </c>
    </row>
    <row r="71" spans="1:1005" ht="15" x14ac:dyDescent="0.25">
      <c r="A71" s="294"/>
      <c r="B71" s="281"/>
      <c r="C71" s="271"/>
      <c r="D71" s="276"/>
      <c r="E71" s="108"/>
      <c r="F71" s="108"/>
      <c r="G71" s="108"/>
      <c r="H71" s="108"/>
      <c r="I71" s="108"/>
      <c r="J71" s="108"/>
      <c r="K71" s="108"/>
      <c r="L71" s="108"/>
      <c r="M71" s="108"/>
      <c r="N71" s="108"/>
      <c r="O71" s="108"/>
      <c r="P71" s="108"/>
      <c r="Q71" s="108"/>
      <c r="R71" s="108"/>
      <c r="S71" s="108"/>
      <c r="T71" s="108"/>
      <c r="U71" s="108"/>
      <c r="V71" s="108"/>
      <c r="W71" s="108"/>
      <c r="X71" s="108"/>
      <c r="Y71" s="108"/>
      <c r="Z71" s="108"/>
      <c r="AA71" s="108"/>
      <c r="AB71" s="108"/>
      <c r="AC71" s="108"/>
      <c r="AD71" s="108"/>
      <c r="AE71" s="109"/>
      <c r="AF71" s="108"/>
      <c r="AG71" s="108"/>
      <c r="AH71" s="108"/>
      <c r="AI71" s="130"/>
      <c r="AJ71" s="130"/>
      <c r="AK71" s="130"/>
      <c r="AL71" s="130"/>
      <c r="AM71" s="130"/>
      <c r="AN71" s="130"/>
      <c r="AO71" s="130"/>
      <c r="AP71" s="130"/>
      <c r="AQ71" s="130"/>
      <c r="AR71" s="130"/>
      <c r="AS71" s="130"/>
      <c r="AT71" s="130"/>
      <c r="AU71" s="130"/>
      <c r="AV71" s="130"/>
      <c r="AW71" s="130"/>
      <c r="AX71" s="130"/>
      <c r="AY71" s="130"/>
      <c r="ALQ71" t="e">
        <v>#N/A</v>
      </c>
    </row>
    <row r="72" spans="1:1005" ht="15" x14ac:dyDescent="0.25">
      <c r="A72" s="294"/>
      <c r="B72" s="281"/>
      <c r="C72" s="271"/>
      <c r="D72" s="276"/>
      <c r="AI72" s="130"/>
      <c r="AJ72" s="130"/>
      <c r="AK72" s="130"/>
      <c r="AL72" s="130"/>
      <c r="AM72" s="130"/>
      <c r="AN72" s="130"/>
      <c r="AO72" s="130"/>
      <c r="AP72" s="130"/>
      <c r="AQ72" s="130"/>
      <c r="AR72" s="130"/>
      <c r="AS72" s="130"/>
      <c r="AT72" s="130"/>
      <c r="AU72" s="130"/>
      <c r="AV72" s="130"/>
      <c r="AW72" s="130"/>
      <c r="AX72" s="130"/>
      <c r="AY72" s="130"/>
      <c r="ALQ72" t="e">
        <v>#N/A</v>
      </c>
    </row>
    <row r="73" spans="1:1005" ht="15" x14ac:dyDescent="0.25">
      <c r="A73" s="294"/>
      <c r="B73" s="281"/>
      <c r="C73" s="271"/>
      <c r="D73" s="276"/>
      <c r="AI73" s="126"/>
      <c r="AJ73" s="126"/>
      <c r="AK73" s="126"/>
      <c r="AL73" s="126"/>
      <c r="AM73" s="126"/>
      <c r="AN73" s="126"/>
      <c r="AO73" s="126"/>
      <c r="AP73" s="126"/>
      <c r="AQ73" s="126"/>
      <c r="AR73" s="126"/>
      <c r="AS73" s="126"/>
      <c r="AT73" s="126"/>
      <c r="AU73" s="126"/>
      <c r="AV73" s="126"/>
      <c r="AW73" s="126"/>
      <c r="AX73" s="126"/>
      <c r="AY73" s="126"/>
    </row>
    <row r="74" spans="1:1005" ht="15" x14ac:dyDescent="0.25">
      <c r="A74" s="294"/>
      <c r="B74" s="281"/>
      <c r="C74" s="271"/>
      <c r="D74" s="276"/>
      <c r="AI74" s="126"/>
      <c r="AJ74" s="126"/>
      <c r="AK74" s="126"/>
      <c r="AL74" s="126"/>
      <c r="AM74" s="126"/>
      <c r="AN74" s="126"/>
      <c r="AO74" s="126"/>
      <c r="AP74" s="126"/>
      <c r="AQ74" s="126"/>
      <c r="AR74" s="126"/>
      <c r="AS74" s="126"/>
      <c r="AT74" s="126"/>
      <c r="AU74" s="126"/>
      <c r="AV74" s="126"/>
      <c r="AW74" s="126"/>
      <c r="AX74" s="126"/>
      <c r="AY74" s="126"/>
    </row>
    <row r="75" spans="1:1005" ht="15" x14ac:dyDescent="0.25">
      <c r="A75" s="294"/>
      <c r="B75" s="281"/>
      <c r="C75" s="271"/>
      <c r="D75" s="276"/>
      <c r="AI75" s="126"/>
      <c r="AJ75" s="126"/>
      <c r="AK75" s="126"/>
      <c r="AL75" s="126"/>
      <c r="AM75" s="126"/>
      <c r="AN75" s="126"/>
      <c r="AO75" s="126"/>
      <c r="AP75" s="126"/>
      <c r="AQ75" s="126"/>
      <c r="AR75" s="126"/>
      <c r="AS75" s="126"/>
      <c r="AT75" s="126"/>
      <c r="AU75" s="126"/>
      <c r="AV75" s="126"/>
      <c r="AW75" s="126"/>
      <c r="AX75" s="126"/>
      <c r="AY75" s="126"/>
    </row>
    <row r="76" spans="1:1005" ht="15" x14ac:dyDescent="0.25">
      <c r="A76" s="294"/>
      <c r="B76" s="281"/>
      <c r="C76" s="271"/>
      <c r="D76" s="276"/>
      <c r="AI76" s="126"/>
      <c r="AJ76" s="126"/>
      <c r="AK76" s="126"/>
      <c r="AL76" s="126"/>
      <c r="AM76" s="126"/>
      <c r="AN76" s="126"/>
      <c r="AO76" s="126"/>
      <c r="AP76" s="126"/>
      <c r="AQ76" s="126"/>
      <c r="AR76" s="126"/>
      <c r="AS76" s="126"/>
      <c r="AT76" s="126"/>
      <c r="AU76" s="126"/>
      <c r="AV76" s="126"/>
      <c r="AW76" s="126"/>
      <c r="AX76" s="126"/>
      <c r="AY76" s="126"/>
    </row>
    <row r="77" spans="1:1005" ht="15" x14ac:dyDescent="0.25">
      <c r="A77" s="294"/>
      <c r="B77" s="281"/>
      <c r="C77" s="271"/>
      <c r="D77" s="276"/>
      <c r="AI77" s="126"/>
      <c r="AJ77" s="126"/>
      <c r="AK77" s="126"/>
      <c r="AL77" s="126"/>
      <c r="AM77" s="126"/>
      <c r="AN77" s="126"/>
      <c r="AO77" s="126"/>
      <c r="AP77" s="126"/>
      <c r="AQ77" s="126"/>
      <c r="AR77" s="126"/>
      <c r="AS77" s="126"/>
      <c r="AT77" s="126"/>
      <c r="AU77" s="126"/>
      <c r="AV77" s="126"/>
      <c r="AW77" s="126"/>
      <c r="AX77" s="126"/>
      <c r="AY77" s="126"/>
    </row>
    <row r="78" spans="1:1005" ht="15" x14ac:dyDescent="0.25">
      <c r="A78" s="294"/>
      <c r="B78" s="281"/>
      <c r="C78" s="271"/>
      <c r="D78" s="276"/>
      <c r="AI78" s="126"/>
      <c r="AJ78" s="126"/>
      <c r="AK78" s="126"/>
      <c r="AL78" s="126"/>
      <c r="AM78" s="126"/>
      <c r="AN78" s="126"/>
      <c r="AO78" s="126"/>
      <c r="AP78" s="126"/>
      <c r="AQ78" s="126"/>
      <c r="AR78" s="126"/>
      <c r="AS78" s="126"/>
      <c r="AT78" s="126"/>
      <c r="AU78" s="126"/>
      <c r="AV78" s="126"/>
      <c r="AW78" s="126"/>
      <c r="AX78" s="126"/>
      <c r="AY78" s="126"/>
    </row>
    <row r="79" spans="1:1005" ht="15" x14ac:dyDescent="0.25">
      <c r="A79" s="294"/>
      <c r="B79" s="281"/>
      <c r="C79" s="271"/>
      <c r="D79" s="276"/>
      <c r="AI79" s="126"/>
      <c r="AJ79" s="126"/>
      <c r="AK79" s="126"/>
      <c r="AL79" s="126"/>
      <c r="AM79" s="126"/>
      <c r="AN79" s="126"/>
      <c r="AO79" s="126"/>
      <c r="AP79" s="126"/>
      <c r="AQ79" s="126"/>
      <c r="AR79" s="126"/>
      <c r="AS79" s="126"/>
      <c r="AT79" s="126"/>
      <c r="AU79" s="126"/>
      <c r="AV79" s="126"/>
      <c r="AW79" s="126"/>
      <c r="AX79" s="126"/>
      <c r="AY79" s="126"/>
    </row>
    <row r="80" spans="1:1005" ht="15" x14ac:dyDescent="0.25">
      <c r="A80" s="294"/>
      <c r="B80" s="281"/>
      <c r="C80" s="271"/>
      <c r="D80" s="27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294"/>
      <c r="B81" s="289"/>
      <c r="C81" s="261"/>
      <c r="D81" s="27"/>
    </row>
    <row r="82" spans="1:4" ht="12.75" customHeight="1" x14ac:dyDescent="0.25">
      <c r="A82" s="294"/>
      <c r="B82" s="289"/>
      <c r="C82" s="261"/>
      <c r="D82" s="27"/>
    </row>
    <row r="83" spans="1:4" ht="12.75" customHeight="1" x14ac:dyDescent="0.25">
      <c r="A83" s="294"/>
      <c r="B83" s="289"/>
      <c r="C83" s="261"/>
      <c r="D83" s="27"/>
    </row>
    <row r="84" spans="1:4" ht="12.75" customHeight="1" x14ac:dyDescent="0.25">
      <c r="A84" s="294"/>
      <c r="B84" s="289"/>
      <c r="C84" s="261"/>
      <c r="D84" s="27"/>
    </row>
  </sheetData>
  <mergeCells count="1">
    <mergeCell ref="B1:AH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theme="9" tint="0.39997558519241921"/>
  </sheetPr>
  <dimension ref="A1:ALQ84"/>
  <sheetViews>
    <sheetView topLeftCell="A4" workbookViewId="0">
      <selection activeCell="D4" sqref="D4"/>
    </sheetView>
  </sheetViews>
  <sheetFormatPr defaultColWidth="18.7109375" defaultRowHeight="12.75" customHeight="1" x14ac:dyDescent="0.25"/>
  <cols>
    <col min="1" max="4" width="9.140625" style="172" customWidth="1"/>
    <col min="5" max="54" width="9.140625" customWidth="1"/>
  </cols>
  <sheetData>
    <row r="1" spans="1:51" s="172" customFormat="1" ht="15" x14ac:dyDescent="0.25">
      <c r="A1" s="250"/>
      <c r="B1" s="333">
        <v>272.69029999999992</v>
      </c>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162"/>
      <c r="AJ1" s="162"/>
      <c r="AK1" s="162"/>
      <c r="AL1" s="162"/>
      <c r="AM1" s="162"/>
    </row>
    <row r="2" spans="1:51" s="172" customFormat="1" ht="15" x14ac:dyDescent="0.25">
      <c r="A2" s="251"/>
      <c r="B2" s="254" t="s">
        <v>45</v>
      </c>
      <c r="C2" s="248" t="s">
        <v>46</v>
      </c>
      <c r="D2" s="248" t="s">
        <v>47</v>
      </c>
      <c r="E2" s="248">
        <v>1991</v>
      </c>
      <c r="F2" s="248">
        <v>1992</v>
      </c>
      <c r="G2" s="248">
        <v>1993</v>
      </c>
      <c r="H2" s="248">
        <v>1994</v>
      </c>
      <c r="I2" s="248">
        <v>1995</v>
      </c>
      <c r="J2" s="248">
        <v>1996</v>
      </c>
      <c r="K2" s="248">
        <v>1997</v>
      </c>
      <c r="L2" s="248">
        <v>1998</v>
      </c>
      <c r="M2" s="248">
        <v>1999</v>
      </c>
      <c r="N2" s="248">
        <v>2000</v>
      </c>
      <c r="O2" s="248">
        <v>2001</v>
      </c>
      <c r="P2" s="248">
        <v>2002</v>
      </c>
      <c r="Q2" s="248">
        <v>2003</v>
      </c>
      <c r="R2" s="248">
        <v>2004</v>
      </c>
      <c r="S2" s="248">
        <v>2005</v>
      </c>
      <c r="T2" s="248">
        <v>2006</v>
      </c>
      <c r="U2" s="248">
        <v>2007</v>
      </c>
      <c r="V2" s="248">
        <v>2008</v>
      </c>
      <c r="W2" s="248">
        <v>2009</v>
      </c>
      <c r="X2" s="248">
        <v>2010</v>
      </c>
      <c r="Y2" s="248">
        <v>2011</v>
      </c>
      <c r="Z2" s="248">
        <v>2012</v>
      </c>
      <c r="AA2" s="248">
        <v>2013</v>
      </c>
      <c r="AB2" s="248">
        <v>2014</v>
      </c>
      <c r="AC2" s="248">
        <v>2015</v>
      </c>
      <c r="AD2" s="248">
        <v>2016</v>
      </c>
      <c r="AE2" s="248">
        <v>2017</v>
      </c>
      <c r="AF2" s="248">
        <v>2018</v>
      </c>
      <c r="AG2" s="248">
        <v>2019</v>
      </c>
      <c r="AH2" s="248">
        <v>2020</v>
      </c>
      <c r="AI2" s="162"/>
      <c r="AJ2" s="162"/>
      <c r="AK2" s="162"/>
      <c r="AL2" s="162"/>
      <c r="AM2" s="162"/>
    </row>
    <row r="3" spans="1:51" s="172" customFormat="1" ht="15" x14ac:dyDescent="0.25">
      <c r="A3" s="252"/>
      <c r="B3" s="255" t="s">
        <v>63</v>
      </c>
      <c r="C3" s="180" t="s">
        <v>64</v>
      </c>
      <c r="D3" s="180" t="s">
        <v>65</v>
      </c>
      <c r="E3" s="180" t="s">
        <v>66</v>
      </c>
      <c r="F3" s="180" t="s">
        <v>67</v>
      </c>
      <c r="G3" s="180" t="s">
        <v>68</v>
      </c>
      <c r="H3" s="180" t="s">
        <v>69</v>
      </c>
      <c r="I3" s="180" t="s">
        <v>70</v>
      </c>
      <c r="J3" s="180" t="s">
        <v>71</v>
      </c>
      <c r="K3" s="180" t="s">
        <v>72</v>
      </c>
      <c r="L3" s="180" t="s">
        <v>73</v>
      </c>
      <c r="M3" s="180" t="s">
        <v>74</v>
      </c>
      <c r="N3" s="180" t="s">
        <v>75</v>
      </c>
      <c r="O3" s="180" t="s">
        <v>76</v>
      </c>
      <c r="P3" s="180" t="s">
        <v>77</v>
      </c>
      <c r="Q3" s="180" t="s">
        <v>78</v>
      </c>
      <c r="R3" s="180" t="s">
        <v>79</v>
      </c>
      <c r="S3" s="180" t="s">
        <v>80</v>
      </c>
      <c r="T3" s="180" t="s">
        <v>81</v>
      </c>
      <c r="U3" s="180" t="s">
        <v>82</v>
      </c>
      <c r="V3" s="180" t="s">
        <v>83</v>
      </c>
      <c r="W3" s="180" t="s">
        <v>84</v>
      </c>
      <c r="X3" s="180" t="s">
        <v>85</v>
      </c>
      <c r="Y3" s="180" t="s">
        <v>86</v>
      </c>
      <c r="Z3" s="180" t="s">
        <v>87</v>
      </c>
      <c r="AA3" s="180" t="s">
        <v>88</v>
      </c>
      <c r="AB3" s="180" t="s">
        <v>89</v>
      </c>
      <c r="AC3" s="180" t="s">
        <v>90</v>
      </c>
      <c r="AD3" s="180" t="s">
        <v>91</v>
      </c>
      <c r="AE3" s="180" t="s">
        <v>92</v>
      </c>
      <c r="AF3" s="180" t="s">
        <v>93</v>
      </c>
      <c r="AG3" s="180" t="s">
        <v>94</v>
      </c>
      <c r="AH3" s="180" t="s">
        <v>95</v>
      </c>
      <c r="AI3" s="162"/>
      <c r="AJ3" s="162"/>
      <c r="AK3" s="162"/>
      <c r="AL3" s="162"/>
      <c r="AM3" s="162"/>
    </row>
    <row r="4" spans="1:51" ht="15" x14ac:dyDescent="0.25">
      <c r="A4" s="253">
        <v>44682</v>
      </c>
      <c r="B4" s="277"/>
      <c r="C4" s="278"/>
      <c r="D4" s="295">
        <v>465</v>
      </c>
      <c r="E4" s="172">
        <v>454.77100000000002</v>
      </c>
      <c r="F4" s="172">
        <v>559.37800000000004</v>
      </c>
      <c r="G4" s="172">
        <v>465.12700000000001</v>
      </c>
      <c r="H4" s="172">
        <v>475.08699999999999</v>
      </c>
      <c r="I4" s="172">
        <v>607.46699999999998</v>
      </c>
      <c r="J4" s="172">
        <v>471.16699999999997</v>
      </c>
      <c r="K4" s="172">
        <v>480.67200000000003</v>
      </c>
      <c r="L4" s="172">
        <v>434.24900000000002</v>
      </c>
      <c r="M4" s="172">
        <v>428.63200000000001</v>
      </c>
      <c r="N4" s="172">
        <v>508.2</v>
      </c>
      <c r="O4" s="172">
        <v>464.87400000000002</v>
      </c>
      <c r="P4" s="172">
        <v>366.43900000000002</v>
      </c>
      <c r="Q4" s="172">
        <v>485.19200000000001</v>
      </c>
      <c r="R4" s="172">
        <v>496.92399999999998</v>
      </c>
      <c r="S4" s="172">
        <v>507.50299999999999</v>
      </c>
      <c r="T4" s="172">
        <v>504.20699999999999</v>
      </c>
      <c r="U4" s="172">
        <v>481.84500000000003</v>
      </c>
      <c r="V4" s="172">
        <v>439.255</v>
      </c>
      <c r="W4" s="172">
        <v>450.24599999999998</v>
      </c>
      <c r="X4" s="172">
        <v>414.59300000000002</v>
      </c>
      <c r="Y4" s="172">
        <v>431.68</v>
      </c>
      <c r="Z4" s="172">
        <v>453.78</v>
      </c>
      <c r="AA4" s="172">
        <v>444.52499999999998</v>
      </c>
      <c r="AB4" s="172">
        <v>454.82900000000001</v>
      </c>
      <c r="AC4" s="172">
        <v>506.423</v>
      </c>
      <c r="AD4" s="172">
        <v>527.65200000000004</v>
      </c>
      <c r="AE4" s="172">
        <v>449.73399999999998</v>
      </c>
      <c r="AF4" s="172">
        <v>505.99400000000003</v>
      </c>
      <c r="AG4" s="172">
        <v>381.26900000000001</v>
      </c>
      <c r="AH4" s="172">
        <v>455.20400000000001</v>
      </c>
      <c r="AI4" s="130"/>
      <c r="AJ4" s="130"/>
      <c r="AK4" s="130"/>
      <c r="AL4" s="130"/>
      <c r="AM4" s="130"/>
      <c r="AN4" s="130"/>
      <c r="AO4" s="130"/>
      <c r="AP4" s="130"/>
      <c r="AQ4" s="130"/>
      <c r="AR4" s="130"/>
      <c r="AS4" s="130"/>
      <c r="AT4" s="130"/>
      <c r="AU4" s="130"/>
      <c r="AV4" s="130"/>
      <c r="AW4" s="130"/>
      <c r="AX4" s="130"/>
      <c r="AY4" s="130"/>
    </row>
    <row r="5" spans="1:51" ht="15" x14ac:dyDescent="0.25">
      <c r="A5" s="253">
        <v>44713</v>
      </c>
      <c r="B5" s="279"/>
      <c r="C5" s="269"/>
      <c r="D5" s="296">
        <v>315</v>
      </c>
      <c r="E5" s="172">
        <v>306.58699999999999</v>
      </c>
      <c r="F5" s="172">
        <v>266.29599999999999</v>
      </c>
      <c r="G5" s="172">
        <v>336.56900000000002</v>
      </c>
      <c r="H5" s="172">
        <v>219.81100000000001</v>
      </c>
      <c r="I5" s="172">
        <v>614.35400000000004</v>
      </c>
      <c r="J5" s="172">
        <v>288.834</v>
      </c>
      <c r="K5" s="172">
        <v>387.99200000000002</v>
      </c>
      <c r="L5" s="172">
        <v>331.11599999999999</v>
      </c>
      <c r="M5" s="172">
        <v>421.20699999999999</v>
      </c>
      <c r="N5" s="172">
        <v>303.83199999999999</v>
      </c>
      <c r="O5" s="172">
        <v>250.292</v>
      </c>
      <c r="P5" s="172">
        <v>272.923</v>
      </c>
      <c r="Q5" s="172">
        <v>346.065</v>
      </c>
      <c r="R5" s="172">
        <v>241.941</v>
      </c>
      <c r="S5" s="172">
        <v>416.75299999999999</v>
      </c>
      <c r="T5" s="172">
        <v>245.79499999999999</v>
      </c>
      <c r="U5" s="172">
        <v>247.40600000000001</v>
      </c>
      <c r="V5" s="172">
        <v>357.28100000000001</v>
      </c>
      <c r="W5" s="172">
        <v>316.85399999999998</v>
      </c>
      <c r="X5" s="172">
        <v>471.99900000000002</v>
      </c>
      <c r="Y5" s="172">
        <v>368.54199999999997</v>
      </c>
      <c r="Z5" s="172">
        <v>211.35</v>
      </c>
      <c r="AA5" s="172">
        <v>259.435</v>
      </c>
      <c r="AB5" s="172">
        <v>324.11900000000003</v>
      </c>
      <c r="AC5" s="172">
        <v>443.48700000000002</v>
      </c>
      <c r="AD5" s="172">
        <v>344.20699999999999</v>
      </c>
      <c r="AE5" s="172">
        <v>313.14600000000002</v>
      </c>
      <c r="AF5" s="172">
        <v>208.74</v>
      </c>
      <c r="AG5" s="172">
        <v>455.49700000000001</v>
      </c>
      <c r="AH5" s="172">
        <v>275.255</v>
      </c>
      <c r="AI5" s="130"/>
      <c r="AJ5" s="130"/>
      <c r="AK5" s="130"/>
      <c r="AL5" s="130"/>
      <c r="AM5" s="130"/>
      <c r="AN5" s="130"/>
      <c r="AO5" s="130"/>
      <c r="AP5" s="130"/>
      <c r="AQ5" s="130"/>
      <c r="AR5" s="130"/>
      <c r="AS5" s="130"/>
      <c r="AT5" s="130"/>
      <c r="AU5" s="130"/>
      <c r="AV5" s="130"/>
      <c r="AW5" s="130"/>
      <c r="AX5" s="130"/>
      <c r="AY5" s="130"/>
    </row>
    <row r="6" spans="1:51" ht="15" x14ac:dyDescent="0.25">
      <c r="A6" s="253">
        <v>44743</v>
      </c>
      <c r="B6" s="279"/>
      <c r="C6" s="269"/>
      <c r="D6" s="296">
        <v>52</v>
      </c>
      <c r="E6" s="172">
        <v>55.197000000000003</v>
      </c>
      <c r="F6" s="172">
        <v>61.802999999999997</v>
      </c>
      <c r="G6" s="172">
        <v>69.77</v>
      </c>
      <c r="H6" s="172">
        <v>30.388000000000002</v>
      </c>
      <c r="I6" s="172">
        <v>214.29599999999999</v>
      </c>
      <c r="J6" s="172">
        <v>43.993000000000002</v>
      </c>
      <c r="K6" s="172">
        <v>53.963000000000001</v>
      </c>
      <c r="L6" s="172">
        <v>116.18600000000001</v>
      </c>
      <c r="M6" s="172">
        <v>92.760999999999996</v>
      </c>
      <c r="N6" s="172">
        <v>34.582000000000001</v>
      </c>
      <c r="O6" s="172">
        <v>34.197000000000003</v>
      </c>
      <c r="P6" s="172">
        <v>31.241</v>
      </c>
      <c r="Q6" s="172">
        <v>45.975000000000001</v>
      </c>
      <c r="R6" s="172">
        <v>48.234999999999999</v>
      </c>
      <c r="S6" s="172">
        <v>86.956000000000003</v>
      </c>
      <c r="T6" s="172">
        <v>29.48</v>
      </c>
      <c r="U6" s="172">
        <v>40.139000000000003</v>
      </c>
      <c r="V6" s="172">
        <v>97.34</v>
      </c>
      <c r="W6" s="172">
        <v>91.784000000000006</v>
      </c>
      <c r="X6" s="172">
        <v>100.831</v>
      </c>
      <c r="Y6" s="172">
        <v>131.97999999999999</v>
      </c>
      <c r="Z6" s="172">
        <v>27.765000000000001</v>
      </c>
      <c r="AA6" s="172">
        <v>34.869</v>
      </c>
      <c r="AB6" s="172">
        <v>48.146999999999998</v>
      </c>
      <c r="AC6" s="172">
        <v>87.891000000000005</v>
      </c>
      <c r="AD6" s="172">
        <v>57.241</v>
      </c>
      <c r="AE6" s="172">
        <v>50.036999999999999</v>
      </c>
      <c r="AF6" s="172">
        <v>19.271000000000001</v>
      </c>
      <c r="AG6" s="172">
        <v>174.054</v>
      </c>
      <c r="AH6" s="172">
        <v>31.684000000000001</v>
      </c>
      <c r="AI6" s="130"/>
      <c r="AJ6" s="130"/>
      <c r="AK6" s="130"/>
      <c r="AL6" s="130"/>
      <c r="AM6" s="130"/>
      <c r="AN6" s="130"/>
      <c r="AO6" s="130"/>
      <c r="AP6" s="130"/>
      <c r="AQ6" s="130"/>
      <c r="AR6" s="130"/>
      <c r="AS6" s="130"/>
      <c r="AT6" s="130"/>
      <c r="AU6" s="130"/>
      <c r="AV6" s="130"/>
      <c r="AW6" s="130"/>
      <c r="AX6" s="130"/>
      <c r="AY6" s="130"/>
    </row>
    <row r="7" spans="1:51" ht="15" x14ac:dyDescent="0.25">
      <c r="A7" s="253">
        <v>44774</v>
      </c>
      <c r="B7" s="279"/>
      <c r="C7" s="269"/>
      <c r="D7" s="296">
        <v>12</v>
      </c>
      <c r="E7" s="172">
        <v>11.678000000000001</v>
      </c>
      <c r="F7" s="172">
        <v>14.01</v>
      </c>
      <c r="G7" s="172">
        <v>13.013</v>
      </c>
      <c r="H7" s="172">
        <v>8.8849999999999998</v>
      </c>
      <c r="I7" s="172">
        <v>31.937000000000001</v>
      </c>
      <c r="J7" s="172">
        <v>10.269</v>
      </c>
      <c r="K7" s="172">
        <v>21.832999999999998</v>
      </c>
      <c r="L7" s="172">
        <v>22.495999999999999</v>
      </c>
      <c r="M7" s="172">
        <v>17.256</v>
      </c>
      <c r="N7" s="172">
        <v>8.2850000000000001</v>
      </c>
      <c r="O7" s="172">
        <v>9.8879999999999999</v>
      </c>
      <c r="P7" s="172">
        <v>7.907</v>
      </c>
      <c r="Q7" s="172">
        <v>10.199</v>
      </c>
      <c r="R7" s="172">
        <v>10.64</v>
      </c>
      <c r="S7" s="172">
        <v>15.236000000000001</v>
      </c>
      <c r="T7" s="172">
        <v>10.055999999999999</v>
      </c>
      <c r="U7" s="172">
        <v>8.9649999999999999</v>
      </c>
      <c r="V7" s="172">
        <v>15.34</v>
      </c>
      <c r="W7" s="172">
        <v>15.382999999999999</v>
      </c>
      <c r="X7" s="172">
        <v>18.047000000000001</v>
      </c>
      <c r="Y7" s="172">
        <v>20.561</v>
      </c>
      <c r="Z7" s="172">
        <v>8.2919999999999998</v>
      </c>
      <c r="AA7" s="172">
        <v>9.3849999999999998</v>
      </c>
      <c r="AB7" s="172">
        <v>24.885999999999999</v>
      </c>
      <c r="AC7" s="172">
        <v>16.303000000000001</v>
      </c>
      <c r="AD7" s="172">
        <v>12.321999999999999</v>
      </c>
      <c r="AE7" s="172">
        <v>10.789</v>
      </c>
      <c r="AF7" s="172">
        <v>6.6630000000000003</v>
      </c>
      <c r="AG7" s="172">
        <v>25.369</v>
      </c>
      <c r="AH7" s="172">
        <v>6.694</v>
      </c>
      <c r="AI7" s="130"/>
      <c r="AJ7" s="130"/>
      <c r="AK7" s="130"/>
      <c r="AL7" s="130"/>
      <c r="AM7" s="130"/>
      <c r="AN7" s="130"/>
      <c r="AO7" s="130"/>
      <c r="AP7" s="130"/>
      <c r="AQ7" s="130"/>
      <c r="AR7" s="130"/>
      <c r="AS7" s="130"/>
      <c r="AT7" s="130"/>
      <c r="AU7" s="130"/>
      <c r="AV7" s="130"/>
      <c r="AW7" s="130"/>
      <c r="AX7" s="130"/>
      <c r="AY7" s="130"/>
    </row>
    <row r="8" spans="1:51" ht="15" x14ac:dyDescent="0.25">
      <c r="A8" s="253">
        <v>44805</v>
      </c>
      <c r="B8" s="279"/>
      <c r="C8" s="269"/>
      <c r="D8" s="296">
        <v>12</v>
      </c>
      <c r="E8" s="172">
        <v>12.766</v>
      </c>
      <c r="F8" s="172">
        <v>10.08</v>
      </c>
      <c r="G8" s="172">
        <v>12.491</v>
      </c>
      <c r="H8" s="172">
        <v>8.3970000000000002</v>
      </c>
      <c r="I8" s="172">
        <v>16.837</v>
      </c>
      <c r="J8" s="172">
        <v>10.364000000000001</v>
      </c>
      <c r="K8" s="172">
        <v>67.058000000000007</v>
      </c>
      <c r="L8" s="172">
        <v>10.319000000000001</v>
      </c>
      <c r="M8" s="172">
        <v>12.528</v>
      </c>
      <c r="N8" s="172">
        <v>16.146000000000001</v>
      </c>
      <c r="O8" s="172">
        <v>9.31</v>
      </c>
      <c r="P8" s="172">
        <v>8.4420000000000002</v>
      </c>
      <c r="Q8" s="172">
        <v>13.901</v>
      </c>
      <c r="R8" s="172">
        <v>17.763999999999999</v>
      </c>
      <c r="S8" s="172">
        <v>10.41</v>
      </c>
      <c r="T8" s="172">
        <v>21.873999999999999</v>
      </c>
      <c r="U8" s="172">
        <v>15.561</v>
      </c>
      <c r="V8" s="172">
        <v>13.374000000000001</v>
      </c>
      <c r="W8" s="172">
        <v>9.218</v>
      </c>
      <c r="X8" s="172">
        <v>10.47</v>
      </c>
      <c r="Y8" s="172">
        <v>18.591999999999999</v>
      </c>
      <c r="Z8" s="172">
        <v>7.3040000000000003</v>
      </c>
      <c r="AA8" s="172">
        <v>22.393000000000001</v>
      </c>
      <c r="AB8" s="172">
        <v>30.831</v>
      </c>
      <c r="AC8" s="172">
        <v>11.509</v>
      </c>
      <c r="AD8" s="172">
        <v>9.1630000000000003</v>
      </c>
      <c r="AE8" s="172">
        <v>9.0459999999999994</v>
      </c>
      <c r="AF8" s="172">
        <v>7.0510000000000002</v>
      </c>
      <c r="AG8" s="172">
        <v>13.664</v>
      </c>
      <c r="AH8" s="172">
        <v>8.2769999999999992</v>
      </c>
      <c r="AI8" s="130"/>
      <c r="AJ8" s="130"/>
      <c r="AK8" s="130"/>
      <c r="AL8" s="130"/>
      <c r="AM8" s="130"/>
      <c r="AN8" s="130"/>
      <c r="AO8" s="130"/>
      <c r="AP8" s="130"/>
      <c r="AQ8" s="130"/>
      <c r="AR8" s="130"/>
      <c r="AS8" s="130"/>
      <c r="AT8" s="130"/>
      <c r="AU8" s="130"/>
      <c r="AV8" s="130"/>
      <c r="AW8" s="130"/>
      <c r="AX8" s="130"/>
      <c r="AY8" s="130"/>
    </row>
    <row r="9" spans="1:51" ht="15" x14ac:dyDescent="0.25">
      <c r="A9" s="253">
        <v>44835</v>
      </c>
      <c r="B9" s="279"/>
      <c r="C9" s="269"/>
      <c r="D9" s="296">
        <v>24.54</v>
      </c>
      <c r="E9" s="172">
        <v>15.401</v>
      </c>
      <c r="F9" s="172">
        <v>15.304</v>
      </c>
      <c r="G9" s="172">
        <v>31.693999999999999</v>
      </c>
      <c r="H9" s="172">
        <v>19.123999999999999</v>
      </c>
      <c r="I9" s="172">
        <v>38.161000000000001</v>
      </c>
      <c r="J9" s="172">
        <v>19.358000000000001</v>
      </c>
      <c r="K9" s="172">
        <v>79.016000000000005</v>
      </c>
      <c r="L9" s="172">
        <v>34.654000000000003</v>
      </c>
      <c r="M9" s="172">
        <v>16.876999999999999</v>
      </c>
      <c r="N9" s="172">
        <v>34.493000000000002</v>
      </c>
      <c r="O9" s="172">
        <v>17.239999999999998</v>
      </c>
      <c r="P9" s="172">
        <v>23.469000000000001</v>
      </c>
      <c r="Q9" s="172">
        <v>16.693999999999999</v>
      </c>
      <c r="R9" s="172">
        <v>35.662999999999997</v>
      </c>
      <c r="S9" s="172">
        <v>27.856000000000002</v>
      </c>
      <c r="T9" s="172">
        <v>45.021999999999998</v>
      </c>
      <c r="U9" s="172">
        <v>44.856999999999999</v>
      </c>
      <c r="V9" s="172">
        <v>17.074999999999999</v>
      </c>
      <c r="W9" s="172">
        <v>26.646999999999998</v>
      </c>
      <c r="X9" s="172">
        <v>21.492999999999999</v>
      </c>
      <c r="Y9" s="172">
        <v>25.734999999999999</v>
      </c>
      <c r="Z9" s="172">
        <v>14.756</v>
      </c>
      <c r="AA9" s="172">
        <v>45.847999999999999</v>
      </c>
      <c r="AB9" s="172">
        <v>31.667999999999999</v>
      </c>
      <c r="AC9" s="172">
        <v>16.530999999999999</v>
      </c>
      <c r="AD9" s="172">
        <v>17.992999999999999</v>
      </c>
      <c r="AE9" s="172">
        <v>36.466999999999999</v>
      </c>
      <c r="AF9" s="172">
        <v>23.602</v>
      </c>
      <c r="AG9" s="172">
        <v>18.829999999999998</v>
      </c>
      <c r="AH9" s="172">
        <v>21.95</v>
      </c>
      <c r="AI9" s="130"/>
      <c r="AJ9" s="130"/>
      <c r="AK9" s="130"/>
      <c r="AL9" s="130"/>
      <c r="AM9" s="130"/>
      <c r="AN9" s="130"/>
      <c r="AO9" s="130"/>
      <c r="AP9" s="130"/>
      <c r="AQ9" s="130"/>
      <c r="AR9" s="130"/>
      <c r="AS9" s="130"/>
      <c r="AT9" s="130"/>
      <c r="AU9" s="130"/>
      <c r="AV9" s="130"/>
      <c r="AW9" s="130"/>
      <c r="AX9" s="130"/>
      <c r="AY9" s="130"/>
    </row>
    <row r="10" spans="1:51" ht="15" x14ac:dyDescent="0.25">
      <c r="A10" s="253">
        <v>44866</v>
      </c>
      <c r="B10" s="279"/>
      <c r="C10" s="269"/>
      <c r="D10" s="296">
        <v>28.93</v>
      </c>
      <c r="E10" s="172">
        <v>22.763000000000002</v>
      </c>
      <c r="F10" s="172">
        <v>21.803999999999998</v>
      </c>
      <c r="G10" s="172">
        <v>28.401</v>
      </c>
      <c r="H10" s="172">
        <v>23.765000000000001</v>
      </c>
      <c r="I10" s="172">
        <v>35.057000000000002</v>
      </c>
      <c r="J10" s="172">
        <v>42.195999999999998</v>
      </c>
      <c r="K10" s="172">
        <v>39.122</v>
      </c>
      <c r="L10" s="172">
        <v>31.084</v>
      </c>
      <c r="M10" s="172">
        <v>20.529</v>
      </c>
      <c r="N10" s="172">
        <v>23.765000000000001</v>
      </c>
      <c r="O10" s="172">
        <v>23.245000000000001</v>
      </c>
      <c r="P10" s="172">
        <v>21.52</v>
      </c>
      <c r="Q10" s="172">
        <v>22.914999999999999</v>
      </c>
      <c r="R10" s="172">
        <v>42.328000000000003</v>
      </c>
      <c r="S10" s="172">
        <v>27.786000000000001</v>
      </c>
      <c r="T10" s="172">
        <v>40.697000000000003</v>
      </c>
      <c r="U10" s="172">
        <v>36.488999999999997</v>
      </c>
      <c r="V10" s="172">
        <v>23.491</v>
      </c>
      <c r="W10" s="172">
        <v>28.704000000000001</v>
      </c>
      <c r="X10" s="172">
        <v>43.348999999999997</v>
      </c>
      <c r="Y10" s="172">
        <v>27.901</v>
      </c>
      <c r="Z10" s="172">
        <v>21.481999999999999</v>
      </c>
      <c r="AA10" s="172">
        <v>39.11</v>
      </c>
      <c r="AB10" s="172">
        <v>29.459</v>
      </c>
      <c r="AC10" s="172">
        <v>23.994</v>
      </c>
      <c r="AD10" s="172">
        <v>21.981000000000002</v>
      </c>
      <c r="AE10" s="172">
        <v>28.157</v>
      </c>
      <c r="AF10" s="172">
        <v>25.452000000000002</v>
      </c>
      <c r="AG10" s="172">
        <v>25.472999999999999</v>
      </c>
      <c r="AH10" s="172">
        <v>33.475999999999999</v>
      </c>
      <c r="AI10" s="130"/>
      <c r="AJ10" s="130"/>
      <c r="AK10" s="130"/>
      <c r="AL10" s="130"/>
      <c r="AM10" s="130"/>
      <c r="AN10" s="130"/>
      <c r="AO10" s="130"/>
      <c r="AP10" s="130"/>
      <c r="AQ10" s="130"/>
      <c r="AR10" s="130"/>
      <c r="AS10" s="130"/>
      <c r="AT10" s="130"/>
      <c r="AU10" s="130"/>
      <c r="AV10" s="130"/>
      <c r="AW10" s="130"/>
      <c r="AX10" s="130"/>
      <c r="AY10" s="130"/>
    </row>
    <row r="11" spans="1:51" ht="15" x14ac:dyDescent="0.25">
      <c r="A11" s="253">
        <v>44896</v>
      </c>
      <c r="B11" s="279"/>
      <c r="C11" s="269"/>
      <c r="D11" s="296">
        <v>24.61</v>
      </c>
      <c r="E11" s="172">
        <v>20.707999999999998</v>
      </c>
      <c r="F11" s="172">
        <v>21.119</v>
      </c>
      <c r="G11" s="172">
        <v>21.588999999999999</v>
      </c>
      <c r="H11" s="172">
        <v>20.388000000000002</v>
      </c>
      <c r="I11" s="172">
        <v>36.198</v>
      </c>
      <c r="J11" s="172">
        <v>39.149000000000001</v>
      </c>
      <c r="K11" s="172">
        <v>26.055</v>
      </c>
      <c r="L11" s="172">
        <v>33.408000000000001</v>
      </c>
      <c r="M11" s="172">
        <v>20.472000000000001</v>
      </c>
      <c r="N11" s="172">
        <v>21.132000000000001</v>
      </c>
      <c r="O11" s="172">
        <v>20.297000000000001</v>
      </c>
      <c r="P11" s="172">
        <v>21.324000000000002</v>
      </c>
      <c r="Q11" s="172">
        <v>24.757999999999999</v>
      </c>
      <c r="R11" s="172">
        <v>24.632999999999999</v>
      </c>
      <c r="S11" s="172">
        <v>22.664999999999999</v>
      </c>
      <c r="T11" s="172">
        <v>27.952999999999999</v>
      </c>
      <c r="U11" s="172">
        <v>23.626999999999999</v>
      </c>
      <c r="V11" s="172">
        <v>22.773</v>
      </c>
      <c r="W11" s="172">
        <v>22.076000000000001</v>
      </c>
      <c r="X11" s="172">
        <v>29.771999999999998</v>
      </c>
      <c r="Y11" s="172">
        <v>23.206</v>
      </c>
      <c r="Z11" s="172">
        <v>21.071999999999999</v>
      </c>
      <c r="AA11" s="172">
        <v>25.678999999999998</v>
      </c>
      <c r="AB11" s="172">
        <v>27.082000000000001</v>
      </c>
      <c r="AC11" s="172">
        <v>24.126000000000001</v>
      </c>
      <c r="AD11" s="172">
        <v>21.016999999999999</v>
      </c>
      <c r="AE11" s="172">
        <v>27.183</v>
      </c>
      <c r="AF11" s="172">
        <v>20.239999999999998</v>
      </c>
      <c r="AG11" s="172">
        <v>26.594000000000001</v>
      </c>
      <c r="AH11" s="172">
        <v>26.318000000000001</v>
      </c>
      <c r="AI11" s="130"/>
      <c r="AJ11" s="130"/>
      <c r="AK11" s="130"/>
      <c r="AL11" s="130"/>
      <c r="AM11" s="130"/>
      <c r="AN11" s="130"/>
      <c r="AO11" s="130"/>
      <c r="AP11" s="130"/>
      <c r="AQ11" s="130"/>
      <c r="AR11" s="130"/>
      <c r="AS11" s="130"/>
      <c r="AT11" s="130"/>
      <c r="AU11" s="130"/>
      <c r="AV11" s="130"/>
      <c r="AW11" s="130"/>
      <c r="AX11" s="130"/>
      <c r="AY11" s="130"/>
    </row>
    <row r="12" spans="1:51" ht="15" x14ac:dyDescent="0.25">
      <c r="A12" s="253">
        <v>44927</v>
      </c>
      <c r="B12" s="279"/>
      <c r="C12" s="269"/>
      <c r="D12" s="296">
        <v>24.77</v>
      </c>
      <c r="E12" s="172">
        <v>19.52</v>
      </c>
      <c r="F12" s="172">
        <v>20.518999999999998</v>
      </c>
      <c r="G12" s="172">
        <v>19.939</v>
      </c>
      <c r="H12" s="172">
        <v>21.855</v>
      </c>
      <c r="I12" s="172">
        <v>27.06</v>
      </c>
      <c r="J12" s="172">
        <v>28.297999999999998</v>
      </c>
      <c r="K12" s="172">
        <v>24.143000000000001</v>
      </c>
      <c r="L12" s="172">
        <v>24.181999999999999</v>
      </c>
      <c r="M12" s="172">
        <v>23.59</v>
      </c>
      <c r="N12" s="172">
        <v>19.643999999999998</v>
      </c>
      <c r="O12" s="172">
        <v>18.876000000000001</v>
      </c>
      <c r="P12" s="172">
        <v>20.042000000000002</v>
      </c>
      <c r="Q12" s="172">
        <v>21.6</v>
      </c>
      <c r="R12" s="172">
        <v>27.977</v>
      </c>
      <c r="S12" s="172">
        <v>25.178999999999998</v>
      </c>
      <c r="T12" s="172">
        <v>22.817</v>
      </c>
      <c r="U12" s="172">
        <v>21.1</v>
      </c>
      <c r="V12" s="172">
        <v>21.536000000000001</v>
      </c>
      <c r="W12" s="172">
        <v>19.904</v>
      </c>
      <c r="X12" s="172">
        <v>26.669</v>
      </c>
      <c r="Y12" s="172">
        <v>23.378</v>
      </c>
      <c r="Z12" s="172">
        <v>19.09</v>
      </c>
      <c r="AA12" s="172">
        <v>22.023</v>
      </c>
      <c r="AB12" s="172">
        <v>24.148</v>
      </c>
      <c r="AC12" s="172">
        <v>22.491</v>
      </c>
      <c r="AD12" s="172">
        <v>20.221</v>
      </c>
      <c r="AE12" s="172">
        <v>23.815000000000001</v>
      </c>
      <c r="AF12" s="172">
        <v>18.870999999999999</v>
      </c>
      <c r="AG12" s="172">
        <v>22.907</v>
      </c>
      <c r="AH12" s="172">
        <v>21.611000000000001</v>
      </c>
      <c r="AI12" s="130"/>
      <c r="AJ12" s="130"/>
      <c r="AK12" s="130"/>
      <c r="AL12" s="130"/>
      <c r="AM12" s="130"/>
      <c r="AN12" s="130"/>
      <c r="AO12" s="130"/>
      <c r="AP12" s="130"/>
      <c r="AQ12" s="130"/>
      <c r="AR12" s="130"/>
      <c r="AS12" s="130"/>
      <c r="AT12" s="130"/>
      <c r="AU12" s="130"/>
      <c r="AV12" s="130"/>
      <c r="AW12" s="130"/>
      <c r="AX12" s="130"/>
      <c r="AY12" s="130"/>
    </row>
    <row r="13" spans="1:51" ht="15" x14ac:dyDescent="0.25">
      <c r="A13" s="253">
        <v>44958</v>
      </c>
      <c r="B13" s="279"/>
      <c r="C13" s="269"/>
      <c r="D13" s="296">
        <v>25.12</v>
      </c>
      <c r="E13" s="172">
        <v>18.501999999999999</v>
      </c>
      <c r="F13" s="172">
        <v>17.600999999999999</v>
      </c>
      <c r="G13" s="172">
        <v>17.672000000000001</v>
      </c>
      <c r="H13" s="172">
        <v>29.948</v>
      </c>
      <c r="I13" s="172">
        <v>30.611999999999998</v>
      </c>
      <c r="J13" s="172">
        <v>22.027000000000001</v>
      </c>
      <c r="K13" s="172">
        <v>23.885999999999999</v>
      </c>
      <c r="L13" s="172">
        <v>24.478999999999999</v>
      </c>
      <c r="M13" s="172">
        <v>31.154</v>
      </c>
      <c r="N13" s="172">
        <v>17.513999999999999</v>
      </c>
      <c r="O13" s="172">
        <v>16.385000000000002</v>
      </c>
      <c r="P13" s="172">
        <v>28.19</v>
      </c>
      <c r="Q13" s="172">
        <v>19.045999999999999</v>
      </c>
      <c r="R13" s="172">
        <v>30.036000000000001</v>
      </c>
      <c r="S13" s="172">
        <v>19.827999999999999</v>
      </c>
      <c r="T13" s="172">
        <v>24.952999999999999</v>
      </c>
      <c r="U13" s="172">
        <v>18.289000000000001</v>
      </c>
      <c r="V13" s="172">
        <v>23.321999999999999</v>
      </c>
      <c r="W13" s="172">
        <v>17.103999999999999</v>
      </c>
      <c r="X13" s="172">
        <v>21.896000000000001</v>
      </c>
      <c r="Y13" s="172">
        <v>20.606000000000002</v>
      </c>
      <c r="Z13" s="172">
        <v>17.466999999999999</v>
      </c>
      <c r="AA13" s="172">
        <v>22.324000000000002</v>
      </c>
      <c r="AB13" s="172">
        <v>44.32</v>
      </c>
      <c r="AC13" s="172">
        <v>23.754999999999999</v>
      </c>
      <c r="AD13" s="172">
        <v>39.356000000000002</v>
      </c>
      <c r="AE13" s="172">
        <v>27.61</v>
      </c>
      <c r="AF13" s="172">
        <v>17.963000000000001</v>
      </c>
      <c r="AG13" s="172">
        <v>19.757999999999999</v>
      </c>
      <c r="AH13" s="172">
        <v>19.873999999999999</v>
      </c>
      <c r="AI13" s="130"/>
      <c r="AJ13" s="130"/>
      <c r="AK13" s="130"/>
      <c r="AL13" s="130"/>
      <c r="AM13" s="130"/>
      <c r="AN13" s="130"/>
      <c r="AO13" s="130"/>
      <c r="AP13" s="130"/>
      <c r="AQ13" s="130"/>
      <c r="AR13" s="130"/>
      <c r="AS13" s="130"/>
      <c r="AT13" s="130"/>
      <c r="AU13" s="130"/>
      <c r="AV13" s="130"/>
      <c r="AW13" s="130"/>
      <c r="AX13" s="130"/>
      <c r="AY13" s="130"/>
    </row>
    <row r="14" spans="1:51" ht="15" x14ac:dyDescent="0.25">
      <c r="A14" s="253">
        <v>44986</v>
      </c>
      <c r="B14" s="279"/>
      <c r="C14" s="269"/>
      <c r="D14" s="296">
        <v>74.209999999999994</v>
      </c>
      <c r="E14" s="172">
        <v>60.338000000000001</v>
      </c>
      <c r="F14" s="172">
        <v>44.570999999999998</v>
      </c>
      <c r="G14" s="172">
        <v>63.591999999999999</v>
      </c>
      <c r="H14" s="172">
        <v>89.224999999999994</v>
      </c>
      <c r="I14" s="172">
        <v>59.984000000000002</v>
      </c>
      <c r="J14" s="172">
        <v>72.228999999999999</v>
      </c>
      <c r="K14" s="172">
        <v>66.477000000000004</v>
      </c>
      <c r="L14" s="172">
        <v>73.462999999999994</v>
      </c>
      <c r="M14" s="172">
        <v>54.515999999999998</v>
      </c>
      <c r="N14" s="172">
        <v>44.991</v>
      </c>
      <c r="O14" s="172">
        <v>26.279</v>
      </c>
      <c r="P14" s="172">
        <v>57.649000000000001</v>
      </c>
      <c r="Q14" s="172">
        <v>93.364000000000004</v>
      </c>
      <c r="R14" s="172">
        <v>49.220999999999997</v>
      </c>
      <c r="S14" s="172">
        <v>40.369</v>
      </c>
      <c r="T14" s="172">
        <v>119.767</v>
      </c>
      <c r="U14" s="172">
        <v>25.559000000000001</v>
      </c>
      <c r="V14" s="172">
        <v>82.584999999999994</v>
      </c>
      <c r="W14" s="172">
        <v>29.105</v>
      </c>
      <c r="X14" s="172">
        <v>53.542999999999999</v>
      </c>
      <c r="Y14" s="172">
        <v>68.828999999999994</v>
      </c>
      <c r="Z14" s="172">
        <v>38.621000000000002</v>
      </c>
      <c r="AA14" s="172">
        <v>63.89</v>
      </c>
      <c r="AB14" s="172">
        <v>84.33</v>
      </c>
      <c r="AC14" s="172">
        <v>65.897000000000006</v>
      </c>
      <c r="AD14" s="172">
        <v>137.667</v>
      </c>
      <c r="AE14" s="172">
        <v>51.290999999999997</v>
      </c>
      <c r="AF14" s="172">
        <v>29.21</v>
      </c>
      <c r="AG14" s="172">
        <v>54.905999999999999</v>
      </c>
      <c r="AH14" s="172">
        <v>39.957999999999998</v>
      </c>
      <c r="AI14" s="130"/>
      <c r="AJ14" s="130"/>
      <c r="AK14" s="130"/>
      <c r="AL14" s="130"/>
      <c r="AM14" s="130"/>
      <c r="AN14" s="130"/>
      <c r="AO14" s="130"/>
      <c r="AP14" s="130"/>
      <c r="AQ14" s="130"/>
      <c r="AR14" s="130"/>
      <c r="AS14" s="130"/>
      <c r="AT14" s="130"/>
      <c r="AU14" s="130"/>
      <c r="AV14" s="130"/>
      <c r="AW14" s="130"/>
      <c r="AX14" s="130"/>
      <c r="AY14" s="130"/>
    </row>
    <row r="15" spans="1:51" ht="15" x14ac:dyDescent="0.25">
      <c r="A15" s="253">
        <v>45017</v>
      </c>
      <c r="B15" s="279"/>
      <c r="C15" s="269"/>
      <c r="D15" s="296">
        <v>202.84</v>
      </c>
      <c r="E15" s="172">
        <v>165.92699999999999</v>
      </c>
      <c r="F15" s="172">
        <v>202.65600000000001</v>
      </c>
      <c r="G15" s="172">
        <v>209.86199999999999</v>
      </c>
      <c r="H15" s="172">
        <v>125.408</v>
      </c>
      <c r="I15" s="172">
        <v>304.93400000000003</v>
      </c>
      <c r="J15" s="172">
        <v>235.05600000000001</v>
      </c>
      <c r="K15" s="172">
        <v>237.923</v>
      </c>
      <c r="L15" s="172">
        <v>201.91399999999999</v>
      </c>
      <c r="M15" s="172">
        <v>187.071</v>
      </c>
      <c r="N15" s="172">
        <v>178.03299999999999</v>
      </c>
      <c r="O15" s="172">
        <v>127.255</v>
      </c>
      <c r="P15" s="172">
        <v>236.09100000000001</v>
      </c>
      <c r="Q15" s="172">
        <v>249.755</v>
      </c>
      <c r="R15" s="172">
        <v>205.98099999999999</v>
      </c>
      <c r="S15" s="172">
        <v>304.04599999999999</v>
      </c>
      <c r="T15" s="172">
        <v>216.51</v>
      </c>
      <c r="U15" s="172">
        <v>94.926000000000002</v>
      </c>
      <c r="V15" s="172">
        <v>238.69499999999999</v>
      </c>
      <c r="W15" s="172">
        <v>174.071</v>
      </c>
      <c r="X15" s="172">
        <v>334.43299999999999</v>
      </c>
      <c r="Y15" s="172">
        <v>209.2</v>
      </c>
      <c r="Z15" s="172">
        <v>111.348</v>
      </c>
      <c r="AA15" s="172">
        <v>246.446</v>
      </c>
      <c r="AB15" s="172">
        <v>157.66300000000001</v>
      </c>
      <c r="AC15" s="172">
        <v>257.31700000000001</v>
      </c>
      <c r="AD15" s="172">
        <v>207.40600000000001</v>
      </c>
      <c r="AE15" s="172">
        <v>134.77699999999999</v>
      </c>
      <c r="AF15" s="172">
        <v>211.15</v>
      </c>
      <c r="AG15" s="172">
        <v>175.96100000000001</v>
      </c>
      <c r="AH15" s="172">
        <v>131.178</v>
      </c>
      <c r="AI15" s="130"/>
      <c r="AJ15" s="130"/>
      <c r="AK15" s="130"/>
      <c r="AL15" s="130"/>
      <c r="AM15" s="130"/>
      <c r="AN15" s="130"/>
      <c r="AO15" s="130"/>
      <c r="AP15" s="130"/>
      <c r="AQ15" s="130"/>
      <c r="AR15" s="130"/>
      <c r="AS15" s="130"/>
      <c r="AT15" s="130"/>
      <c r="AU15" s="130"/>
      <c r="AV15" s="130"/>
      <c r="AW15" s="130"/>
      <c r="AX15" s="130"/>
      <c r="AY15" s="130"/>
    </row>
    <row r="16" spans="1:51" ht="15" x14ac:dyDescent="0.25">
      <c r="A16" s="253">
        <v>45047</v>
      </c>
      <c r="B16" s="279"/>
      <c r="C16" s="269"/>
      <c r="D16" s="296">
        <v>512.59</v>
      </c>
      <c r="E16" s="172">
        <v>355.51100000000002</v>
      </c>
      <c r="F16" s="172">
        <v>723.44600000000003</v>
      </c>
      <c r="G16" s="172">
        <v>427.55700000000002</v>
      </c>
      <c r="H16" s="172">
        <v>687.57600000000002</v>
      </c>
      <c r="I16" s="172">
        <v>758.78599999999994</v>
      </c>
      <c r="J16" s="172">
        <v>897.673</v>
      </c>
      <c r="K16" s="172">
        <v>645.91600000000005</v>
      </c>
      <c r="L16" s="172">
        <v>597.70500000000004</v>
      </c>
      <c r="M16" s="172">
        <v>528.06700000000001</v>
      </c>
      <c r="N16" s="172">
        <v>461.10899999999998</v>
      </c>
      <c r="O16" s="172">
        <v>204.75899999999999</v>
      </c>
      <c r="P16" s="172">
        <v>614.995</v>
      </c>
      <c r="Q16" s="172">
        <v>432.20800000000003</v>
      </c>
      <c r="R16" s="172">
        <v>574.23599999999999</v>
      </c>
      <c r="S16" s="172">
        <v>662.697</v>
      </c>
      <c r="T16" s="172">
        <v>425.67899999999997</v>
      </c>
      <c r="U16" s="172">
        <v>614.97900000000004</v>
      </c>
      <c r="V16" s="172">
        <v>711.99599999999998</v>
      </c>
      <c r="W16" s="172">
        <v>411.11099999999999</v>
      </c>
      <c r="X16" s="172">
        <v>865.20299999999997</v>
      </c>
      <c r="Y16" s="172">
        <v>232.96799999999999</v>
      </c>
      <c r="Z16" s="172">
        <v>372.58600000000001</v>
      </c>
      <c r="AA16" s="172">
        <v>590.51700000000005</v>
      </c>
      <c r="AB16" s="172">
        <v>359.52300000000002</v>
      </c>
      <c r="AC16" s="172">
        <v>664.81200000000001</v>
      </c>
      <c r="AD16" s="172">
        <v>471.96699999999998</v>
      </c>
      <c r="AE16" s="172">
        <v>384.26</v>
      </c>
      <c r="AF16" s="172">
        <v>488.03399999999999</v>
      </c>
      <c r="AG16" s="172">
        <v>535.95000000000005</v>
      </c>
      <c r="AH16" s="172">
        <v>420.38400000000001</v>
      </c>
      <c r="AI16" s="130"/>
      <c r="AJ16" s="130"/>
      <c r="AK16" s="130"/>
      <c r="AL16" s="130"/>
      <c r="AM16" s="130"/>
      <c r="AN16" s="130"/>
      <c r="AO16" s="130"/>
      <c r="AP16" s="130"/>
      <c r="AQ16" s="130"/>
      <c r="AR16" s="130"/>
      <c r="AS16" s="130"/>
      <c r="AT16" s="130"/>
      <c r="AU16" s="130"/>
      <c r="AV16" s="130"/>
      <c r="AW16" s="130"/>
      <c r="AX16" s="130"/>
      <c r="AY16" s="130"/>
    </row>
    <row r="17" spans="1:51" ht="15" x14ac:dyDescent="0.25">
      <c r="A17" s="253">
        <v>45078</v>
      </c>
      <c r="B17" s="279"/>
      <c r="C17" s="269"/>
      <c r="D17" s="296">
        <v>366.7</v>
      </c>
      <c r="E17" s="172">
        <v>145.38800000000001</v>
      </c>
      <c r="F17" s="172">
        <v>682.58</v>
      </c>
      <c r="G17" s="172">
        <v>177.24600000000001</v>
      </c>
      <c r="H17" s="172">
        <v>822.30600000000004</v>
      </c>
      <c r="I17" s="172">
        <v>588.88099999999997</v>
      </c>
      <c r="J17" s="172">
        <v>798.71100000000001</v>
      </c>
      <c r="K17" s="172">
        <v>433.03399999999999</v>
      </c>
      <c r="L17" s="172">
        <v>514.42700000000002</v>
      </c>
      <c r="M17" s="172">
        <v>287.19200000000001</v>
      </c>
      <c r="N17" s="172">
        <v>211.166</v>
      </c>
      <c r="O17" s="172">
        <v>120.839</v>
      </c>
      <c r="P17" s="172">
        <v>445.113</v>
      </c>
      <c r="Q17" s="172">
        <v>187.887</v>
      </c>
      <c r="R17" s="172">
        <v>444.09300000000002</v>
      </c>
      <c r="S17" s="172">
        <v>348.59100000000001</v>
      </c>
      <c r="T17" s="172">
        <v>141.613</v>
      </c>
      <c r="U17" s="172">
        <v>716.27800000000002</v>
      </c>
      <c r="V17" s="172">
        <v>499.53</v>
      </c>
      <c r="W17" s="172">
        <v>549.09299999999996</v>
      </c>
      <c r="X17" s="172">
        <v>1096.7370000000001</v>
      </c>
      <c r="Y17" s="172">
        <v>49.006999999999998</v>
      </c>
      <c r="Z17" s="172">
        <v>265.315</v>
      </c>
      <c r="AA17" s="172">
        <v>543.43399999999997</v>
      </c>
      <c r="AB17" s="172">
        <v>247.24</v>
      </c>
      <c r="AC17" s="172">
        <v>471.459</v>
      </c>
      <c r="AD17" s="172">
        <v>356.74599999999998</v>
      </c>
      <c r="AE17" s="172">
        <v>143.018</v>
      </c>
      <c r="AF17" s="172">
        <v>595.12599999999998</v>
      </c>
      <c r="AG17" s="172">
        <v>365.24799999999999</v>
      </c>
      <c r="AH17" s="172">
        <v>368.90699999999998</v>
      </c>
      <c r="AI17" s="130"/>
      <c r="AJ17" s="130"/>
      <c r="AK17" s="130"/>
      <c r="AL17" s="130"/>
      <c r="AM17" s="130"/>
      <c r="AN17" s="130"/>
      <c r="AO17" s="130"/>
      <c r="AP17" s="130"/>
      <c r="AQ17" s="130"/>
      <c r="AR17" s="130"/>
      <c r="AS17" s="130"/>
      <c r="AT17" s="130"/>
      <c r="AU17" s="130"/>
      <c r="AV17" s="130"/>
      <c r="AW17" s="130"/>
      <c r="AX17" s="130"/>
      <c r="AY17" s="130"/>
    </row>
    <row r="18" spans="1:51" ht="15" x14ac:dyDescent="0.25">
      <c r="A18" s="253">
        <v>45108</v>
      </c>
      <c r="B18" s="279"/>
      <c r="C18" s="269"/>
      <c r="D18" s="296">
        <v>59.72</v>
      </c>
      <c r="E18" s="172">
        <v>19.303000000000001</v>
      </c>
      <c r="F18" s="172">
        <v>177.26400000000001</v>
      </c>
      <c r="G18" s="172">
        <v>22.123000000000001</v>
      </c>
      <c r="H18" s="172">
        <v>297.93400000000003</v>
      </c>
      <c r="I18" s="172">
        <v>127.155</v>
      </c>
      <c r="J18" s="172">
        <v>151.33699999999999</v>
      </c>
      <c r="K18" s="172">
        <v>149.84399999999999</v>
      </c>
      <c r="L18" s="172">
        <v>106.05</v>
      </c>
      <c r="M18" s="172">
        <v>29.895</v>
      </c>
      <c r="N18" s="172">
        <v>23.45</v>
      </c>
      <c r="O18" s="172">
        <v>4.7510000000000003</v>
      </c>
      <c r="P18" s="172">
        <v>66.031999999999996</v>
      </c>
      <c r="Q18" s="172">
        <v>30.463000000000001</v>
      </c>
      <c r="R18" s="172">
        <v>83.66</v>
      </c>
      <c r="S18" s="172">
        <v>48.63</v>
      </c>
      <c r="T18" s="172">
        <v>13.089</v>
      </c>
      <c r="U18" s="172">
        <v>208.72399999999999</v>
      </c>
      <c r="V18" s="172">
        <v>143.39400000000001</v>
      </c>
      <c r="W18" s="172">
        <v>103.22799999999999</v>
      </c>
      <c r="X18" s="172">
        <v>497.88</v>
      </c>
      <c r="Y18" s="172">
        <v>3.1619999999999999</v>
      </c>
      <c r="Z18" s="172">
        <v>34.805999999999997</v>
      </c>
      <c r="AA18" s="172">
        <v>108.66200000000001</v>
      </c>
      <c r="AB18" s="172">
        <v>35.476999999999997</v>
      </c>
      <c r="AC18" s="172">
        <v>81.686000000000007</v>
      </c>
      <c r="AD18" s="172">
        <v>59.685000000000002</v>
      </c>
      <c r="AE18" s="172">
        <v>10.497</v>
      </c>
      <c r="AF18" s="172">
        <v>233.58799999999999</v>
      </c>
      <c r="AG18" s="172">
        <v>49.267000000000003</v>
      </c>
      <c r="AH18" s="172">
        <v>65.120999999999995</v>
      </c>
      <c r="AI18" s="130"/>
      <c r="AJ18" s="130"/>
      <c r="AK18" s="130"/>
      <c r="AL18" s="130"/>
      <c r="AM18" s="130"/>
      <c r="AN18" s="130"/>
      <c r="AO18" s="130"/>
      <c r="AP18" s="130"/>
      <c r="AQ18" s="130"/>
      <c r="AR18" s="130"/>
      <c r="AS18" s="130"/>
      <c r="AT18" s="130"/>
      <c r="AU18" s="130"/>
      <c r="AV18" s="130"/>
      <c r="AW18" s="130"/>
      <c r="AX18" s="130"/>
      <c r="AY18" s="130"/>
    </row>
    <row r="19" spans="1:51" ht="15" x14ac:dyDescent="0.25">
      <c r="A19" s="253">
        <v>45139</v>
      </c>
      <c r="B19" s="279"/>
      <c r="C19" s="269"/>
      <c r="D19" s="296">
        <v>18.75</v>
      </c>
      <c r="E19" s="172">
        <v>8.0980000000000008</v>
      </c>
      <c r="F19" s="172">
        <v>30.837</v>
      </c>
      <c r="G19" s="172">
        <v>7.6150000000000002</v>
      </c>
      <c r="H19" s="172">
        <v>48.357999999999997</v>
      </c>
      <c r="I19" s="172">
        <v>23.193999999999999</v>
      </c>
      <c r="J19" s="172">
        <v>40.771999999999998</v>
      </c>
      <c r="K19" s="172">
        <v>31.838000000000001</v>
      </c>
      <c r="L19" s="172">
        <v>22.16</v>
      </c>
      <c r="M19" s="172">
        <v>8.1609999999999996</v>
      </c>
      <c r="N19" s="172">
        <v>9.6359999999999992</v>
      </c>
      <c r="O19" s="172">
        <v>3.2040000000000002</v>
      </c>
      <c r="P19" s="172">
        <v>14.206</v>
      </c>
      <c r="Q19" s="172">
        <v>8.5820000000000007</v>
      </c>
      <c r="R19" s="172">
        <v>14.83</v>
      </c>
      <c r="S19" s="172">
        <v>15.223000000000001</v>
      </c>
      <c r="T19" s="172">
        <v>6.9630000000000001</v>
      </c>
      <c r="U19" s="172">
        <v>31.053000000000001</v>
      </c>
      <c r="V19" s="172">
        <v>26.712</v>
      </c>
      <c r="W19" s="172">
        <v>19.582000000000001</v>
      </c>
      <c r="X19" s="172">
        <v>76.177999999999997</v>
      </c>
      <c r="Y19" s="172">
        <v>3.1549999999999998</v>
      </c>
      <c r="Z19" s="172">
        <v>10.614000000000001</v>
      </c>
      <c r="AA19" s="172">
        <v>36.469000000000001</v>
      </c>
      <c r="AB19" s="172">
        <v>9.5760000000000005</v>
      </c>
      <c r="AC19" s="172">
        <v>18.937999999999999</v>
      </c>
      <c r="AD19" s="172">
        <v>13.657999999999999</v>
      </c>
      <c r="AE19" s="172">
        <v>5.0170000000000003</v>
      </c>
      <c r="AF19" s="172">
        <v>34.835000000000001</v>
      </c>
      <c r="AG19" s="172">
        <v>11.666</v>
      </c>
      <c r="AH19" s="172">
        <v>13.907999999999999</v>
      </c>
      <c r="AI19" s="130"/>
      <c r="AJ19" s="130"/>
      <c r="AK19" s="130"/>
      <c r="AL19" s="130"/>
      <c r="AM19" s="130"/>
      <c r="AN19" s="130"/>
      <c r="AO19" s="130"/>
      <c r="AP19" s="130"/>
      <c r="AQ19" s="130"/>
      <c r="AR19" s="130"/>
      <c r="AS19" s="130"/>
      <c r="AT19" s="130"/>
      <c r="AU19" s="130"/>
      <c r="AV19" s="130"/>
      <c r="AW19" s="130"/>
      <c r="AX19" s="130"/>
      <c r="AY19" s="130"/>
    </row>
    <row r="20" spans="1:51" ht="15" x14ac:dyDescent="0.25">
      <c r="A20" s="253">
        <v>45170</v>
      </c>
      <c r="B20" s="279"/>
      <c r="C20" s="269"/>
      <c r="D20" s="296">
        <v>12.81</v>
      </c>
      <c r="E20" s="172">
        <v>8</v>
      </c>
      <c r="F20" s="172">
        <v>20.798999999999999</v>
      </c>
      <c r="G20" s="172">
        <v>8.0440000000000005</v>
      </c>
      <c r="H20" s="172">
        <v>21.850999999999999</v>
      </c>
      <c r="I20" s="172">
        <v>16.584</v>
      </c>
      <c r="J20" s="172">
        <v>84.786000000000001</v>
      </c>
      <c r="K20" s="172">
        <v>15.412000000000001</v>
      </c>
      <c r="L20" s="172">
        <v>16.044</v>
      </c>
      <c r="M20" s="172">
        <v>15.282999999999999</v>
      </c>
      <c r="N20" s="172">
        <v>9.859</v>
      </c>
      <c r="O20" s="172">
        <v>5.6680000000000001</v>
      </c>
      <c r="P20" s="172">
        <v>16.587</v>
      </c>
      <c r="Q20" s="172">
        <v>16.303000000000001</v>
      </c>
      <c r="R20" s="172">
        <v>10.211</v>
      </c>
      <c r="S20" s="172">
        <v>25.742000000000001</v>
      </c>
      <c r="T20" s="172">
        <v>14.590999999999999</v>
      </c>
      <c r="U20" s="172">
        <v>21.193000000000001</v>
      </c>
      <c r="V20" s="172">
        <v>15.646000000000001</v>
      </c>
      <c r="W20" s="172">
        <v>11.318</v>
      </c>
      <c r="X20" s="172">
        <v>36.143999999999998</v>
      </c>
      <c r="Y20" s="172">
        <v>4.8319999999999999</v>
      </c>
      <c r="Z20" s="172">
        <v>23.004000000000001</v>
      </c>
      <c r="AA20" s="172">
        <v>35.936999999999998</v>
      </c>
      <c r="AB20" s="172">
        <v>8.5239999999999991</v>
      </c>
      <c r="AC20" s="172">
        <v>13.558</v>
      </c>
      <c r="AD20" s="172">
        <v>11.239000000000001</v>
      </c>
      <c r="AE20" s="172">
        <v>6.0839999999999996</v>
      </c>
      <c r="AF20" s="172">
        <v>17.808</v>
      </c>
      <c r="AG20" s="172">
        <v>11.29</v>
      </c>
      <c r="AH20" s="172">
        <v>14.17</v>
      </c>
      <c r="AI20" s="130"/>
      <c r="AJ20" s="130"/>
      <c r="AK20" s="130"/>
      <c r="AL20" s="130"/>
      <c r="AM20" s="130"/>
      <c r="AN20" s="130"/>
      <c r="AO20" s="130"/>
      <c r="AP20" s="130"/>
      <c r="AQ20" s="130"/>
      <c r="AR20" s="130"/>
      <c r="AS20" s="130"/>
      <c r="AT20" s="130"/>
      <c r="AU20" s="130"/>
      <c r="AV20" s="130"/>
      <c r="AW20" s="130"/>
      <c r="AX20" s="130"/>
      <c r="AY20" s="130"/>
    </row>
    <row r="21" spans="1:51" ht="15" x14ac:dyDescent="0.25">
      <c r="A21" s="253">
        <v>45200</v>
      </c>
      <c r="B21" s="279"/>
      <c r="C21" s="269"/>
      <c r="D21" s="296">
        <v>25.62</v>
      </c>
      <c r="E21" s="172">
        <v>13.641999999999999</v>
      </c>
      <c r="F21" s="172">
        <v>40.633000000000003</v>
      </c>
      <c r="G21" s="172">
        <v>19.033000000000001</v>
      </c>
      <c r="H21" s="172">
        <v>43.24</v>
      </c>
      <c r="I21" s="172">
        <v>26.311</v>
      </c>
      <c r="J21" s="172">
        <v>99.338999999999999</v>
      </c>
      <c r="K21" s="172">
        <v>40.578000000000003</v>
      </c>
      <c r="L21" s="172">
        <v>20.518000000000001</v>
      </c>
      <c r="M21" s="172">
        <v>36.148000000000003</v>
      </c>
      <c r="N21" s="172">
        <v>18.178999999999998</v>
      </c>
      <c r="O21" s="172">
        <v>19.54</v>
      </c>
      <c r="P21" s="172">
        <v>19.315999999999999</v>
      </c>
      <c r="Q21" s="172">
        <v>36.210999999999999</v>
      </c>
      <c r="R21" s="172">
        <v>28.248000000000001</v>
      </c>
      <c r="S21" s="172">
        <v>49.642000000000003</v>
      </c>
      <c r="T21" s="172">
        <v>43.951999999999998</v>
      </c>
      <c r="U21" s="172">
        <v>23.52</v>
      </c>
      <c r="V21" s="172">
        <v>33.67</v>
      </c>
      <c r="W21" s="172">
        <v>22.763999999999999</v>
      </c>
      <c r="X21" s="172">
        <v>39.121000000000002</v>
      </c>
      <c r="Y21" s="172">
        <v>11.614000000000001</v>
      </c>
      <c r="Z21" s="172">
        <v>47.005000000000003</v>
      </c>
      <c r="AA21" s="172">
        <v>36.508000000000003</v>
      </c>
      <c r="AB21" s="172">
        <v>14.108000000000001</v>
      </c>
      <c r="AC21" s="172">
        <v>22.821000000000002</v>
      </c>
      <c r="AD21" s="172">
        <v>39.92</v>
      </c>
      <c r="AE21" s="172">
        <v>22.091000000000001</v>
      </c>
      <c r="AF21" s="172">
        <v>23.018000000000001</v>
      </c>
      <c r="AG21" s="172">
        <v>25.375</v>
      </c>
      <c r="AH21" s="172">
        <v>16.902999999999999</v>
      </c>
      <c r="AI21" s="130"/>
      <c r="AJ21" s="130"/>
      <c r="AK21" s="130"/>
      <c r="AL21" s="130"/>
      <c r="AM21" s="130"/>
      <c r="AN21" s="130"/>
      <c r="AO21" s="130"/>
      <c r="AP21" s="130"/>
      <c r="AQ21" s="130"/>
      <c r="AR21" s="130"/>
      <c r="AS21" s="130"/>
      <c r="AT21" s="130"/>
      <c r="AU21" s="130"/>
      <c r="AV21" s="130"/>
      <c r="AW21" s="130"/>
      <c r="AX21" s="130"/>
      <c r="AY21" s="130"/>
    </row>
    <row r="22" spans="1:51" ht="15" x14ac:dyDescent="0.25">
      <c r="A22" s="253">
        <v>45231</v>
      </c>
      <c r="B22" s="279"/>
      <c r="C22" s="269"/>
      <c r="D22" s="296">
        <v>29.55</v>
      </c>
      <c r="E22" s="172">
        <v>20.21</v>
      </c>
      <c r="F22" s="172">
        <v>34.674999999999997</v>
      </c>
      <c r="G22" s="172">
        <v>23.704999999999998</v>
      </c>
      <c r="H22" s="172">
        <v>39.308</v>
      </c>
      <c r="I22" s="172">
        <v>49.534999999999997</v>
      </c>
      <c r="J22" s="172">
        <v>48.752000000000002</v>
      </c>
      <c r="K22" s="172">
        <v>35.9</v>
      </c>
      <c r="L22" s="172">
        <v>23.902999999999999</v>
      </c>
      <c r="M22" s="172">
        <v>24.452999999999999</v>
      </c>
      <c r="N22" s="172">
        <v>24.050999999999998</v>
      </c>
      <c r="O22" s="172">
        <v>18.693000000000001</v>
      </c>
      <c r="P22" s="172">
        <v>25.425999999999998</v>
      </c>
      <c r="Q22" s="172">
        <v>43.529000000000003</v>
      </c>
      <c r="R22" s="172">
        <v>28.050999999999998</v>
      </c>
      <c r="S22" s="172">
        <v>44.689</v>
      </c>
      <c r="T22" s="172">
        <v>35.207999999999998</v>
      </c>
      <c r="U22" s="172">
        <v>29.338000000000001</v>
      </c>
      <c r="V22" s="172">
        <v>34.744999999999997</v>
      </c>
      <c r="W22" s="172">
        <v>44.79</v>
      </c>
      <c r="X22" s="172">
        <v>40.814</v>
      </c>
      <c r="Y22" s="172">
        <v>18.797999999999998</v>
      </c>
      <c r="Z22" s="172">
        <v>39.954000000000001</v>
      </c>
      <c r="AA22" s="172">
        <v>35.003</v>
      </c>
      <c r="AB22" s="172">
        <v>21.904</v>
      </c>
      <c r="AC22" s="172">
        <v>26.4</v>
      </c>
      <c r="AD22" s="172">
        <v>30.946000000000002</v>
      </c>
      <c r="AE22" s="172">
        <v>24.193999999999999</v>
      </c>
      <c r="AF22" s="172">
        <v>29.431999999999999</v>
      </c>
      <c r="AG22" s="172">
        <v>37.686999999999998</v>
      </c>
      <c r="AH22" s="172">
        <v>24.129000000000001</v>
      </c>
      <c r="AI22" s="130"/>
      <c r="AJ22" s="130"/>
      <c r="AK22" s="130"/>
      <c r="AL22" s="130"/>
      <c r="AM22" s="130"/>
      <c r="AN22" s="130"/>
      <c r="AO22" s="130"/>
      <c r="AP22" s="130"/>
      <c r="AQ22" s="130"/>
      <c r="AR22" s="130"/>
      <c r="AS22" s="130"/>
      <c r="AT22" s="130"/>
      <c r="AU22" s="130"/>
      <c r="AV22" s="130"/>
      <c r="AW22" s="130"/>
      <c r="AX22" s="130"/>
      <c r="AY22" s="130"/>
    </row>
    <row r="23" spans="1:51" ht="15" x14ac:dyDescent="0.25">
      <c r="A23" s="253">
        <v>45261</v>
      </c>
      <c r="B23" s="279"/>
      <c r="C23" s="269"/>
      <c r="D23" s="296">
        <v>24.61</v>
      </c>
      <c r="E23" s="172">
        <v>19.748999999999999</v>
      </c>
      <c r="F23" s="172">
        <v>27.353000000000002</v>
      </c>
      <c r="G23" s="172">
        <v>20.344999999999999</v>
      </c>
      <c r="H23" s="172">
        <v>40.353000000000002</v>
      </c>
      <c r="I23" s="172">
        <v>46.957999999999998</v>
      </c>
      <c r="J23" s="172">
        <v>33.319000000000003</v>
      </c>
      <c r="K23" s="172">
        <v>38.304000000000002</v>
      </c>
      <c r="L23" s="172">
        <v>23.753</v>
      </c>
      <c r="M23" s="172">
        <v>21.739000000000001</v>
      </c>
      <c r="N23" s="172">
        <v>21.149000000000001</v>
      </c>
      <c r="O23" s="172">
        <v>18.649999999999999</v>
      </c>
      <c r="P23" s="172">
        <v>27.227</v>
      </c>
      <c r="Q23" s="172">
        <v>25.468</v>
      </c>
      <c r="R23" s="172">
        <v>22.981000000000002</v>
      </c>
      <c r="S23" s="172">
        <v>30.884</v>
      </c>
      <c r="T23" s="172">
        <v>22.949000000000002</v>
      </c>
      <c r="U23" s="172">
        <v>28.413</v>
      </c>
      <c r="V23" s="172">
        <v>27.515000000000001</v>
      </c>
      <c r="W23" s="172">
        <v>30.940999999999999</v>
      </c>
      <c r="X23" s="172">
        <v>33.860999999999997</v>
      </c>
      <c r="Y23" s="172">
        <v>18.625</v>
      </c>
      <c r="Z23" s="172">
        <v>26.55</v>
      </c>
      <c r="AA23" s="172">
        <v>31.300999999999998</v>
      </c>
      <c r="AB23" s="172">
        <v>22.16</v>
      </c>
      <c r="AC23" s="172">
        <v>25.244</v>
      </c>
      <c r="AD23" s="172">
        <v>29.818999999999999</v>
      </c>
      <c r="AE23" s="172">
        <v>19.12</v>
      </c>
      <c r="AF23" s="172">
        <v>30.405000000000001</v>
      </c>
      <c r="AG23" s="172">
        <v>30.184999999999999</v>
      </c>
      <c r="AH23" s="172">
        <v>21.936</v>
      </c>
      <c r="AI23" s="130"/>
      <c r="AJ23" s="130"/>
      <c r="AK23" s="130"/>
      <c r="AL23" s="130"/>
      <c r="AM23" s="130"/>
      <c r="AN23" s="130"/>
      <c r="AO23" s="130"/>
      <c r="AP23" s="130"/>
      <c r="AQ23" s="130"/>
      <c r="AR23" s="130"/>
      <c r="AS23" s="130"/>
      <c r="AT23" s="130"/>
      <c r="AU23" s="130"/>
      <c r="AV23" s="130"/>
      <c r="AW23" s="130"/>
      <c r="AX23" s="130"/>
      <c r="AY23" s="130"/>
    </row>
    <row r="24" spans="1:51" ht="15" x14ac:dyDescent="0.25">
      <c r="A24" s="253">
        <v>45292</v>
      </c>
      <c r="B24" s="279"/>
      <c r="C24" s="269"/>
      <c r="D24" s="296">
        <v>24.77</v>
      </c>
      <c r="E24" s="172">
        <v>19.190000000000001</v>
      </c>
      <c r="F24" s="172">
        <v>25.364000000000001</v>
      </c>
      <c r="G24" s="172">
        <v>21.814</v>
      </c>
      <c r="H24" s="172">
        <v>30.422000000000001</v>
      </c>
      <c r="I24" s="172">
        <v>34.097000000000001</v>
      </c>
      <c r="J24" s="172">
        <v>30.908999999999999</v>
      </c>
      <c r="K24" s="172">
        <v>28.274000000000001</v>
      </c>
      <c r="L24" s="172">
        <v>26.863</v>
      </c>
      <c r="M24" s="172">
        <v>20.207000000000001</v>
      </c>
      <c r="N24" s="172">
        <v>19.684999999999999</v>
      </c>
      <c r="O24" s="172">
        <v>17.527999999999999</v>
      </c>
      <c r="P24" s="172">
        <v>23.782</v>
      </c>
      <c r="Q24" s="172">
        <v>28.306000000000001</v>
      </c>
      <c r="R24" s="172">
        <v>25.6</v>
      </c>
      <c r="S24" s="172">
        <v>25.437999999999999</v>
      </c>
      <c r="T24" s="172">
        <v>21.126999999999999</v>
      </c>
      <c r="U24" s="172">
        <v>26.577000000000002</v>
      </c>
      <c r="V24" s="172">
        <v>25.036999999999999</v>
      </c>
      <c r="W24" s="172">
        <v>27.704000000000001</v>
      </c>
      <c r="X24" s="172">
        <v>33.612000000000002</v>
      </c>
      <c r="Y24" s="172">
        <v>16.715</v>
      </c>
      <c r="Z24" s="172">
        <v>22.861999999999998</v>
      </c>
      <c r="AA24" s="172">
        <v>27.65</v>
      </c>
      <c r="AB24" s="172">
        <v>20.635000000000002</v>
      </c>
      <c r="AC24" s="172">
        <v>24.3</v>
      </c>
      <c r="AD24" s="172">
        <v>26.338000000000001</v>
      </c>
      <c r="AE24" s="172">
        <v>17.831</v>
      </c>
      <c r="AF24" s="172">
        <v>26.35</v>
      </c>
      <c r="AG24" s="172">
        <v>24.75</v>
      </c>
      <c r="AH24" s="172">
        <v>20.670999999999999</v>
      </c>
      <c r="AI24" s="130"/>
      <c r="AJ24" s="130"/>
      <c r="AK24" s="130"/>
      <c r="AL24" s="130"/>
      <c r="AM24" s="130"/>
      <c r="AN24" s="130"/>
      <c r="AO24" s="130"/>
      <c r="AP24" s="130"/>
      <c r="AQ24" s="130"/>
      <c r="AR24" s="130"/>
      <c r="AS24" s="130"/>
      <c r="AT24" s="130"/>
      <c r="AU24" s="130"/>
      <c r="AV24" s="130"/>
      <c r="AW24" s="130"/>
      <c r="AX24" s="130"/>
      <c r="AY24" s="130"/>
    </row>
    <row r="25" spans="1:51" ht="15" x14ac:dyDescent="0.25">
      <c r="A25" s="253">
        <v>45323</v>
      </c>
      <c r="B25" s="279"/>
      <c r="C25" s="269"/>
      <c r="D25" s="296">
        <v>25.12</v>
      </c>
      <c r="E25" s="172">
        <v>17.007999999999999</v>
      </c>
      <c r="F25" s="172">
        <v>23.190999999999999</v>
      </c>
      <c r="G25" s="172">
        <v>31.969000000000001</v>
      </c>
      <c r="H25" s="172">
        <v>35.844000000000001</v>
      </c>
      <c r="I25" s="172">
        <v>27.577000000000002</v>
      </c>
      <c r="J25" s="172">
        <v>31.736000000000001</v>
      </c>
      <c r="K25" s="172">
        <v>29.457000000000001</v>
      </c>
      <c r="L25" s="172">
        <v>35.710999999999999</v>
      </c>
      <c r="M25" s="172">
        <v>18.635999999999999</v>
      </c>
      <c r="N25" s="172">
        <v>17.724</v>
      </c>
      <c r="O25" s="172">
        <v>26.667999999999999</v>
      </c>
      <c r="P25" s="172">
        <v>21.937000000000001</v>
      </c>
      <c r="Q25" s="172">
        <v>32.100999999999999</v>
      </c>
      <c r="R25" s="172">
        <v>20.863</v>
      </c>
      <c r="S25" s="172">
        <v>28.867999999999999</v>
      </c>
      <c r="T25" s="172">
        <v>19.061</v>
      </c>
      <c r="U25" s="172">
        <v>29.382999999999999</v>
      </c>
      <c r="V25" s="172">
        <v>22.247</v>
      </c>
      <c r="W25" s="172">
        <v>23.646000000000001</v>
      </c>
      <c r="X25" s="172">
        <v>30.225000000000001</v>
      </c>
      <c r="Y25" s="172">
        <v>16.081</v>
      </c>
      <c r="Z25" s="172">
        <v>24.497</v>
      </c>
      <c r="AA25" s="172">
        <v>51.192</v>
      </c>
      <c r="AB25" s="172">
        <v>23.201000000000001</v>
      </c>
      <c r="AC25" s="172">
        <v>45.713000000000001</v>
      </c>
      <c r="AD25" s="172">
        <v>31.004000000000001</v>
      </c>
      <c r="AE25" s="172">
        <v>17.716999999999999</v>
      </c>
      <c r="AF25" s="172">
        <v>23.425999999999998</v>
      </c>
      <c r="AG25" s="172">
        <v>23.369</v>
      </c>
      <c r="AH25" s="172">
        <v>20.315000000000001</v>
      </c>
      <c r="AI25" s="130"/>
      <c r="AJ25" s="130"/>
      <c r="AK25" s="130"/>
      <c r="AL25" s="130"/>
      <c r="AM25" s="130"/>
      <c r="AN25" s="130"/>
      <c r="AO25" s="130"/>
      <c r="AP25" s="130"/>
      <c r="AQ25" s="130"/>
      <c r="AR25" s="130"/>
      <c r="AS25" s="130"/>
      <c r="AT25" s="130"/>
      <c r="AU25" s="130"/>
      <c r="AV25" s="130"/>
      <c r="AW25" s="130"/>
      <c r="AX25" s="130"/>
      <c r="AY25" s="130"/>
    </row>
    <row r="26" spans="1:51" ht="15" x14ac:dyDescent="0.25">
      <c r="A26" s="253">
        <v>45352</v>
      </c>
      <c r="B26" s="279"/>
      <c r="C26" s="269"/>
      <c r="D26" s="296">
        <v>74.209999999999994</v>
      </c>
      <c r="E26" s="172">
        <v>43.11</v>
      </c>
      <c r="F26" s="172">
        <v>76.272999999999996</v>
      </c>
      <c r="G26" s="172">
        <v>89.447000000000003</v>
      </c>
      <c r="H26" s="172">
        <v>66.391999999999996</v>
      </c>
      <c r="I26" s="172">
        <v>82.850999999999999</v>
      </c>
      <c r="J26" s="172">
        <v>84.516999999999996</v>
      </c>
      <c r="K26" s="172">
        <v>84.813000000000002</v>
      </c>
      <c r="L26" s="172">
        <v>61.963999999999999</v>
      </c>
      <c r="M26" s="172">
        <v>46.448</v>
      </c>
      <c r="N26" s="172">
        <v>28.251999999999999</v>
      </c>
      <c r="O26" s="172">
        <v>55.667999999999999</v>
      </c>
      <c r="P26" s="172">
        <v>104.93300000000001</v>
      </c>
      <c r="Q26" s="172">
        <v>50.78</v>
      </c>
      <c r="R26" s="172">
        <v>42.430999999999997</v>
      </c>
      <c r="S26" s="172">
        <v>136.96799999999999</v>
      </c>
      <c r="T26" s="172">
        <v>26.782</v>
      </c>
      <c r="U26" s="172">
        <v>94.837000000000003</v>
      </c>
      <c r="V26" s="172">
        <v>35.604999999999997</v>
      </c>
      <c r="W26" s="172">
        <v>56.835999999999999</v>
      </c>
      <c r="X26" s="172">
        <v>94.835999999999999</v>
      </c>
      <c r="Y26" s="172">
        <v>36.063000000000002</v>
      </c>
      <c r="Z26" s="172">
        <v>67.331999999999994</v>
      </c>
      <c r="AA26" s="172">
        <v>98.912000000000006</v>
      </c>
      <c r="AB26" s="172">
        <v>63.920999999999999</v>
      </c>
      <c r="AC26" s="172">
        <v>152.566</v>
      </c>
      <c r="AD26" s="172">
        <v>56.215000000000003</v>
      </c>
      <c r="AE26" s="172">
        <v>30.109000000000002</v>
      </c>
      <c r="AF26" s="172">
        <v>62.451999999999998</v>
      </c>
      <c r="AG26" s="172">
        <v>44.063000000000002</v>
      </c>
      <c r="AH26" s="172">
        <v>64.935000000000002</v>
      </c>
      <c r="AI26" s="130"/>
      <c r="AJ26" s="130"/>
      <c r="AK26" s="130"/>
      <c r="AL26" s="130"/>
      <c r="AM26" s="130"/>
      <c r="AN26" s="130"/>
      <c r="AO26" s="130"/>
      <c r="AP26" s="130"/>
      <c r="AQ26" s="130"/>
      <c r="AR26" s="130"/>
      <c r="AS26" s="130"/>
      <c r="AT26" s="130"/>
      <c r="AU26" s="130"/>
      <c r="AV26" s="130"/>
      <c r="AW26" s="130"/>
      <c r="AX26" s="130"/>
      <c r="AY26" s="130"/>
    </row>
    <row r="27" spans="1:51" ht="15" x14ac:dyDescent="0.25">
      <c r="A27" s="253">
        <v>45383</v>
      </c>
      <c r="B27" s="279"/>
      <c r="C27" s="269"/>
      <c r="D27" s="296">
        <v>202.84</v>
      </c>
      <c r="E27" s="172">
        <v>198.70500000000001</v>
      </c>
      <c r="F27" s="172">
        <v>249.51</v>
      </c>
      <c r="G27" s="172">
        <v>127.976</v>
      </c>
      <c r="H27" s="172">
        <v>339.59899999999999</v>
      </c>
      <c r="I27" s="172">
        <v>257.78100000000001</v>
      </c>
      <c r="J27" s="172">
        <v>285.96800000000002</v>
      </c>
      <c r="K27" s="172">
        <v>232.625</v>
      </c>
      <c r="L27" s="172">
        <v>207.85900000000001</v>
      </c>
      <c r="M27" s="172">
        <v>180.72800000000001</v>
      </c>
      <c r="N27" s="172">
        <v>131.833</v>
      </c>
      <c r="O27" s="172">
        <v>236.26499999999999</v>
      </c>
      <c r="P27" s="172">
        <v>265.29599999999999</v>
      </c>
      <c r="Q27" s="172">
        <v>207.56200000000001</v>
      </c>
      <c r="R27" s="172">
        <v>325.28699999999998</v>
      </c>
      <c r="S27" s="172">
        <v>236.571</v>
      </c>
      <c r="T27" s="172">
        <v>99.653999999999996</v>
      </c>
      <c r="U27" s="172">
        <v>268.39400000000001</v>
      </c>
      <c r="V27" s="172">
        <v>205.08500000000001</v>
      </c>
      <c r="W27" s="172">
        <v>359.21300000000002</v>
      </c>
      <c r="X27" s="172">
        <v>263.935</v>
      </c>
      <c r="Y27" s="172">
        <v>106.286</v>
      </c>
      <c r="Z27" s="172">
        <v>257.28699999999998</v>
      </c>
      <c r="AA27" s="172">
        <v>174.941</v>
      </c>
      <c r="AB27" s="172">
        <v>258.42599999999999</v>
      </c>
      <c r="AC27" s="172">
        <v>221.93100000000001</v>
      </c>
      <c r="AD27" s="172">
        <v>148.86099999999999</v>
      </c>
      <c r="AE27" s="172">
        <v>216.54300000000001</v>
      </c>
      <c r="AF27" s="172">
        <v>201.02</v>
      </c>
      <c r="AG27" s="172">
        <v>140.02000000000001</v>
      </c>
      <c r="AH27" s="172">
        <v>177.04499999999999</v>
      </c>
      <c r="AI27" s="130"/>
      <c r="AJ27" s="130"/>
      <c r="AK27" s="130"/>
      <c r="AL27" s="130"/>
      <c r="AM27" s="130"/>
      <c r="AN27" s="130"/>
      <c r="AO27" s="130"/>
      <c r="AP27" s="130"/>
      <c r="AQ27" s="130"/>
      <c r="AR27" s="130"/>
      <c r="AS27" s="130"/>
      <c r="AT27" s="130"/>
      <c r="AU27" s="130"/>
      <c r="AV27" s="130"/>
      <c r="AW27" s="130"/>
      <c r="AX27" s="130"/>
      <c r="AY27" s="130"/>
    </row>
    <row r="28" spans="1:51" ht="15" x14ac:dyDescent="0.25">
      <c r="A28" s="253">
        <v>45413</v>
      </c>
      <c r="B28" s="279"/>
      <c r="C28" s="269"/>
      <c r="D28" s="296">
        <v>512.59</v>
      </c>
      <c r="E28" s="172">
        <v>700.18299999999999</v>
      </c>
      <c r="F28" s="172">
        <v>460.95100000000002</v>
      </c>
      <c r="G28" s="172">
        <v>716.255</v>
      </c>
      <c r="H28" s="172">
        <v>797.47799999999995</v>
      </c>
      <c r="I28" s="172">
        <v>950.81399999999996</v>
      </c>
      <c r="J28" s="172">
        <v>696.09699999999998</v>
      </c>
      <c r="K28" s="172">
        <v>631.13599999999997</v>
      </c>
      <c r="L28" s="172">
        <v>544.04999999999995</v>
      </c>
      <c r="M28" s="172">
        <v>462.65100000000001</v>
      </c>
      <c r="N28" s="172">
        <v>207.55099999999999</v>
      </c>
      <c r="O28" s="172">
        <v>611.31600000000003</v>
      </c>
      <c r="P28" s="172">
        <v>444.28500000000003</v>
      </c>
      <c r="Q28" s="172">
        <v>574.97</v>
      </c>
      <c r="R28" s="172">
        <v>674.76599999999996</v>
      </c>
      <c r="S28" s="172">
        <v>434.71300000000002</v>
      </c>
      <c r="T28" s="172">
        <v>632.10500000000002</v>
      </c>
      <c r="U28" s="172">
        <v>760.83199999999999</v>
      </c>
      <c r="V28" s="172">
        <v>463.16899999999998</v>
      </c>
      <c r="W28" s="172">
        <v>908.80100000000004</v>
      </c>
      <c r="X28" s="172">
        <v>251.798</v>
      </c>
      <c r="Y28" s="172">
        <v>346.495</v>
      </c>
      <c r="Z28" s="172">
        <v>623.82899999999995</v>
      </c>
      <c r="AA28" s="172">
        <v>381.89400000000001</v>
      </c>
      <c r="AB28" s="172">
        <v>647.87699999999995</v>
      </c>
      <c r="AC28" s="172">
        <v>485.08499999999998</v>
      </c>
      <c r="AD28" s="172">
        <v>393.09500000000003</v>
      </c>
      <c r="AE28" s="172">
        <v>486.44799999999998</v>
      </c>
      <c r="AF28" s="172">
        <v>566.80200000000002</v>
      </c>
      <c r="AG28" s="172">
        <v>435.71499999999997</v>
      </c>
      <c r="AH28" s="172">
        <v>370.07400000000001</v>
      </c>
      <c r="AI28" s="130"/>
      <c r="AJ28" s="130"/>
      <c r="AK28" s="130"/>
      <c r="AL28" s="130"/>
      <c r="AM28" s="130"/>
      <c r="AN28" s="130"/>
      <c r="AO28" s="130"/>
      <c r="AP28" s="130"/>
      <c r="AQ28" s="130"/>
      <c r="AR28" s="130"/>
      <c r="AS28" s="130"/>
      <c r="AT28" s="130"/>
      <c r="AU28" s="130"/>
      <c r="AV28" s="130"/>
      <c r="AW28" s="130"/>
      <c r="AX28" s="130"/>
      <c r="AY28" s="130"/>
    </row>
    <row r="29" spans="1:51" ht="15" x14ac:dyDescent="0.25">
      <c r="A29" s="253">
        <v>45444</v>
      </c>
      <c r="B29" s="279"/>
      <c r="C29" s="269"/>
      <c r="D29" s="296">
        <v>366.7</v>
      </c>
      <c r="E29" s="172">
        <v>675.94500000000005</v>
      </c>
      <c r="F29" s="172">
        <v>177.161</v>
      </c>
      <c r="G29" s="172">
        <v>815.29300000000001</v>
      </c>
      <c r="H29" s="172">
        <v>583.87400000000002</v>
      </c>
      <c r="I29" s="172">
        <v>812.029</v>
      </c>
      <c r="J29" s="172">
        <v>435.31</v>
      </c>
      <c r="K29" s="172">
        <v>506.12099999999998</v>
      </c>
      <c r="L29" s="172">
        <v>279.55200000000002</v>
      </c>
      <c r="M29" s="172">
        <v>211.50200000000001</v>
      </c>
      <c r="N29" s="172">
        <v>116.498</v>
      </c>
      <c r="O29" s="172">
        <v>412.09899999999999</v>
      </c>
      <c r="P29" s="172">
        <v>186.15899999999999</v>
      </c>
      <c r="Q29" s="172">
        <v>445.09199999999998</v>
      </c>
      <c r="R29" s="172">
        <v>337.58</v>
      </c>
      <c r="S29" s="172">
        <v>138.892</v>
      </c>
      <c r="T29" s="172">
        <v>705.59500000000003</v>
      </c>
      <c r="U29" s="172">
        <v>508.91</v>
      </c>
      <c r="V29" s="172">
        <v>541.38</v>
      </c>
      <c r="W29" s="172">
        <v>1095.1089999999999</v>
      </c>
      <c r="X29" s="172">
        <v>51.209000000000003</v>
      </c>
      <c r="Y29" s="172">
        <v>257.95499999999998</v>
      </c>
      <c r="Z29" s="172">
        <v>518.005</v>
      </c>
      <c r="AA29" s="172">
        <v>245.57900000000001</v>
      </c>
      <c r="AB29" s="172">
        <v>459.49900000000002</v>
      </c>
      <c r="AC29" s="172">
        <v>360.28</v>
      </c>
      <c r="AD29" s="172">
        <v>137.904</v>
      </c>
      <c r="AE29" s="172">
        <v>594.90099999999995</v>
      </c>
      <c r="AF29" s="172">
        <v>361.49</v>
      </c>
      <c r="AG29" s="172">
        <v>374.64699999999999</v>
      </c>
      <c r="AH29" s="172">
        <v>135.542</v>
      </c>
      <c r="AI29" s="130"/>
      <c r="AJ29" s="130"/>
      <c r="AK29" s="130"/>
      <c r="AL29" s="130"/>
      <c r="AM29" s="130"/>
      <c r="AN29" s="130"/>
      <c r="AO29" s="130"/>
      <c r="AP29" s="130"/>
      <c r="AQ29" s="130"/>
      <c r="AR29" s="130"/>
      <c r="AS29" s="130"/>
      <c r="AT29" s="130"/>
      <c r="AU29" s="130"/>
      <c r="AV29" s="130"/>
      <c r="AW29" s="130"/>
      <c r="AX29" s="130"/>
      <c r="AY29" s="130"/>
    </row>
    <row r="30" spans="1:51" ht="15" x14ac:dyDescent="0.25">
      <c r="A30" s="253">
        <v>45474</v>
      </c>
      <c r="B30" s="279"/>
      <c r="C30" s="269"/>
      <c r="D30" s="296">
        <v>54</v>
      </c>
      <c r="E30" s="172">
        <v>177.124</v>
      </c>
      <c r="F30" s="172">
        <v>23.49</v>
      </c>
      <c r="G30" s="172">
        <v>285.86700000000002</v>
      </c>
      <c r="H30" s="172">
        <v>120.73099999999999</v>
      </c>
      <c r="I30" s="172">
        <v>154.202</v>
      </c>
      <c r="J30" s="172">
        <v>146.40899999999999</v>
      </c>
      <c r="K30" s="172">
        <v>101.554</v>
      </c>
      <c r="L30" s="172">
        <v>29.245000000000001</v>
      </c>
      <c r="M30" s="172">
        <v>24.157</v>
      </c>
      <c r="N30" s="172">
        <v>4.5609999999999999</v>
      </c>
      <c r="O30" s="172">
        <v>62.155999999999999</v>
      </c>
      <c r="P30" s="172">
        <v>29.265000000000001</v>
      </c>
      <c r="Q30" s="172">
        <v>84.424999999999997</v>
      </c>
      <c r="R30" s="172">
        <v>46.805</v>
      </c>
      <c r="S30" s="172">
        <v>13.471</v>
      </c>
      <c r="T30" s="172">
        <v>195.19200000000001</v>
      </c>
      <c r="U30" s="172">
        <v>145.929</v>
      </c>
      <c r="V30" s="172">
        <v>99.811000000000007</v>
      </c>
      <c r="W30" s="172">
        <v>477.75200000000001</v>
      </c>
      <c r="X30" s="172">
        <v>3.6909999999999998</v>
      </c>
      <c r="Y30" s="172">
        <v>34.128</v>
      </c>
      <c r="Z30" s="172">
        <v>103.104</v>
      </c>
      <c r="AA30" s="172">
        <v>35.695999999999998</v>
      </c>
      <c r="AB30" s="172">
        <v>76.605000000000004</v>
      </c>
      <c r="AC30" s="172">
        <v>62.106999999999999</v>
      </c>
      <c r="AD30" s="172">
        <v>10.39</v>
      </c>
      <c r="AE30" s="172">
        <v>219.994</v>
      </c>
      <c r="AF30" s="172">
        <v>48.107999999999997</v>
      </c>
      <c r="AG30" s="172">
        <v>67.180000000000007</v>
      </c>
      <c r="AH30" s="172">
        <v>19.338999999999999</v>
      </c>
      <c r="AI30" s="130"/>
      <c r="AJ30" s="130"/>
      <c r="AK30" s="130"/>
      <c r="AL30" s="130"/>
      <c r="AM30" s="130"/>
      <c r="AN30" s="130"/>
      <c r="AO30" s="130"/>
      <c r="AP30" s="130"/>
      <c r="AQ30" s="130"/>
      <c r="AR30" s="130"/>
      <c r="AS30" s="130"/>
      <c r="AT30" s="130"/>
      <c r="AU30" s="130"/>
      <c r="AV30" s="130"/>
      <c r="AW30" s="130"/>
      <c r="AX30" s="130"/>
      <c r="AY30" s="130"/>
    </row>
    <row r="31" spans="1:51" ht="15" x14ac:dyDescent="0.25">
      <c r="A31" s="253">
        <v>45505</v>
      </c>
      <c r="B31" s="279"/>
      <c r="C31" s="269"/>
      <c r="D31" s="296">
        <v>18.75</v>
      </c>
      <c r="E31" s="172">
        <v>30.864999999999998</v>
      </c>
      <c r="F31" s="172">
        <v>10.077999999999999</v>
      </c>
      <c r="G31" s="172">
        <v>46.226999999999997</v>
      </c>
      <c r="H31" s="172">
        <v>24.138000000000002</v>
      </c>
      <c r="I31" s="172">
        <v>42.793999999999997</v>
      </c>
      <c r="J31" s="172">
        <v>33.332999999999998</v>
      </c>
      <c r="K31" s="172">
        <v>23.417999999999999</v>
      </c>
      <c r="L31" s="172">
        <v>9.2219999999999995</v>
      </c>
      <c r="M31" s="172">
        <v>10.138999999999999</v>
      </c>
      <c r="N31" s="172">
        <v>3.4870000000000001</v>
      </c>
      <c r="O31" s="172">
        <v>13.644</v>
      </c>
      <c r="P31" s="172">
        <v>9.6669999999999998</v>
      </c>
      <c r="Q31" s="172">
        <v>15.345000000000001</v>
      </c>
      <c r="R31" s="172">
        <v>15.429</v>
      </c>
      <c r="S31" s="172">
        <v>7.92</v>
      </c>
      <c r="T31" s="172">
        <v>30.231999999999999</v>
      </c>
      <c r="U31" s="172">
        <v>28.638999999999999</v>
      </c>
      <c r="V31" s="172">
        <v>21.835999999999999</v>
      </c>
      <c r="W31" s="172">
        <v>72.272000000000006</v>
      </c>
      <c r="X31" s="172">
        <v>7.1749999999999998</v>
      </c>
      <c r="Y31" s="172">
        <v>10.048</v>
      </c>
      <c r="Z31" s="172">
        <v>38.634999999999998</v>
      </c>
      <c r="AA31" s="172">
        <v>10.773999999999999</v>
      </c>
      <c r="AB31" s="172">
        <v>18.416</v>
      </c>
      <c r="AC31" s="172">
        <v>15.753</v>
      </c>
      <c r="AD31" s="172">
        <v>5.9459999999999997</v>
      </c>
      <c r="AE31" s="172">
        <v>33.115000000000002</v>
      </c>
      <c r="AF31" s="172">
        <v>12.835000000000001</v>
      </c>
      <c r="AG31" s="172">
        <v>15.308</v>
      </c>
      <c r="AH31" s="172">
        <v>8.9090000000000007</v>
      </c>
      <c r="AI31" s="130"/>
      <c r="AJ31" s="130"/>
      <c r="AK31" s="130"/>
      <c r="AL31" s="130"/>
      <c r="AM31" s="130"/>
      <c r="AN31" s="130"/>
      <c r="AO31" s="130"/>
      <c r="AP31" s="130"/>
      <c r="AQ31" s="130"/>
      <c r="AR31" s="130"/>
      <c r="AS31" s="130"/>
      <c r="AT31" s="130"/>
      <c r="AU31" s="130"/>
      <c r="AV31" s="130"/>
      <c r="AW31" s="130"/>
      <c r="AX31" s="130"/>
      <c r="AY31" s="130"/>
    </row>
    <row r="32" spans="1:51" ht="15" x14ac:dyDescent="0.25">
      <c r="A32" s="253">
        <v>45536</v>
      </c>
      <c r="B32" s="279"/>
      <c r="C32" s="269"/>
      <c r="D32" s="296">
        <v>12.81</v>
      </c>
      <c r="E32" s="172">
        <v>20.771000000000001</v>
      </c>
      <c r="F32" s="172">
        <v>10.484</v>
      </c>
      <c r="G32" s="172">
        <v>21.864999999999998</v>
      </c>
      <c r="H32" s="172">
        <v>18.224</v>
      </c>
      <c r="I32" s="172">
        <v>86.8</v>
      </c>
      <c r="J32" s="172">
        <v>17.812000000000001</v>
      </c>
      <c r="K32" s="172">
        <v>18.027999999999999</v>
      </c>
      <c r="L32" s="172">
        <v>17.898</v>
      </c>
      <c r="M32" s="172">
        <v>10.237</v>
      </c>
      <c r="N32" s="172">
        <v>6.3179999999999996</v>
      </c>
      <c r="O32" s="172">
        <v>16.224</v>
      </c>
      <c r="P32" s="172">
        <v>18.475999999999999</v>
      </c>
      <c r="Q32" s="172">
        <v>10.61</v>
      </c>
      <c r="R32" s="172">
        <v>27.178000000000001</v>
      </c>
      <c r="S32" s="172">
        <v>16.436</v>
      </c>
      <c r="T32" s="172">
        <v>21.283999999999999</v>
      </c>
      <c r="U32" s="172">
        <v>17.452000000000002</v>
      </c>
      <c r="V32" s="172">
        <v>13.621</v>
      </c>
      <c r="W32" s="172">
        <v>36.357999999999997</v>
      </c>
      <c r="X32" s="172">
        <v>8.4730000000000008</v>
      </c>
      <c r="Y32" s="172">
        <v>22.201000000000001</v>
      </c>
      <c r="Z32" s="172">
        <v>34.341000000000001</v>
      </c>
      <c r="AA32" s="172">
        <v>9.7200000000000006</v>
      </c>
      <c r="AB32" s="172">
        <v>13.349</v>
      </c>
      <c r="AC32" s="172">
        <v>13.092000000000001</v>
      </c>
      <c r="AD32" s="172">
        <v>6.9930000000000003</v>
      </c>
      <c r="AE32" s="172">
        <v>17.603999999999999</v>
      </c>
      <c r="AF32" s="172">
        <v>12.807</v>
      </c>
      <c r="AG32" s="172">
        <v>15.62</v>
      </c>
      <c r="AH32" s="172">
        <v>8.6359999999999992</v>
      </c>
      <c r="AI32" s="130"/>
      <c r="AJ32" s="130"/>
      <c r="AK32" s="130"/>
      <c r="AL32" s="130"/>
      <c r="AM32" s="130"/>
      <c r="AN32" s="130"/>
      <c r="AO32" s="130"/>
      <c r="AP32" s="130"/>
      <c r="AQ32" s="130"/>
      <c r="AR32" s="130"/>
      <c r="AS32" s="130"/>
      <c r="AT32" s="130"/>
      <c r="AU32" s="130"/>
      <c r="AV32" s="130"/>
      <c r="AW32" s="130"/>
      <c r="AX32" s="130"/>
      <c r="AY32" s="130"/>
    </row>
    <row r="33" spans="1:51" ht="15" x14ac:dyDescent="0.25">
      <c r="A33" s="253">
        <v>45566</v>
      </c>
      <c r="B33" s="279"/>
      <c r="C33" s="269"/>
      <c r="D33" s="296">
        <v>25.62</v>
      </c>
      <c r="E33" s="172">
        <v>40.6</v>
      </c>
      <c r="F33" s="172">
        <v>22.170999999999999</v>
      </c>
      <c r="G33" s="172">
        <v>43.459000000000003</v>
      </c>
      <c r="H33" s="172">
        <v>27.146999999999998</v>
      </c>
      <c r="I33" s="172">
        <v>101.09699999999999</v>
      </c>
      <c r="J33" s="172">
        <v>43.692</v>
      </c>
      <c r="K33" s="172">
        <v>22.094999999999999</v>
      </c>
      <c r="L33" s="172">
        <v>37.036000000000001</v>
      </c>
      <c r="M33" s="172">
        <v>18.606999999999999</v>
      </c>
      <c r="N33" s="172">
        <v>20.338999999999999</v>
      </c>
      <c r="O33" s="172">
        <v>18.931000000000001</v>
      </c>
      <c r="P33" s="172">
        <v>37.030999999999999</v>
      </c>
      <c r="Q33" s="172">
        <v>28.725000000000001</v>
      </c>
      <c r="R33" s="172">
        <v>49.143999999999998</v>
      </c>
      <c r="S33" s="172">
        <v>45.307000000000002</v>
      </c>
      <c r="T33" s="172">
        <v>23.902000000000001</v>
      </c>
      <c r="U33" s="172">
        <v>35.438000000000002</v>
      </c>
      <c r="V33" s="172">
        <v>26.276</v>
      </c>
      <c r="W33" s="172">
        <v>39.57</v>
      </c>
      <c r="X33" s="172">
        <v>16.834</v>
      </c>
      <c r="Y33" s="172">
        <v>46.094000000000001</v>
      </c>
      <c r="Z33" s="172">
        <v>36.979999999999997</v>
      </c>
      <c r="AA33" s="172">
        <v>15.85</v>
      </c>
      <c r="AB33" s="172">
        <v>22.641999999999999</v>
      </c>
      <c r="AC33" s="172">
        <v>42.228000000000002</v>
      </c>
      <c r="AD33" s="172">
        <v>23.951000000000001</v>
      </c>
      <c r="AE33" s="172">
        <v>23.239000000000001</v>
      </c>
      <c r="AF33" s="172">
        <v>27.896999999999998</v>
      </c>
      <c r="AG33" s="172">
        <v>18.376000000000001</v>
      </c>
      <c r="AH33" s="172">
        <v>14.348000000000001</v>
      </c>
      <c r="AI33" s="130"/>
      <c r="AJ33" s="130"/>
      <c r="AK33" s="130"/>
      <c r="AL33" s="130"/>
      <c r="AM33" s="130"/>
      <c r="AN33" s="130"/>
      <c r="AO33" s="130"/>
      <c r="AP33" s="130"/>
      <c r="AQ33" s="130"/>
      <c r="AR33" s="130"/>
      <c r="AS33" s="130"/>
      <c r="AT33" s="130"/>
      <c r="AU33" s="130"/>
      <c r="AV33" s="130"/>
      <c r="AW33" s="130"/>
      <c r="AX33" s="130"/>
      <c r="AY33" s="130"/>
    </row>
    <row r="34" spans="1:51" ht="15" x14ac:dyDescent="0.25">
      <c r="A34" s="253">
        <v>45597</v>
      </c>
      <c r="B34" s="279"/>
      <c r="C34" s="269"/>
      <c r="D34" s="296">
        <v>29.55</v>
      </c>
      <c r="E34" s="172">
        <v>34.521999999999998</v>
      </c>
      <c r="F34" s="172">
        <v>25.899000000000001</v>
      </c>
      <c r="G34" s="172">
        <v>39.524999999999999</v>
      </c>
      <c r="H34" s="172">
        <v>52.137999999999998</v>
      </c>
      <c r="I34" s="172">
        <v>49.95</v>
      </c>
      <c r="J34" s="172">
        <v>38.003</v>
      </c>
      <c r="K34" s="172">
        <v>25.376000000000001</v>
      </c>
      <c r="L34" s="172">
        <v>25.734999999999999</v>
      </c>
      <c r="M34" s="172">
        <v>24.318000000000001</v>
      </c>
      <c r="N34" s="172">
        <v>19.128</v>
      </c>
      <c r="O34" s="172">
        <v>25.163</v>
      </c>
      <c r="P34" s="172">
        <v>43.502000000000002</v>
      </c>
      <c r="Q34" s="172">
        <v>28.323</v>
      </c>
      <c r="R34" s="172">
        <v>44.290999999999997</v>
      </c>
      <c r="S34" s="172">
        <v>35.194000000000003</v>
      </c>
      <c r="T34" s="172">
        <v>29.465</v>
      </c>
      <c r="U34" s="172">
        <v>36.21</v>
      </c>
      <c r="V34" s="172">
        <v>46.555999999999997</v>
      </c>
      <c r="W34" s="172">
        <v>40.567</v>
      </c>
      <c r="X34" s="172">
        <v>23.146999999999998</v>
      </c>
      <c r="Y34" s="172">
        <v>39.073</v>
      </c>
      <c r="Z34" s="172">
        <v>34.731999999999999</v>
      </c>
      <c r="AA34" s="172">
        <v>23.161000000000001</v>
      </c>
      <c r="AB34" s="172">
        <v>26.016999999999999</v>
      </c>
      <c r="AC34" s="172">
        <v>32.723999999999997</v>
      </c>
      <c r="AD34" s="172">
        <v>25.001999999999999</v>
      </c>
      <c r="AE34" s="172">
        <v>29.254999999999999</v>
      </c>
      <c r="AF34" s="172">
        <v>38.58</v>
      </c>
      <c r="AG34" s="172">
        <v>25.398</v>
      </c>
      <c r="AH34" s="172">
        <v>20.829000000000001</v>
      </c>
      <c r="AI34" s="130"/>
      <c r="AJ34" s="130"/>
      <c r="AK34" s="130"/>
      <c r="AL34" s="130"/>
      <c r="AM34" s="130"/>
      <c r="AN34" s="130"/>
      <c r="AO34" s="130"/>
      <c r="AP34" s="130"/>
      <c r="AQ34" s="130"/>
      <c r="AR34" s="130"/>
      <c r="AS34" s="130"/>
      <c r="AT34" s="130"/>
      <c r="AU34" s="130"/>
      <c r="AV34" s="130"/>
      <c r="AW34" s="130"/>
      <c r="AX34" s="130"/>
      <c r="AY34" s="130"/>
    </row>
    <row r="35" spans="1:51" ht="15" x14ac:dyDescent="0.25">
      <c r="A35" s="253">
        <v>45627</v>
      </c>
      <c r="B35" s="279"/>
      <c r="C35" s="269"/>
      <c r="D35" s="296">
        <v>24.61</v>
      </c>
      <c r="E35" s="172">
        <v>27.172999999999998</v>
      </c>
      <c r="F35" s="172">
        <v>22.536000000000001</v>
      </c>
      <c r="G35" s="172">
        <v>39.718000000000004</v>
      </c>
      <c r="H35" s="172">
        <v>47.029000000000003</v>
      </c>
      <c r="I35" s="172">
        <v>34.369999999999997</v>
      </c>
      <c r="J35" s="172">
        <v>40.234000000000002</v>
      </c>
      <c r="K35" s="172">
        <v>25.128</v>
      </c>
      <c r="L35" s="172">
        <v>23.018999999999998</v>
      </c>
      <c r="M35" s="172">
        <v>21.331</v>
      </c>
      <c r="N35" s="172">
        <v>19.056999999999999</v>
      </c>
      <c r="O35" s="172">
        <v>26.571000000000002</v>
      </c>
      <c r="P35" s="172">
        <v>25.856999999999999</v>
      </c>
      <c r="Q35" s="172">
        <v>23.196000000000002</v>
      </c>
      <c r="R35" s="172">
        <v>30.448</v>
      </c>
      <c r="S35" s="172">
        <v>23.599</v>
      </c>
      <c r="T35" s="172">
        <v>28.396000000000001</v>
      </c>
      <c r="U35" s="172">
        <v>28.86</v>
      </c>
      <c r="V35" s="172">
        <v>33.008000000000003</v>
      </c>
      <c r="W35" s="172">
        <v>33.823</v>
      </c>
      <c r="X35" s="172">
        <v>22.785</v>
      </c>
      <c r="Y35" s="172">
        <v>25.771000000000001</v>
      </c>
      <c r="Z35" s="172">
        <v>31.393000000000001</v>
      </c>
      <c r="AA35" s="172">
        <v>23.251999999999999</v>
      </c>
      <c r="AB35" s="172">
        <v>24.887</v>
      </c>
      <c r="AC35" s="172">
        <v>31.423999999999999</v>
      </c>
      <c r="AD35" s="172">
        <v>20.164999999999999</v>
      </c>
      <c r="AE35" s="172">
        <v>29.922000000000001</v>
      </c>
      <c r="AF35" s="172">
        <v>30.879000000000001</v>
      </c>
      <c r="AG35" s="172">
        <v>23.088999999999999</v>
      </c>
      <c r="AH35" s="172">
        <v>20.146000000000001</v>
      </c>
      <c r="AI35" s="130"/>
      <c r="AJ35" s="130"/>
      <c r="AK35" s="130"/>
      <c r="AL35" s="130"/>
      <c r="AM35" s="130"/>
      <c r="AN35" s="130"/>
      <c r="AO35" s="130"/>
      <c r="AP35" s="130"/>
      <c r="AQ35" s="130"/>
      <c r="AR35" s="130"/>
      <c r="AS35" s="130"/>
      <c r="AT35" s="130"/>
      <c r="AU35" s="130"/>
      <c r="AV35" s="130"/>
      <c r="AW35" s="130"/>
      <c r="AX35" s="130"/>
      <c r="AY35" s="130"/>
    </row>
    <row r="36" spans="1:51" ht="15" x14ac:dyDescent="0.25">
      <c r="A36" s="253">
        <v>45658</v>
      </c>
      <c r="B36" s="279"/>
      <c r="C36" s="269"/>
      <c r="D36" s="296">
        <v>24.77</v>
      </c>
      <c r="E36" s="172">
        <v>25.198</v>
      </c>
      <c r="F36" s="172">
        <v>24.178000000000001</v>
      </c>
      <c r="G36" s="172">
        <v>30.199000000000002</v>
      </c>
      <c r="H36" s="172">
        <v>34.874000000000002</v>
      </c>
      <c r="I36" s="172">
        <v>31.902000000000001</v>
      </c>
      <c r="J36" s="172">
        <v>30.087</v>
      </c>
      <c r="K36" s="172">
        <v>28.696000000000002</v>
      </c>
      <c r="L36" s="172">
        <v>21.431999999999999</v>
      </c>
      <c r="M36" s="172">
        <v>19.863</v>
      </c>
      <c r="N36" s="172">
        <v>18.126999999999999</v>
      </c>
      <c r="O36" s="172">
        <v>23.265999999999998</v>
      </c>
      <c r="P36" s="172">
        <v>29.629000000000001</v>
      </c>
      <c r="Q36" s="172">
        <v>25.843</v>
      </c>
      <c r="R36" s="172">
        <v>25.388000000000002</v>
      </c>
      <c r="S36" s="172">
        <v>21.808</v>
      </c>
      <c r="T36" s="172">
        <v>26.893000000000001</v>
      </c>
      <c r="U36" s="172">
        <v>26.300999999999998</v>
      </c>
      <c r="V36" s="172">
        <v>29.428000000000001</v>
      </c>
      <c r="W36" s="172">
        <v>33.749000000000002</v>
      </c>
      <c r="X36" s="172">
        <v>20.760999999999999</v>
      </c>
      <c r="Y36" s="172">
        <v>22.157</v>
      </c>
      <c r="Z36" s="172">
        <v>28.026</v>
      </c>
      <c r="AA36" s="172">
        <v>21.719000000000001</v>
      </c>
      <c r="AB36" s="172">
        <v>23.949000000000002</v>
      </c>
      <c r="AC36" s="172">
        <v>27.965</v>
      </c>
      <c r="AD36" s="172">
        <v>18.855</v>
      </c>
      <c r="AE36" s="172">
        <v>26.068000000000001</v>
      </c>
      <c r="AF36" s="172">
        <v>25.762</v>
      </c>
      <c r="AG36" s="172">
        <v>21.765000000000001</v>
      </c>
      <c r="AH36" s="172">
        <v>19.585999999999999</v>
      </c>
      <c r="AI36" s="130"/>
      <c r="AJ36" s="130"/>
      <c r="AK36" s="130"/>
      <c r="AL36" s="130"/>
      <c r="AM36" s="130"/>
      <c r="AN36" s="130"/>
      <c r="AO36" s="130"/>
      <c r="AP36" s="130"/>
      <c r="AQ36" s="130"/>
      <c r="AR36" s="130"/>
      <c r="AS36" s="130"/>
      <c r="AT36" s="130"/>
      <c r="AU36" s="130"/>
      <c r="AV36" s="130"/>
      <c r="AW36" s="130"/>
      <c r="AX36" s="130"/>
      <c r="AY36" s="130"/>
    </row>
    <row r="37" spans="1:51" ht="15" x14ac:dyDescent="0.25">
      <c r="A37" s="253">
        <v>45689</v>
      </c>
      <c r="B37" s="279"/>
      <c r="C37" s="269"/>
      <c r="D37" s="296">
        <v>25.12</v>
      </c>
      <c r="E37" s="172">
        <v>22.196999999999999</v>
      </c>
      <c r="F37" s="172">
        <v>33.546999999999997</v>
      </c>
      <c r="G37" s="172">
        <v>34.755000000000003</v>
      </c>
      <c r="H37" s="172">
        <v>27.463999999999999</v>
      </c>
      <c r="I37" s="172">
        <v>31.114000000000001</v>
      </c>
      <c r="J37" s="172">
        <v>30.222999999999999</v>
      </c>
      <c r="K37" s="172">
        <v>36.26</v>
      </c>
      <c r="L37" s="172">
        <v>19.073</v>
      </c>
      <c r="M37" s="172">
        <v>17.233000000000001</v>
      </c>
      <c r="N37" s="172">
        <v>26.273</v>
      </c>
      <c r="O37" s="172">
        <v>20.863</v>
      </c>
      <c r="P37" s="172">
        <v>31.518999999999998</v>
      </c>
      <c r="Q37" s="172">
        <v>20.37</v>
      </c>
      <c r="R37" s="172">
        <v>28.04</v>
      </c>
      <c r="S37" s="172">
        <v>19.071000000000002</v>
      </c>
      <c r="T37" s="172">
        <v>28.27</v>
      </c>
      <c r="U37" s="172">
        <v>22.577999999999999</v>
      </c>
      <c r="V37" s="172">
        <v>24.547999999999998</v>
      </c>
      <c r="W37" s="172">
        <v>29.309000000000001</v>
      </c>
      <c r="X37" s="172">
        <v>18.911999999999999</v>
      </c>
      <c r="Y37" s="172">
        <v>22.533999999999999</v>
      </c>
      <c r="Z37" s="172">
        <v>50.213000000000001</v>
      </c>
      <c r="AA37" s="172">
        <v>23.536000000000001</v>
      </c>
      <c r="AB37" s="172">
        <v>44.341000000000001</v>
      </c>
      <c r="AC37" s="172">
        <v>31.786999999999999</v>
      </c>
      <c r="AD37" s="172">
        <v>18.044</v>
      </c>
      <c r="AE37" s="172">
        <v>22.459</v>
      </c>
      <c r="AF37" s="172">
        <v>23.552</v>
      </c>
      <c r="AG37" s="172">
        <v>20.5</v>
      </c>
      <c r="AH37" s="172">
        <v>16.817</v>
      </c>
      <c r="AI37" s="130"/>
      <c r="AJ37" s="130"/>
      <c r="AK37" s="130"/>
      <c r="AL37" s="130"/>
      <c r="AM37" s="130"/>
      <c r="AN37" s="130"/>
      <c r="AO37" s="130"/>
      <c r="AP37" s="130"/>
      <c r="AQ37" s="130"/>
      <c r="AR37" s="130"/>
      <c r="AS37" s="130"/>
      <c r="AT37" s="130"/>
      <c r="AU37" s="130"/>
      <c r="AV37" s="130"/>
      <c r="AW37" s="130"/>
      <c r="AX37" s="130"/>
      <c r="AY37" s="130"/>
    </row>
    <row r="38" spans="1:51" ht="15" x14ac:dyDescent="0.25">
      <c r="A38" s="253">
        <v>45717</v>
      </c>
      <c r="B38" s="279"/>
      <c r="C38" s="269"/>
      <c r="D38" s="296">
        <v>74.209999999999994</v>
      </c>
      <c r="E38" s="172">
        <v>75.144999999999996</v>
      </c>
      <c r="F38" s="172">
        <v>94.799000000000007</v>
      </c>
      <c r="G38" s="172">
        <v>66.319000000000003</v>
      </c>
      <c r="H38" s="172">
        <v>84.644999999999996</v>
      </c>
      <c r="I38" s="172">
        <v>81.870999999999995</v>
      </c>
      <c r="J38" s="172">
        <v>88.65</v>
      </c>
      <c r="K38" s="172">
        <v>64.575999999999993</v>
      </c>
      <c r="L38" s="172">
        <v>48.033999999999999</v>
      </c>
      <c r="M38" s="172">
        <v>27.535</v>
      </c>
      <c r="N38" s="172">
        <v>56.670999999999999</v>
      </c>
      <c r="O38" s="172">
        <v>104.048</v>
      </c>
      <c r="P38" s="172">
        <v>52.024999999999999</v>
      </c>
      <c r="Q38" s="172">
        <v>41.825000000000003</v>
      </c>
      <c r="R38" s="172">
        <v>136.68100000000001</v>
      </c>
      <c r="S38" s="172">
        <v>27.567</v>
      </c>
      <c r="T38" s="172">
        <v>94.769000000000005</v>
      </c>
      <c r="U38" s="172">
        <v>36.164999999999999</v>
      </c>
      <c r="V38" s="172">
        <v>59.98</v>
      </c>
      <c r="W38" s="172">
        <v>94.853999999999999</v>
      </c>
      <c r="X38" s="172">
        <v>40.932000000000002</v>
      </c>
      <c r="Y38" s="172">
        <v>65.012</v>
      </c>
      <c r="Z38" s="172">
        <v>98.929000000000002</v>
      </c>
      <c r="AA38" s="172">
        <v>65.957999999999998</v>
      </c>
      <c r="AB38" s="172">
        <v>151.613</v>
      </c>
      <c r="AC38" s="172">
        <v>57.875</v>
      </c>
      <c r="AD38" s="172">
        <v>31.286000000000001</v>
      </c>
      <c r="AE38" s="172">
        <v>62.238</v>
      </c>
      <c r="AF38" s="172">
        <v>45.289000000000001</v>
      </c>
      <c r="AG38" s="172">
        <v>64.828999999999994</v>
      </c>
      <c r="AH38" s="172">
        <v>43.881</v>
      </c>
      <c r="AI38" s="130"/>
      <c r="AJ38" s="130"/>
      <c r="AK38" s="130"/>
      <c r="AL38" s="130"/>
      <c r="AM38" s="130"/>
      <c r="AN38" s="130"/>
      <c r="AO38" s="130"/>
      <c r="AP38" s="130"/>
      <c r="AQ38" s="130"/>
      <c r="AR38" s="130"/>
      <c r="AS38" s="130"/>
      <c r="AT38" s="130"/>
      <c r="AU38" s="130"/>
      <c r="AV38" s="130"/>
      <c r="AW38" s="130"/>
      <c r="AX38" s="130"/>
      <c r="AY38" s="130"/>
    </row>
    <row r="39" spans="1:51" ht="15" x14ac:dyDescent="0.25">
      <c r="A39" s="253">
        <v>45748</v>
      </c>
      <c r="B39" s="279"/>
      <c r="C39" s="269"/>
      <c r="D39" s="296">
        <v>202.84</v>
      </c>
      <c r="E39" s="172">
        <v>241.453</v>
      </c>
      <c r="F39" s="172">
        <v>133.60300000000001</v>
      </c>
      <c r="G39" s="172">
        <v>338.108</v>
      </c>
      <c r="H39" s="172">
        <v>261.36200000000002</v>
      </c>
      <c r="I39" s="172">
        <v>278.10899999999998</v>
      </c>
      <c r="J39" s="172">
        <v>238.405</v>
      </c>
      <c r="K39" s="172">
        <v>211.523</v>
      </c>
      <c r="L39" s="172">
        <v>185.56399999999999</v>
      </c>
      <c r="M39" s="172">
        <v>130.04900000000001</v>
      </c>
      <c r="N39" s="172">
        <v>237.44900000000001</v>
      </c>
      <c r="O39" s="172">
        <v>263.69299999999998</v>
      </c>
      <c r="P39" s="172">
        <v>208.76400000000001</v>
      </c>
      <c r="Q39" s="172">
        <v>316.16800000000001</v>
      </c>
      <c r="R39" s="172">
        <v>236.18100000000001</v>
      </c>
      <c r="S39" s="172">
        <v>102.35</v>
      </c>
      <c r="T39" s="172">
        <v>267.81400000000002</v>
      </c>
      <c r="U39" s="172">
        <v>202.00899999999999</v>
      </c>
      <c r="V39" s="172">
        <v>369.50099999999998</v>
      </c>
      <c r="W39" s="172">
        <v>262.75200000000001</v>
      </c>
      <c r="X39" s="172">
        <v>116.583</v>
      </c>
      <c r="Y39" s="172">
        <v>247.69399999999999</v>
      </c>
      <c r="Z39" s="172">
        <v>174.36199999999999</v>
      </c>
      <c r="AA39" s="172">
        <v>263.93900000000002</v>
      </c>
      <c r="AB39" s="172">
        <v>220.48699999999999</v>
      </c>
      <c r="AC39" s="172">
        <v>145.02699999999999</v>
      </c>
      <c r="AD39" s="172">
        <v>220.399</v>
      </c>
      <c r="AE39" s="172">
        <v>200.26</v>
      </c>
      <c r="AF39" s="172">
        <v>142.458</v>
      </c>
      <c r="AG39" s="172">
        <v>172.9</v>
      </c>
      <c r="AH39" s="172">
        <v>200.667</v>
      </c>
      <c r="AI39" s="130"/>
      <c r="AJ39" s="130"/>
      <c r="AK39" s="130"/>
      <c r="AL39" s="130"/>
      <c r="AM39" s="130"/>
      <c r="AN39" s="130"/>
      <c r="AO39" s="130"/>
      <c r="AP39" s="130"/>
      <c r="AQ39" s="130"/>
      <c r="AR39" s="130"/>
      <c r="AS39" s="130"/>
      <c r="AT39" s="130"/>
      <c r="AU39" s="130"/>
      <c r="AV39" s="130"/>
      <c r="AW39" s="130"/>
      <c r="AX39" s="130"/>
      <c r="AY39" s="130"/>
    </row>
    <row r="40" spans="1:51" ht="15" x14ac:dyDescent="0.25">
      <c r="A40" s="253">
        <v>45778</v>
      </c>
      <c r="B40" s="279"/>
      <c r="C40" s="269"/>
      <c r="D40" s="296">
        <v>512.59</v>
      </c>
      <c r="E40" s="172">
        <v>457.351</v>
      </c>
      <c r="F40" s="172">
        <v>725.21699999999998</v>
      </c>
      <c r="G40" s="172">
        <v>794.86599999999999</v>
      </c>
      <c r="H40" s="172">
        <v>953.596</v>
      </c>
      <c r="I40" s="172">
        <v>689.26300000000003</v>
      </c>
      <c r="J40" s="172">
        <v>633.91999999999996</v>
      </c>
      <c r="K40" s="172">
        <v>545.16800000000001</v>
      </c>
      <c r="L40" s="172">
        <v>464.02100000000002</v>
      </c>
      <c r="M40" s="172">
        <v>203.89500000000001</v>
      </c>
      <c r="N40" s="172">
        <v>611.56899999999996</v>
      </c>
      <c r="O40" s="172">
        <v>443.04300000000001</v>
      </c>
      <c r="P40" s="172">
        <v>575.19100000000003</v>
      </c>
      <c r="Q40" s="172">
        <v>667.49099999999999</v>
      </c>
      <c r="R40" s="172">
        <v>434.024</v>
      </c>
      <c r="S40" s="172">
        <v>635.48800000000006</v>
      </c>
      <c r="T40" s="172">
        <v>758.49199999999996</v>
      </c>
      <c r="U40" s="172">
        <v>440.67700000000002</v>
      </c>
      <c r="V40" s="172">
        <v>916.005</v>
      </c>
      <c r="W40" s="172">
        <v>251.62799999999999</v>
      </c>
      <c r="X40" s="172">
        <v>356.65800000000002</v>
      </c>
      <c r="Y40" s="172">
        <v>589.60900000000004</v>
      </c>
      <c r="Z40" s="172">
        <v>381.88600000000002</v>
      </c>
      <c r="AA40" s="172">
        <v>651.38400000000001</v>
      </c>
      <c r="AB40" s="172">
        <v>483.05599999999998</v>
      </c>
      <c r="AC40" s="172">
        <v>392.22800000000001</v>
      </c>
      <c r="AD40" s="172">
        <v>488.54599999999999</v>
      </c>
      <c r="AE40" s="172">
        <v>564.35400000000004</v>
      </c>
      <c r="AF40" s="172">
        <v>437.08300000000003</v>
      </c>
      <c r="AG40" s="172">
        <v>363.17399999999998</v>
      </c>
      <c r="AH40" s="172">
        <v>701.68799999999999</v>
      </c>
      <c r="AI40" s="130"/>
      <c r="AJ40" s="130"/>
      <c r="AK40" s="130"/>
      <c r="AL40" s="130"/>
      <c r="AM40" s="130"/>
      <c r="AN40" s="130"/>
      <c r="AO40" s="130"/>
      <c r="AP40" s="130"/>
      <c r="AQ40" s="130"/>
      <c r="AR40" s="130"/>
      <c r="AS40" s="130"/>
      <c r="AT40" s="130"/>
      <c r="AU40" s="130"/>
      <c r="AV40" s="130"/>
      <c r="AW40" s="130"/>
      <c r="AX40" s="130"/>
      <c r="AY40" s="130"/>
    </row>
    <row r="41" spans="1:51" ht="15" x14ac:dyDescent="0.25">
      <c r="A41" s="253">
        <v>45809</v>
      </c>
      <c r="B41" s="279"/>
      <c r="C41" s="269"/>
      <c r="D41" s="296">
        <v>366.7</v>
      </c>
      <c r="E41" s="172">
        <v>182.58099999999999</v>
      </c>
      <c r="F41" s="172">
        <v>817.72900000000004</v>
      </c>
      <c r="G41" s="172">
        <v>583.178</v>
      </c>
      <c r="H41" s="172">
        <v>811.97900000000004</v>
      </c>
      <c r="I41" s="172">
        <v>443.50200000000001</v>
      </c>
      <c r="J41" s="172">
        <v>506.69299999999998</v>
      </c>
      <c r="K41" s="172">
        <v>280.45400000000001</v>
      </c>
      <c r="L41" s="172">
        <v>212.17</v>
      </c>
      <c r="M41" s="172">
        <v>121.083</v>
      </c>
      <c r="N41" s="172">
        <v>412.21100000000001</v>
      </c>
      <c r="O41" s="172">
        <v>185.87899999999999</v>
      </c>
      <c r="P41" s="172">
        <v>445.26299999999998</v>
      </c>
      <c r="Q41" s="172">
        <v>349.108</v>
      </c>
      <c r="R41" s="172">
        <v>138.57400000000001</v>
      </c>
      <c r="S41" s="172">
        <v>706.33399999999995</v>
      </c>
      <c r="T41" s="172">
        <v>508.70699999999999</v>
      </c>
      <c r="U41" s="172">
        <v>560.02099999999996</v>
      </c>
      <c r="V41" s="172">
        <v>1095.634</v>
      </c>
      <c r="W41" s="172">
        <v>51.277000000000001</v>
      </c>
      <c r="X41" s="172">
        <v>261.03699999999998</v>
      </c>
      <c r="Y41" s="172">
        <v>543.16099999999994</v>
      </c>
      <c r="Z41" s="172">
        <v>245.483</v>
      </c>
      <c r="AA41" s="172">
        <v>460.37200000000001</v>
      </c>
      <c r="AB41" s="172">
        <v>359.95699999999999</v>
      </c>
      <c r="AC41" s="172">
        <v>145.721</v>
      </c>
      <c r="AD41" s="172">
        <v>595.49199999999996</v>
      </c>
      <c r="AE41" s="172">
        <v>360.82100000000003</v>
      </c>
      <c r="AF41" s="172">
        <v>375.01600000000002</v>
      </c>
      <c r="AG41" s="172">
        <v>147.33600000000001</v>
      </c>
      <c r="AH41" s="172">
        <v>676.33699999999999</v>
      </c>
      <c r="AI41" s="130"/>
      <c r="AJ41" s="130"/>
      <c r="AK41" s="130"/>
      <c r="AL41" s="130"/>
      <c r="AM41" s="130"/>
      <c r="AN41" s="130"/>
      <c r="AO41" s="130"/>
      <c r="AP41" s="130"/>
      <c r="AQ41" s="130"/>
      <c r="AR41" s="130"/>
      <c r="AS41" s="130"/>
      <c r="AT41" s="130"/>
      <c r="AU41" s="130"/>
      <c r="AV41" s="130"/>
      <c r="AW41" s="130"/>
      <c r="AX41" s="130"/>
      <c r="AY41" s="130"/>
    </row>
    <row r="42" spans="1:51" ht="15" x14ac:dyDescent="0.25">
      <c r="A42" s="253">
        <v>45839</v>
      </c>
      <c r="B42" s="279"/>
      <c r="C42" s="269"/>
      <c r="D42" s="296">
        <v>54</v>
      </c>
      <c r="E42" s="172">
        <v>24.721</v>
      </c>
      <c r="F42" s="172">
        <v>286.36</v>
      </c>
      <c r="G42" s="172">
        <v>120.04300000000001</v>
      </c>
      <c r="H42" s="172">
        <v>153.947</v>
      </c>
      <c r="I42" s="172">
        <v>153.16900000000001</v>
      </c>
      <c r="J42" s="172">
        <v>101.65</v>
      </c>
      <c r="K42" s="172">
        <v>29.49</v>
      </c>
      <c r="L42" s="172">
        <v>24.376000000000001</v>
      </c>
      <c r="M42" s="172">
        <v>4.875</v>
      </c>
      <c r="N42" s="172">
        <v>61.832999999999998</v>
      </c>
      <c r="O42" s="172">
        <v>28.649000000000001</v>
      </c>
      <c r="P42" s="172">
        <v>84.25</v>
      </c>
      <c r="Q42" s="172">
        <v>49.069000000000003</v>
      </c>
      <c r="R42" s="172">
        <v>13.068</v>
      </c>
      <c r="S42" s="172">
        <v>194.90899999999999</v>
      </c>
      <c r="T42" s="172">
        <v>145.57599999999999</v>
      </c>
      <c r="U42" s="172">
        <v>106.648</v>
      </c>
      <c r="V42" s="172">
        <v>477.6</v>
      </c>
      <c r="W42" s="172">
        <v>3.5920000000000001</v>
      </c>
      <c r="X42" s="172">
        <v>35.634</v>
      </c>
      <c r="Y42" s="172">
        <v>108.876</v>
      </c>
      <c r="Z42" s="172">
        <v>35.418999999999997</v>
      </c>
      <c r="AA42" s="172">
        <v>76.41</v>
      </c>
      <c r="AB42" s="172">
        <v>61.555</v>
      </c>
      <c r="AC42" s="172">
        <v>11.653</v>
      </c>
      <c r="AD42" s="172">
        <v>219.84200000000001</v>
      </c>
      <c r="AE42" s="172">
        <v>47.554000000000002</v>
      </c>
      <c r="AF42" s="172">
        <v>67.218000000000004</v>
      </c>
      <c r="AG42" s="172">
        <v>20.399000000000001</v>
      </c>
      <c r="AH42" s="172">
        <v>176.74600000000001</v>
      </c>
      <c r="AI42" s="130"/>
      <c r="AJ42" s="130"/>
      <c r="AK42" s="130"/>
      <c r="AL42" s="130"/>
      <c r="AM42" s="130"/>
      <c r="AN42" s="130"/>
      <c r="AO42" s="130"/>
      <c r="AP42" s="130"/>
      <c r="AQ42" s="130"/>
      <c r="AR42" s="130"/>
      <c r="AS42" s="130"/>
      <c r="AT42" s="130"/>
      <c r="AU42" s="130"/>
      <c r="AV42" s="130"/>
      <c r="AW42" s="130"/>
      <c r="AX42" s="130"/>
      <c r="AY42" s="130"/>
    </row>
    <row r="43" spans="1:51" ht="15" x14ac:dyDescent="0.25">
      <c r="A43" s="253">
        <v>45870</v>
      </c>
      <c r="B43" s="279"/>
      <c r="C43" s="269"/>
      <c r="D43" s="296">
        <v>18.75</v>
      </c>
      <c r="E43" s="172">
        <v>9.8930000000000007</v>
      </c>
      <c r="F43" s="172">
        <v>46.554000000000002</v>
      </c>
      <c r="G43" s="172">
        <v>23.812000000000001</v>
      </c>
      <c r="H43" s="172">
        <v>42.881</v>
      </c>
      <c r="I43" s="172">
        <v>34.637999999999998</v>
      </c>
      <c r="J43" s="172">
        <v>23.917999999999999</v>
      </c>
      <c r="K43" s="172">
        <v>9.6479999999999997</v>
      </c>
      <c r="L43" s="172">
        <v>10.451000000000001</v>
      </c>
      <c r="M43" s="172">
        <v>3.49</v>
      </c>
      <c r="N43" s="172">
        <v>13.54</v>
      </c>
      <c r="O43" s="172">
        <v>9.2829999999999995</v>
      </c>
      <c r="P43" s="172">
        <v>15.382</v>
      </c>
      <c r="Q43" s="172">
        <v>15.353999999999999</v>
      </c>
      <c r="R43" s="172">
        <v>7.6820000000000004</v>
      </c>
      <c r="S43" s="172">
        <v>30.161000000000001</v>
      </c>
      <c r="T43" s="172">
        <v>28.478000000000002</v>
      </c>
      <c r="U43" s="172">
        <v>22.751999999999999</v>
      </c>
      <c r="V43" s="172">
        <v>72.459000000000003</v>
      </c>
      <c r="W43" s="172">
        <v>7.0519999999999996</v>
      </c>
      <c r="X43" s="172">
        <v>11.51</v>
      </c>
      <c r="Y43" s="172">
        <v>36.621000000000002</v>
      </c>
      <c r="Z43" s="172">
        <v>10.702</v>
      </c>
      <c r="AA43" s="172">
        <v>18.364999999999998</v>
      </c>
      <c r="AB43" s="172">
        <v>15.397</v>
      </c>
      <c r="AC43" s="172">
        <v>6.3520000000000003</v>
      </c>
      <c r="AD43" s="172">
        <v>33.308</v>
      </c>
      <c r="AE43" s="172">
        <v>12.532999999999999</v>
      </c>
      <c r="AF43" s="172">
        <v>15.605</v>
      </c>
      <c r="AG43" s="172">
        <v>9.3279999999999994</v>
      </c>
      <c r="AH43" s="172">
        <v>30.62</v>
      </c>
      <c r="AI43" s="130"/>
      <c r="AJ43" s="130"/>
      <c r="AK43" s="130"/>
      <c r="AL43" s="130"/>
      <c r="AM43" s="130"/>
      <c r="AN43" s="130"/>
      <c r="AO43" s="130"/>
      <c r="AP43" s="130"/>
      <c r="AQ43" s="130"/>
      <c r="AR43" s="130"/>
      <c r="AS43" s="130"/>
      <c r="AT43" s="130"/>
      <c r="AU43" s="130"/>
      <c r="AV43" s="130"/>
      <c r="AW43" s="130"/>
      <c r="AX43" s="130"/>
      <c r="AY43" s="130"/>
    </row>
    <row r="44" spans="1:51" ht="15" x14ac:dyDescent="0.25">
      <c r="A44" s="253">
        <v>45901</v>
      </c>
      <c r="B44" s="279"/>
      <c r="C44" s="269"/>
      <c r="D44" s="296">
        <v>12.81</v>
      </c>
      <c r="E44" s="172">
        <v>10.319000000000001</v>
      </c>
      <c r="F44" s="172">
        <v>22.251999999999999</v>
      </c>
      <c r="G44" s="172">
        <v>18.07</v>
      </c>
      <c r="H44" s="172">
        <v>87.066999999999993</v>
      </c>
      <c r="I44" s="172">
        <v>18.213999999999999</v>
      </c>
      <c r="J44" s="172">
        <v>18.625</v>
      </c>
      <c r="K44" s="172">
        <v>18.466999999999999</v>
      </c>
      <c r="L44" s="172">
        <v>10.584</v>
      </c>
      <c r="M44" s="172">
        <v>6.2279999999999998</v>
      </c>
      <c r="N44" s="172">
        <v>16.204000000000001</v>
      </c>
      <c r="O44" s="172">
        <v>18.169</v>
      </c>
      <c r="P44" s="172">
        <v>10.676</v>
      </c>
      <c r="Q44" s="172">
        <v>25.914999999999999</v>
      </c>
      <c r="R44" s="172">
        <v>16.326000000000001</v>
      </c>
      <c r="S44" s="172">
        <v>21.265000000000001</v>
      </c>
      <c r="T44" s="172">
        <v>17.356999999999999</v>
      </c>
      <c r="U44" s="172">
        <v>14.161</v>
      </c>
      <c r="V44" s="172">
        <v>36.604999999999997</v>
      </c>
      <c r="W44" s="172">
        <v>8.4559999999999995</v>
      </c>
      <c r="X44" s="172">
        <v>24.071999999999999</v>
      </c>
      <c r="Y44" s="172">
        <v>36.158000000000001</v>
      </c>
      <c r="Z44" s="172">
        <v>9.7170000000000005</v>
      </c>
      <c r="AA44" s="172">
        <v>13.253</v>
      </c>
      <c r="AB44" s="172">
        <v>12.833</v>
      </c>
      <c r="AC44" s="172">
        <v>7.3769999999999998</v>
      </c>
      <c r="AD44" s="172">
        <v>17.855</v>
      </c>
      <c r="AE44" s="172">
        <v>12.593</v>
      </c>
      <c r="AF44" s="172">
        <v>16.018999999999998</v>
      </c>
      <c r="AG44" s="172">
        <v>8.9570000000000007</v>
      </c>
      <c r="AH44" s="172">
        <v>20.672000000000001</v>
      </c>
      <c r="AI44" s="130"/>
      <c r="AJ44" s="130"/>
      <c r="AK44" s="130"/>
      <c r="AL44" s="130"/>
      <c r="AM44" s="130"/>
      <c r="AN44" s="130"/>
      <c r="AO44" s="130"/>
      <c r="AP44" s="130"/>
      <c r="AQ44" s="130"/>
      <c r="AR44" s="130"/>
      <c r="AS44" s="130"/>
      <c r="AT44" s="130"/>
      <c r="AU44" s="130"/>
      <c r="AV44" s="130"/>
      <c r="AW44" s="130"/>
      <c r="AX44" s="130"/>
      <c r="AY44" s="130"/>
    </row>
    <row r="45" spans="1:51" ht="15" x14ac:dyDescent="0.25">
      <c r="A45" s="253">
        <v>45931</v>
      </c>
      <c r="B45" s="279"/>
      <c r="C45" s="269"/>
      <c r="D45" s="296">
        <v>25.62</v>
      </c>
      <c r="E45" s="172">
        <v>21.655000000000001</v>
      </c>
      <c r="F45" s="172">
        <v>43.865000000000002</v>
      </c>
      <c r="G45" s="172">
        <v>26.942</v>
      </c>
      <c r="H45" s="172">
        <v>101.268</v>
      </c>
      <c r="I45" s="172">
        <v>43.4</v>
      </c>
      <c r="J45" s="172">
        <v>22.617999999999999</v>
      </c>
      <c r="K45" s="172">
        <v>37.533999999999999</v>
      </c>
      <c r="L45" s="172">
        <v>19.079000000000001</v>
      </c>
      <c r="M45" s="172">
        <v>20.186</v>
      </c>
      <c r="N45" s="172">
        <v>18.824000000000002</v>
      </c>
      <c r="O45" s="172">
        <v>36.659999999999997</v>
      </c>
      <c r="P45" s="172">
        <v>28.725000000000001</v>
      </c>
      <c r="Q45" s="172">
        <v>49.808999999999997</v>
      </c>
      <c r="R45" s="172">
        <v>45.154000000000003</v>
      </c>
      <c r="S45" s="172">
        <v>23.832000000000001</v>
      </c>
      <c r="T45" s="172">
        <v>35.311</v>
      </c>
      <c r="U45" s="172">
        <v>25.811</v>
      </c>
      <c r="V45" s="172">
        <v>39.783999999999999</v>
      </c>
      <c r="W45" s="172">
        <v>16.753</v>
      </c>
      <c r="X45" s="172">
        <v>48.213999999999999</v>
      </c>
      <c r="Y45" s="172">
        <v>36.755000000000003</v>
      </c>
      <c r="Z45" s="172">
        <v>15.771000000000001</v>
      </c>
      <c r="AA45" s="172">
        <v>22.606000000000002</v>
      </c>
      <c r="AB45" s="172">
        <v>41.908999999999999</v>
      </c>
      <c r="AC45" s="172">
        <v>24.324000000000002</v>
      </c>
      <c r="AD45" s="172">
        <v>23.504000000000001</v>
      </c>
      <c r="AE45" s="172">
        <v>27.597000000000001</v>
      </c>
      <c r="AF45" s="172">
        <v>18.724</v>
      </c>
      <c r="AG45" s="172">
        <v>14.741</v>
      </c>
      <c r="AH45" s="172">
        <v>40.436999999999998</v>
      </c>
      <c r="AI45" s="130"/>
      <c r="AJ45" s="130"/>
      <c r="AK45" s="130"/>
      <c r="AL45" s="130"/>
      <c r="AM45" s="130"/>
      <c r="AN45" s="130"/>
      <c r="AO45" s="130"/>
      <c r="AP45" s="130"/>
      <c r="AQ45" s="130"/>
      <c r="AR45" s="130"/>
      <c r="AS45" s="130"/>
      <c r="AT45" s="130"/>
      <c r="AU45" s="130"/>
      <c r="AV45" s="130"/>
      <c r="AW45" s="130"/>
      <c r="AX45" s="130"/>
      <c r="AY45" s="130"/>
    </row>
    <row r="46" spans="1:51" ht="15" x14ac:dyDescent="0.25">
      <c r="A46" s="253">
        <v>45962</v>
      </c>
      <c r="B46" s="279"/>
      <c r="C46" s="269"/>
      <c r="D46" s="296">
        <v>29.55</v>
      </c>
      <c r="E46" s="172">
        <v>26.05</v>
      </c>
      <c r="F46" s="172">
        <v>40.037999999999997</v>
      </c>
      <c r="G46" s="172">
        <v>52.052</v>
      </c>
      <c r="H46" s="172">
        <v>50.19</v>
      </c>
      <c r="I46" s="172">
        <v>38.545999999999999</v>
      </c>
      <c r="J46" s="172">
        <v>25.971</v>
      </c>
      <c r="K46" s="172">
        <v>26.291</v>
      </c>
      <c r="L46" s="172">
        <v>24.855</v>
      </c>
      <c r="M46" s="172">
        <v>19.271000000000001</v>
      </c>
      <c r="N46" s="172">
        <v>25.236999999999998</v>
      </c>
      <c r="O46" s="172">
        <v>43.29</v>
      </c>
      <c r="P46" s="172">
        <v>28.457999999999998</v>
      </c>
      <c r="Q46" s="172">
        <v>44.881999999999998</v>
      </c>
      <c r="R46" s="172">
        <v>35.179000000000002</v>
      </c>
      <c r="S46" s="172">
        <v>29.535</v>
      </c>
      <c r="T46" s="172">
        <v>36.195</v>
      </c>
      <c r="U46" s="172">
        <v>47.841999999999999</v>
      </c>
      <c r="V46" s="172">
        <v>40.892000000000003</v>
      </c>
      <c r="W46" s="172">
        <v>23.192</v>
      </c>
      <c r="X46" s="172">
        <v>40.972000000000001</v>
      </c>
      <c r="Y46" s="172">
        <v>35.207000000000001</v>
      </c>
      <c r="Z46" s="172">
        <v>23.265000000000001</v>
      </c>
      <c r="AA46" s="172">
        <v>26.122</v>
      </c>
      <c r="AB46" s="172">
        <v>32.555</v>
      </c>
      <c r="AC46" s="172">
        <v>26.158999999999999</v>
      </c>
      <c r="AD46" s="172">
        <v>29.585000000000001</v>
      </c>
      <c r="AE46" s="172">
        <v>38.456000000000003</v>
      </c>
      <c r="AF46" s="172">
        <v>25.904</v>
      </c>
      <c r="AG46" s="172">
        <v>21.222000000000001</v>
      </c>
      <c r="AH46" s="172">
        <v>34.505000000000003</v>
      </c>
      <c r="AI46" s="130"/>
      <c r="AJ46" s="130"/>
      <c r="AK46" s="130"/>
      <c r="AL46" s="130"/>
      <c r="AM46" s="130"/>
      <c r="AN46" s="130"/>
      <c r="AO46" s="130"/>
      <c r="AP46" s="130"/>
      <c r="AQ46" s="130"/>
      <c r="AR46" s="130"/>
      <c r="AS46" s="130"/>
      <c r="AT46" s="130"/>
      <c r="AU46" s="130"/>
      <c r="AV46" s="130"/>
      <c r="AW46" s="130"/>
      <c r="AX46" s="130"/>
      <c r="AY46" s="130"/>
    </row>
    <row r="47" spans="1:51" ht="15" x14ac:dyDescent="0.25">
      <c r="A47" s="253">
        <v>45992</v>
      </c>
      <c r="B47" s="279"/>
      <c r="C47" s="269"/>
      <c r="D47" s="296">
        <v>24.61</v>
      </c>
      <c r="E47" s="172">
        <v>22.597999999999999</v>
      </c>
      <c r="F47" s="172">
        <v>40.313000000000002</v>
      </c>
      <c r="G47" s="172">
        <v>47.012</v>
      </c>
      <c r="H47" s="172">
        <v>34.655000000000001</v>
      </c>
      <c r="I47" s="172">
        <v>41.125</v>
      </c>
      <c r="J47" s="172">
        <v>25.777999999999999</v>
      </c>
      <c r="K47" s="172">
        <v>23.567</v>
      </c>
      <c r="L47" s="172">
        <v>21.937999999999999</v>
      </c>
      <c r="M47" s="172">
        <v>19.27</v>
      </c>
      <c r="N47" s="172">
        <v>26.690999999999999</v>
      </c>
      <c r="O47" s="172">
        <v>25.722000000000001</v>
      </c>
      <c r="P47" s="172">
        <v>23.384</v>
      </c>
      <c r="Q47" s="172">
        <v>31.033000000000001</v>
      </c>
      <c r="R47" s="172">
        <v>23.663</v>
      </c>
      <c r="S47" s="172">
        <v>28.524999999999999</v>
      </c>
      <c r="T47" s="172">
        <v>28.91</v>
      </c>
      <c r="U47" s="172">
        <v>33.774999999999999</v>
      </c>
      <c r="V47" s="172">
        <v>34.19</v>
      </c>
      <c r="W47" s="172">
        <v>22.893999999999998</v>
      </c>
      <c r="X47" s="172">
        <v>27.536999999999999</v>
      </c>
      <c r="Y47" s="172">
        <v>31.509</v>
      </c>
      <c r="Z47" s="172">
        <v>23.407</v>
      </c>
      <c r="AA47" s="172">
        <v>25.065000000000001</v>
      </c>
      <c r="AB47" s="172">
        <v>31.324000000000002</v>
      </c>
      <c r="AC47" s="172">
        <v>21.023</v>
      </c>
      <c r="AD47" s="172">
        <v>30.31</v>
      </c>
      <c r="AE47" s="172">
        <v>30.808</v>
      </c>
      <c r="AF47" s="172">
        <v>23.608000000000001</v>
      </c>
      <c r="AG47" s="172">
        <v>20.724</v>
      </c>
      <c r="AH47" s="172">
        <v>27.193999999999999</v>
      </c>
      <c r="AI47" s="130"/>
      <c r="AJ47" s="130"/>
      <c r="AK47" s="130"/>
      <c r="AL47" s="130"/>
      <c r="AM47" s="130"/>
      <c r="AN47" s="130"/>
      <c r="AO47" s="130"/>
      <c r="AP47" s="130"/>
      <c r="AQ47" s="130"/>
      <c r="AR47" s="130"/>
      <c r="AS47" s="130"/>
      <c r="AT47" s="130"/>
      <c r="AU47" s="130"/>
      <c r="AV47" s="130"/>
      <c r="AW47" s="130"/>
      <c r="AX47" s="130"/>
      <c r="AY47" s="130"/>
    </row>
    <row r="48" spans="1:51" ht="15" x14ac:dyDescent="0.25">
      <c r="A48" s="253">
        <v>46023</v>
      </c>
      <c r="B48" s="279"/>
      <c r="C48" s="269"/>
      <c r="D48" s="296">
        <v>24.77</v>
      </c>
      <c r="E48" s="172">
        <v>24.074000000000002</v>
      </c>
      <c r="F48" s="172">
        <v>30.702999999999999</v>
      </c>
      <c r="G48" s="172">
        <v>34.854999999999997</v>
      </c>
      <c r="H48" s="172">
        <v>32.173999999999999</v>
      </c>
      <c r="I48" s="172">
        <v>30.574000000000002</v>
      </c>
      <c r="J48" s="172">
        <v>29.347999999999999</v>
      </c>
      <c r="K48" s="172">
        <v>21.948</v>
      </c>
      <c r="L48" s="172">
        <v>20.437999999999999</v>
      </c>
      <c r="M48" s="172">
        <v>18.103000000000002</v>
      </c>
      <c r="N48" s="172">
        <v>23.375</v>
      </c>
      <c r="O48" s="172">
        <v>29.498000000000001</v>
      </c>
      <c r="P48" s="172">
        <v>26.039000000000001</v>
      </c>
      <c r="Q48" s="172">
        <v>25.571000000000002</v>
      </c>
      <c r="R48" s="172">
        <v>21.864999999999998</v>
      </c>
      <c r="S48" s="172">
        <v>27.015999999999998</v>
      </c>
      <c r="T48" s="172">
        <v>26.347000000000001</v>
      </c>
      <c r="U48" s="172">
        <v>30.245999999999999</v>
      </c>
      <c r="V48" s="172">
        <v>34.098999999999997</v>
      </c>
      <c r="W48" s="172">
        <v>20.863</v>
      </c>
      <c r="X48" s="172">
        <v>23.797999999999998</v>
      </c>
      <c r="Y48" s="172">
        <v>27.841000000000001</v>
      </c>
      <c r="Z48" s="172">
        <v>21.861999999999998</v>
      </c>
      <c r="AA48" s="172">
        <v>24.114999999999998</v>
      </c>
      <c r="AB48" s="172">
        <v>27.869</v>
      </c>
      <c r="AC48" s="172">
        <v>19.643000000000001</v>
      </c>
      <c r="AD48" s="172">
        <v>26.428999999999998</v>
      </c>
      <c r="AE48" s="172">
        <v>25.695</v>
      </c>
      <c r="AF48" s="172">
        <v>22.254999999999999</v>
      </c>
      <c r="AG48" s="172">
        <v>20.122</v>
      </c>
      <c r="AH48" s="172">
        <v>25.215</v>
      </c>
      <c r="AI48" s="130"/>
      <c r="AJ48" s="130"/>
      <c r="AK48" s="130"/>
      <c r="AL48" s="130"/>
      <c r="AM48" s="130"/>
      <c r="AN48" s="130"/>
      <c r="AO48" s="130"/>
      <c r="AP48" s="130"/>
      <c r="AQ48" s="130"/>
      <c r="AR48" s="130"/>
      <c r="AS48" s="130"/>
      <c r="AT48" s="130"/>
      <c r="AU48" s="130"/>
      <c r="AV48" s="130"/>
      <c r="AW48" s="130"/>
      <c r="AX48" s="130"/>
      <c r="AY48" s="130"/>
    </row>
    <row r="49" spans="1:1005" ht="15" x14ac:dyDescent="0.25">
      <c r="A49" s="253">
        <v>46054</v>
      </c>
      <c r="B49" s="279"/>
      <c r="C49" s="269"/>
      <c r="D49" s="296">
        <v>25.12</v>
      </c>
      <c r="E49" s="172">
        <v>32.366999999999997</v>
      </c>
      <c r="F49" s="172">
        <v>35.286999999999999</v>
      </c>
      <c r="G49" s="172">
        <v>27.448</v>
      </c>
      <c r="H49" s="172">
        <v>31.359000000000002</v>
      </c>
      <c r="I49" s="172">
        <v>30.381</v>
      </c>
      <c r="J49" s="172">
        <v>36.906999999999996</v>
      </c>
      <c r="K49" s="172">
        <v>19.524999999999999</v>
      </c>
      <c r="L49" s="172">
        <v>17.728999999999999</v>
      </c>
      <c r="M49" s="172">
        <v>26.585999999999999</v>
      </c>
      <c r="N49" s="172">
        <v>20.957000000000001</v>
      </c>
      <c r="O49" s="172">
        <v>31.405999999999999</v>
      </c>
      <c r="P49" s="172">
        <v>20.526</v>
      </c>
      <c r="Q49" s="172">
        <v>27.765000000000001</v>
      </c>
      <c r="R49" s="172">
        <v>19.125</v>
      </c>
      <c r="S49" s="172">
        <v>28.376999999999999</v>
      </c>
      <c r="T49" s="172">
        <v>22.617999999999999</v>
      </c>
      <c r="U49" s="172">
        <v>24.922999999999998</v>
      </c>
      <c r="V49" s="172">
        <v>29.606000000000002</v>
      </c>
      <c r="W49" s="172">
        <v>19</v>
      </c>
      <c r="X49" s="172">
        <v>24.062999999999999</v>
      </c>
      <c r="Y49" s="172">
        <v>49.96</v>
      </c>
      <c r="Z49" s="172">
        <v>23.664999999999999</v>
      </c>
      <c r="AA49" s="172">
        <v>44.551000000000002</v>
      </c>
      <c r="AB49" s="172">
        <v>31.702999999999999</v>
      </c>
      <c r="AC49" s="172">
        <v>18.693000000000001</v>
      </c>
      <c r="AD49" s="172">
        <v>22.766999999999999</v>
      </c>
      <c r="AE49" s="172">
        <v>23.492999999999999</v>
      </c>
      <c r="AF49" s="172">
        <v>20.928000000000001</v>
      </c>
      <c r="AG49" s="172">
        <v>17.228999999999999</v>
      </c>
      <c r="AH49" s="172">
        <v>22.210999999999999</v>
      </c>
      <c r="AI49" s="130"/>
      <c r="AJ49" s="130"/>
      <c r="AK49" s="130"/>
      <c r="AL49" s="130"/>
      <c r="AM49" s="130"/>
      <c r="AN49" s="130"/>
      <c r="AO49" s="130"/>
      <c r="AP49" s="130"/>
      <c r="AQ49" s="130"/>
      <c r="AR49" s="130"/>
      <c r="AS49" s="130"/>
      <c r="AT49" s="130"/>
      <c r="AU49" s="130"/>
      <c r="AV49" s="130"/>
      <c r="AW49" s="130"/>
      <c r="AX49" s="130"/>
      <c r="AY49" s="130"/>
    </row>
    <row r="50" spans="1:1005" ht="15" x14ac:dyDescent="0.25">
      <c r="A50" s="253">
        <v>46082</v>
      </c>
      <c r="B50" s="279"/>
      <c r="C50" s="269"/>
      <c r="D50" s="296">
        <v>74.209999999999994</v>
      </c>
      <c r="E50" s="172">
        <v>95.141999999999996</v>
      </c>
      <c r="F50" s="172">
        <v>67.153000000000006</v>
      </c>
      <c r="G50" s="172">
        <v>84.638999999999996</v>
      </c>
      <c r="H50" s="172">
        <v>82.284000000000006</v>
      </c>
      <c r="I50" s="172">
        <v>86.96</v>
      </c>
      <c r="J50" s="172">
        <v>65.552000000000007</v>
      </c>
      <c r="K50" s="172">
        <v>48.970999999999997</v>
      </c>
      <c r="L50" s="172">
        <v>28.122</v>
      </c>
      <c r="M50" s="172">
        <v>55.997</v>
      </c>
      <c r="N50" s="172">
        <v>104.288</v>
      </c>
      <c r="O50" s="172">
        <v>51.878</v>
      </c>
      <c r="P50" s="172">
        <v>42.122999999999998</v>
      </c>
      <c r="Q50" s="172">
        <v>132.67500000000001</v>
      </c>
      <c r="R50" s="172">
        <v>27.631</v>
      </c>
      <c r="S50" s="172">
        <v>95.02</v>
      </c>
      <c r="T50" s="172">
        <v>36.215000000000003</v>
      </c>
      <c r="U50" s="172">
        <v>59.625999999999998</v>
      </c>
      <c r="V50" s="172">
        <v>95.366</v>
      </c>
      <c r="W50" s="172">
        <v>41.05</v>
      </c>
      <c r="X50" s="172">
        <v>68.325000000000003</v>
      </c>
      <c r="Y50" s="172">
        <v>94.882999999999996</v>
      </c>
      <c r="Z50" s="172">
        <v>66.17</v>
      </c>
      <c r="AA50" s="172">
        <v>152.11500000000001</v>
      </c>
      <c r="AB50" s="172">
        <v>57.774999999999999</v>
      </c>
      <c r="AC50" s="172">
        <v>30.346</v>
      </c>
      <c r="AD50" s="172">
        <v>62.734999999999999</v>
      </c>
      <c r="AE50" s="172">
        <v>45.222000000000001</v>
      </c>
      <c r="AF50" s="172">
        <v>65.606999999999999</v>
      </c>
      <c r="AG50" s="172">
        <v>40.567</v>
      </c>
      <c r="AH50" s="172">
        <v>75.191999999999993</v>
      </c>
      <c r="AI50" s="130"/>
      <c r="AJ50" s="130"/>
      <c r="AK50" s="130"/>
      <c r="AL50" s="130"/>
      <c r="AM50" s="130"/>
      <c r="AN50" s="130"/>
      <c r="AO50" s="130"/>
      <c r="AP50" s="130"/>
      <c r="AQ50" s="130"/>
      <c r="AR50" s="130"/>
      <c r="AS50" s="130"/>
      <c r="AT50" s="130"/>
      <c r="AU50" s="130"/>
      <c r="AV50" s="130"/>
      <c r="AW50" s="130"/>
      <c r="AX50" s="130"/>
      <c r="AY50" s="130"/>
    </row>
    <row r="51" spans="1:1005" ht="15" x14ac:dyDescent="0.25">
      <c r="A51" s="253">
        <v>46113</v>
      </c>
      <c r="B51" s="279"/>
      <c r="C51" s="269"/>
      <c r="D51" s="296">
        <v>202.84</v>
      </c>
      <c r="E51" s="172">
        <v>130.68299999999999</v>
      </c>
      <c r="F51" s="172">
        <v>340.39699999999999</v>
      </c>
      <c r="G51" s="172">
        <v>261.35899999999998</v>
      </c>
      <c r="H51" s="172">
        <v>278.94600000000003</v>
      </c>
      <c r="I51" s="172">
        <v>224.59800000000001</v>
      </c>
      <c r="J51" s="172">
        <v>212.89500000000001</v>
      </c>
      <c r="K51" s="172">
        <v>187.16800000000001</v>
      </c>
      <c r="L51" s="172">
        <v>131.47499999999999</v>
      </c>
      <c r="M51" s="172">
        <v>224.94399999999999</v>
      </c>
      <c r="N51" s="172">
        <v>263.88799999999998</v>
      </c>
      <c r="O51" s="172">
        <v>208.45</v>
      </c>
      <c r="P51" s="172">
        <v>317.42599999999999</v>
      </c>
      <c r="Q51" s="172">
        <v>231.559</v>
      </c>
      <c r="R51" s="172">
        <v>102.545</v>
      </c>
      <c r="S51" s="172">
        <v>268.39999999999998</v>
      </c>
      <c r="T51" s="172">
        <v>202.03700000000001</v>
      </c>
      <c r="U51" s="172">
        <v>360.42099999999999</v>
      </c>
      <c r="V51" s="172">
        <v>263.16000000000003</v>
      </c>
      <c r="W51" s="172">
        <v>116.745</v>
      </c>
      <c r="X51" s="172">
        <v>253.41</v>
      </c>
      <c r="Y51" s="172">
        <v>172.57900000000001</v>
      </c>
      <c r="Z51" s="172">
        <v>264.34100000000001</v>
      </c>
      <c r="AA51" s="172">
        <v>220.94</v>
      </c>
      <c r="AB51" s="172">
        <v>144.858</v>
      </c>
      <c r="AC51" s="172">
        <v>214.136</v>
      </c>
      <c r="AD51" s="172">
        <v>201.26300000000001</v>
      </c>
      <c r="AE51" s="172">
        <v>142.31399999999999</v>
      </c>
      <c r="AF51" s="172">
        <v>173.875</v>
      </c>
      <c r="AG51" s="172">
        <v>192.113</v>
      </c>
      <c r="AH51" s="172">
        <v>241.51599999999999</v>
      </c>
      <c r="AI51" s="130"/>
      <c r="AJ51" s="130"/>
      <c r="AK51" s="130"/>
      <c r="AL51" s="130"/>
      <c r="AM51" s="130"/>
      <c r="AN51" s="130"/>
      <c r="AO51" s="130"/>
      <c r="AP51" s="130"/>
      <c r="AQ51" s="130"/>
      <c r="AR51" s="130"/>
      <c r="AS51" s="130"/>
      <c r="AT51" s="130"/>
      <c r="AU51" s="130"/>
      <c r="AV51" s="130"/>
      <c r="AW51" s="130"/>
      <c r="AX51" s="130"/>
      <c r="AY51" s="130"/>
    </row>
    <row r="52" spans="1:1005" ht="15" x14ac:dyDescent="0.25">
      <c r="A52" s="253">
        <v>46143</v>
      </c>
      <c r="B52" s="279"/>
      <c r="C52" s="269"/>
      <c r="D52" s="296">
        <v>512.59</v>
      </c>
      <c r="E52" s="172">
        <v>697.53700000000003</v>
      </c>
      <c r="F52" s="172">
        <v>795.54700000000003</v>
      </c>
      <c r="G52" s="172">
        <v>953.52599999999995</v>
      </c>
      <c r="H52" s="172">
        <v>689.72900000000004</v>
      </c>
      <c r="I52" s="172">
        <v>623.96100000000001</v>
      </c>
      <c r="J52" s="172">
        <v>545.82600000000002</v>
      </c>
      <c r="K52" s="172">
        <v>464.65199999999999</v>
      </c>
      <c r="L52" s="172">
        <v>204.50299999999999</v>
      </c>
      <c r="M52" s="172">
        <v>588.755</v>
      </c>
      <c r="N52" s="172">
        <v>443.173</v>
      </c>
      <c r="O52" s="172">
        <v>574.91700000000003</v>
      </c>
      <c r="P52" s="172">
        <v>667.87300000000005</v>
      </c>
      <c r="Q52" s="172">
        <v>436.16899999999998</v>
      </c>
      <c r="R52" s="172">
        <v>635.93899999999996</v>
      </c>
      <c r="S52" s="172">
        <v>759.01199999999994</v>
      </c>
      <c r="T52" s="172">
        <v>440.64299999999997</v>
      </c>
      <c r="U52" s="172">
        <v>890.35199999999998</v>
      </c>
      <c r="V52" s="172">
        <v>251.886</v>
      </c>
      <c r="W52" s="172">
        <v>356.65</v>
      </c>
      <c r="X52" s="172">
        <v>591.83100000000002</v>
      </c>
      <c r="Y52" s="172">
        <v>375.13499999999999</v>
      </c>
      <c r="Z52" s="172">
        <v>651.53300000000002</v>
      </c>
      <c r="AA52" s="172">
        <v>483.46600000000001</v>
      </c>
      <c r="AB52" s="172">
        <v>392.08300000000003</v>
      </c>
      <c r="AC52" s="172">
        <v>480.63499999999999</v>
      </c>
      <c r="AD52" s="172">
        <v>564.88900000000001</v>
      </c>
      <c r="AE52" s="172">
        <v>436.82499999999999</v>
      </c>
      <c r="AF52" s="172">
        <v>363.58699999999999</v>
      </c>
      <c r="AG52" s="172">
        <v>681.4</v>
      </c>
      <c r="AH52" s="172">
        <v>457.44900000000001</v>
      </c>
      <c r="AI52" s="130"/>
      <c r="AJ52" s="130"/>
      <c r="AK52" s="130"/>
      <c r="AL52" s="130"/>
      <c r="AM52" s="130"/>
      <c r="AN52" s="130"/>
      <c r="AO52" s="130"/>
      <c r="AP52" s="130"/>
      <c r="AQ52" s="130"/>
      <c r="AR52" s="130"/>
      <c r="AS52" s="130"/>
      <c r="AT52" s="130"/>
      <c r="AU52" s="130"/>
      <c r="AV52" s="130"/>
      <c r="AW52" s="130"/>
      <c r="AX52" s="130"/>
      <c r="AY52" s="130"/>
    </row>
    <row r="53" spans="1:1005" ht="15" x14ac:dyDescent="0.25">
      <c r="A53" s="253">
        <v>46174</v>
      </c>
      <c r="B53" s="279"/>
      <c r="C53" s="269"/>
      <c r="D53" s="296">
        <v>366.7</v>
      </c>
      <c r="E53" s="172">
        <v>824.56399999999996</v>
      </c>
      <c r="F53" s="172">
        <v>583.52</v>
      </c>
      <c r="G53" s="172">
        <v>811.95500000000004</v>
      </c>
      <c r="H53" s="172">
        <v>443.74900000000002</v>
      </c>
      <c r="I53" s="172">
        <v>522.11</v>
      </c>
      <c r="J53" s="172">
        <v>280.84699999999998</v>
      </c>
      <c r="K53" s="172">
        <v>212.51</v>
      </c>
      <c r="L53" s="172">
        <v>121.431</v>
      </c>
      <c r="M53" s="172">
        <v>439.20299999999997</v>
      </c>
      <c r="N53" s="172">
        <v>185.94300000000001</v>
      </c>
      <c r="O53" s="172">
        <v>445.18400000000003</v>
      </c>
      <c r="P53" s="172">
        <v>349.21800000000002</v>
      </c>
      <c r="Q53" s="172">
        <v>143.64699999999999</v>
      </c>
      <c r="R53" s="172">
        <v>706.22199999999998</v>
      </c>
      <c r="S53" s="172">
        <v>508.81</v>
      </c>
      <c r="T53" s="172">
        <v>560.01700000000005</v>
      </c>
      <c r="U53" s="172">
        <v>1101.193</v>
      </c>
      <c r="V53" s="172">
        <v>51.435000000000002</v>
      </c>
      <c r="W53" s="172">
        <v>261.07600000000002</v>
      </c>
      <c r="X53" s="172">
        <v>544.38400000000001</v>
      </c>
      <c r="Y53" s="172">
        <v>251.267</v>
      </c>
      <c r="Z53" s="172">
        <v>460.43099999999998</v>
      </c>
      <c r="AA53" s="172">
        <v>360.06200000000001</v>
      </c>
      <c r="AB53" s="172">
        <v>145.65899999999999</v>
      </c>
      <c r="AC53" s="172">
        <v>592.53399999999999</v>
      </c>
      <c r="AD53" s="172">
        <v>361.036</v>
      </c>
      <c r="AE53" s="172">
        <v>374.93700000000001</v>
      </c>
      <c r="AF53" s="172">
        <v>147.65</v>
      </c>
      <c r="AG53" s="172">
        <v>694.21199999999999</v>
      </c>
      <c r="AH53" s="172">
        <v>182.595</v>
      </c>
      <c r="AI53" s="130"/>
      <c r="AJ53" s="130"/>
      <c r="AK53" s="130"/>
      <c r="AL53" s="130"/>
      <c r="AM53" s="130"/>
      <c r="AN53" s="130"/>
      <c r="AO53" s="130"/>
      <c r="AP53" s="130"/>
      <c r="AQ53" s="130"/>
      <c r="AR53" s="130"/>
      <c r="AS53" s="130"/>
      <c r="AT53" s="130"/>
      <c r="AU53" s="130"/>
      <c r="AV53" s="130"/>
      <c r="AW53" s="130"/>
      <c r="AX53" s="130"/>
      <c r="AY53" s="130"/>
    </row>
    <row r="54" spans="1:1005" ht="15" x14ac:dyDescent="0.25">
      <c r="A54" s="253">
        <v>46204</v>
      </c>
      <c r="B54" s="279"/>
      <c r="C54" s="269"/>
      <c r="D54" s="296">
        <v>54</v>
      </c>
      <c r="E54" s="172">
        <v>298.86799999999999</v>
      </c>
      <c r="F54" s="172">
        <v>120.309</v>
      </c>
      <c r="G54" s="172">
        <v>153.94399999999999</v>
      </c>
      <c r="H54" s="172">
        <v>153.34700000000001</v>
      </c>
      <c r="I54" s="172">
        <v>108.752</v>
      </c>
      <c r="J54" s="172">
        <v>29.812000000000001</v>
      </c>
      <c r="K54" s="172">
        <v>24.664999999999999</v>
      </c>
      <c r="L54" s="172">
        <v>4.8970000000000002</v>
      </c>
      <c r="M54" s="172">
        <v>65.602999999999994</v>
      </c>
      <c r="N54" s="172">
        <v>28.725000000000001</v>
      </c>
      <c r="O54" s="172">
        <v>84.188999999999993</v>
      </c>
      <c r="P54" s="172">
        <v>49.106000000000002</v>
      </c>
      <c r="Q54" s="172">
        <v>14.259</v>
      </c>
      <c r="R54" s="172">
        <v>194.93100000000001</v>
      </c>
      <c r="S54" s="172">
        <v>145.625</v>
      </c>
      <c r="T54" s="172">
        <v>106.67700000000001</v>
      </c>
      <c r="U54" s="172">
        <v>499.274</v>
      </c>
      <c r="V54" s="172">
        <v>3.665</v>
      </c>
      <c r="W54" s="172">
        <v>35.698999999999998</v>
      </c>
      <c r="X54" s="172">
        <v>109.589</v>
      </c>
      <c r="Y54" s="172">
        <v>37.146000000000001</v>
      </c>
      <c r="Z54" s="172">
        <v>76.471999999999994</v>
      </c>
      <c r="AA54" s="172">
        <v>61.63</v>
      </c>
      <c r="AB54" s="172">
        <v>11.614000000000001</v>
      </c>
      <c r="AC54" s="172">
        <v>233.935</v>
      </c>
      <c r="AD54" s="172">
        <v>47.750999999999998</v>
      </c>
      <c r="AE54" s="172">
        <v>67.183999999999997</v>
      </c>
      <c r="AF54" s="172">
        <v>20.655000000000001</v>
      </c>
      <c r="AG54" s="172">
        <v>186.398</v>
      </c>
      <c r="AH54" s="172">
        <v>24.713999999999999</v>
      </c>
      <c r="AI54" s="130"/>
      <c r="AJ54" s="130"/>
      <c r="AK54" s="130"/>
      <c r="AL54" s="130"/>
      <c r="AM54" s="130"/>
      <c r="AN54" s="130"/>
      <c r="AO54" s="130"/>
      <c r="AP54" s="130"/>
      <c r="AQ54" s="130"/>
      <c r="AR54" s="130"/>
      <c r="AS54" s="130"/>
      <c r="AT54" s="130"/>
      <c r="AU54" s="130"/>
      <c r="AV54" s="130"/>
      <c r="AW54" s="130"/>
      <c r="AX54" s="130"/>
      <c r="AY54" s="130"/>
    </row>
    <row r="55" spans="1:1005" ht="15" x14ac:dyDescent="0.25">
      <c r="A55" s="253">
        <v>46235</v>
      </c>
      <c r="B55" s="279"/>
      <c r="C55" s="269"/>
      <c r="D55" s="296">
        <v>18.75</v>
      </c>
      <c r="E55" s="172">
        <v>48.997</v>
      </c>
      <c r="F55" s="172">
        <v>24.053999999999998</v>
      </c>
      <c r="G55" s="172">
        <v>42.872</v>
      </c>
      <c r="H55" s="172">
        <v>34.79</v>
      </c>
      <c r="I55" s="172">
        <v>24.69</v>
      </c>
      <c r="J55" s="172">
        <v>9.9380000000000006</v>
      </c>
      <c r="K55" s="172">
        <v>10.74</v>
      </c>
      <c r="L55" s="172">
        <v>3.6459999999999999</v>
      </c>
      <c r="M55" s="172">
        <v>13.932</v>
      </c>
      <c r="N55" s="172">
        <v>9.343</v>
      </c>
      <c r="O55" s="172">
        <v>15.324999999999999</v>
      </c>
      <c r="P55" s="172">
        <v>15.417</v>
      </c>
      <c r="Q55" s="172">
        <v>7.835</v>
      </c>
      <c r="R55" s="172">
        <v>30.210999999999999</v>
      </c>
      <c r="S55" s="172">
        <v>28.516999999999999</v>
      </c>
      <c r="T55" s="172">
        <v>22.777999999999999</v>
      </c>
      <c r="U55" s="172">
        <v>77.206000000000003</v>
      </c>
      <c r="V55" s="172">
        <v>7.258</v>
      </c>
      <c r="W55" s="172">
        <v>11.571</v>
      </c>
      <c r="X55" s="172">
        <v>37.341999999999999</v>
      </c>
      <c r="Y55" s="172">
        <v>10.928000000000001</v>
      </c>
      <c r="Z55" s="172">
        <v>18.431999999999999</v>
      </c>
      <c r="AA55" s="172">
        <v>15.473000000000001</v>
      </c>
      <c r="AB55" s="172">
        <v>6.3129999999999997</v>
      </c>
      <c r="AC55" s="172">
        <v>35.311999999999998</v>
      </c>
      <c r="AD55" s="172">
        <v>12.693</v>
      </c>
      <c r="AE55" s="172">
        <v>15.581</v>
      </c>
      <c r="AF55" s="172">
        <v>9.5310000000000006</v>
      </c>
      <c r="AG55" s="172">
        <v>31.753</v>
      </c>
      <c r="AH55" s="172">
        <v>9.9009999999999998</v>
      </c>
      <c r="AI55" s="130"/>
      <c r="AJ55" s="130"/>
      <c r="AK55" s="130"/>
      <c r="AL55" s="130"/>
      <c r="AM55" s="130"/>
      <c r="AN55" s="130"/>
      <c r="AO55" s="130"/>
      <c r="AP55" s="130"/>
      <c r="AQ55" s="130"/>
      <c r="AR55" s="130"/>
      <c r="AS55" s="130"/>
      <c r="AT55" s="130"/>
      <c r="AU55" s="130"/>
      <c r="AV55" s="130"/>
      <c r="AW55" s="130"/>
      <c r="AX55" s="130"/>
      <c r="AY55" s="130"/>
    </row>
    <row r="56" spans="1:1005" ht="15" x14ac:dyDescent="0.25">
      <c r="A56" s="253">
        <v>46266</v>
      </c>
      <c r="B56" s="279"/>
      <c r="C56" s="269"/>
      <c r="D56" s="296">
        <v>12.81</v>
      </c>
      <c r="E56" s="172">
        <v>22.356999999999999</v>
      </c>
      <c r="F56" s="172">
        <v>18.286000000000001</v>
      </c>
      <c r="G56" s="172">
        <v>87.055999999999997</v>
      </c>
      <c r="H56" s="172">
        <v>18.356999999999999</v>
      </c>
      <c r="I56" s="172">
        <v>18.552</v>
      </c>
      <c r="J56" s="172">
        <v>18.798999999999999</v>
      </c>
      <c r="K56" s="172">
        <v>10.833</v>
      </c>
      <c r="L56" s="172">
        <v>6.4130000000000003</v>
      </c>
      <c r="M56" s="172">
        <v>16.170999999999999</v>
      </c>
      <c r="N56" s="172">
        <v>18.227</v>
      </c>
      <c r="O56" s="172">
        <v>10.627000000000001</v>
      </c>
      <c r="P56" s="172">
        <v>25.978000000000002</v>
      </c>
      <c r="Q56" s="172">
        <v>15.718</v>
      </c>
      <c r="R56" s="172">
        <v>21.311</v>
      </c>
      <c r="S56" s="172">
        <v>17.388999999999999</v>
      </c>
      <c r="T56" s="172">
        <v>14.183</v>
      </c>
      <c r="U56" s="172">
        <v>36.993000000000002</v>
      </c>
      <c r="V56" s="172">
        <v>8.625</v>
      </c>
      <c r="W56" s="172">
        <v>24.132999999999999</v>
      </c>
      <c r="X56" s="172">
        <v>36.872</v>
      </c>
      <c r="Y56" s="172">
        <v>9.7010000000000005</v>
      </c>
      <c r="Z56" s="172">
        <v>13.311</v>
      </c>
      <c r="AA56" s="172">
        <v>12.898</v>
      </c>
      <c r="AB56" s="172">
        <v>7.3410000000000002</v>
      </c>
      <c r="AC56" s="172">
        <v>18.282</v>
      </c>
      <c r="AD56" s="172">
        <v>12.757999999999999</v>
      </c>
      <c r="AE56" s="172">
        <v>15.992000000000001</v>
      </c>
      <c r="AF56" s="172">
        <v>9.1379999999999999</v>
      </c>
      <c r="AG56" s="172">
        <v>20.809000000000001</v>
      </c>
      <c r="AH56" s="172">
        <v>10.324999999999999</v>
      </c>
      <c r="AI56" s="130"/>
      <c r="AJ56" s="130"/>
      <c r="AK56" s="130"/>
      <c r="AL56" s="130"/>
      <c r="AM56" s="130"/>
      <c r="AN56" s="130"/>
      <c r="AO56" s="130"/>
      <c r="AP56" s="130"/>
      <c r="AQ56" s="130"/>
      <c r="AR56" s="130"/>
      <c r="AS56" s="130"/>
      <c r="AT56" s="130"/>
      <c r="AU56" s="130"/>
      <c r="AV56" s="130"/>
      <c r="AW56" s="130"/>
      <c r="AX56" s="130"/>
      <c r="AY56" s="130"/>
    </row>
    <row r="57" spans="1:1005" ht="15" x14ac:dyDescent="0.25">
      <c r="A57" s="253">
        <v>46296</v>
      </c>
      <c r="B57" s="279"/>
      <c r="C57" s="269"/>
      <c r="D57" s="296">
        <v>25.62</v>
      </c>
      <c r="E57" s="172">
        <v>43.802999999999997</v>
      </c>
      <c r="F57" s="172">
        <v>27.158999999999999</v>
      </c>
      <c r="G57" s="172">
        <v>101.261</v>
      </c>
      <c r="H57" s="172">
        <v>43.542999999999999</v>
      </c>
      <c r="I57" s="172">
        <v>22.975000000000001</v>
      </c>
      <c r="J57" s="172">
        <v>37.884</v>
      </c>
      <c r="K57" s="172">
        <v>19.355</v>
      </c>
      <c r="L57" s="172">
        <v>20.553000000000001</v>
      </c>
      <c r="M57" s="172">
        <v>18.946999999999999</v>
      </c>
      <c r="N57" s="172">
        <v>36.72</v>
      </c>
      <c r="O57" s="172">
        <v>28.672000000000001</v>
      </c>
      <c r="P57" s="172">
        <v>49.87</v>
      </c>
      <c r="Q57" s="172">
        <v>45.311</v>
      </c>
      <c r="R57" s="172">
        <v>23.872</v>
      </c>
      <c r="S57" s="172">
        <v>35.341000000000001</v>
      </c>
      <c r="T57" s="172">
        <v>25.835999999999999</v>
      </c>
      <c r="U57" s="172">
        <v>39.941000000000003</v>
      </c>
      <c r="V57" s="172">
        <v>16.936</v>
      </c>
      <c r="W57" s="172">
        <v>48.28</v>
      </c>
      <c r="X57" s="172">
        <v>37.457999999999998</v>
      </c>
      <c r="Y57" s="172">
        <v>15.571</v>
      </c>
      <c r="Z57" s="172">
        <v>22.669</v>
      </c>
      <c r="AA57" s="172">
        <v>41.981999999999999</v>
      </c>
      <c r="AB57" s="172">
        <v>24.274000000000001</v>
      </c>
      <c r="AC57" s="172">
        <v>23.478000000000002</v>
      </c>
      <c r="AD57" s="172">
        <v>27.785</v>
      </c>
      <c r="AE57" s="172">
        <v>18.696000000000002</v>
      </c>
      <c r="AF57" s="172">
        <v>15.012</v>
      </c>
      <c r="AG57" s="172">
        <v>40.194000000000003</v>
      </c>
      <c r="AH57" s="172">
        <v>21.658999999999999</v>
      </c>
      <c r="AI57" s="130"/>
      <c r="AJ57" s="130"/>
      <c r="AK57" s="130"/>
      <c r="AL57" s="130"/>
      <c r="AM57" s="130"/>
      <c r="AN57" s="130"/>
      <c r="AO57" s="130"/>
      <c r="AP57" s="130"/>
      <c r="AQ57" s="130"/>
      <c r="AR57" s="130"/>
      <c r="AS57" s="130"/>
      <c r="AT57" s="130"/>
      <c r="AU57" s="130"/>
      <c r="AV57" s="130"/>
      <c r="AW57" s="130"/>
      <c r="AX57" s="130"/>
      <c r="AY57" s="130"/>
    </row>
    <row r="58" spans="1:1005" ht="15" x14ac:dyDescent="0.25">
      <c r="A58" s="253">
        <v>46327</v>
      </c>
      <c r="B58" s="279"/>
      <c r="C58" s="269"/>
      <c r="D58" s="296">
        <v>29.55</v>
      </c>
      <c r="E58" s="172">
        <v>39.840000000000003</v>
      </c>
      <c r="F58" s="172">
        <v>52.286000000000001</v>
      </c>
      <c r="G58" s="172">
        <v>50.183999999999997</v>
      </c>
      <c r="H58" s="172">
        <v>38.685000000000002</v>
      </c>
      <c r="I58" s="172">
        <v>26.123999999999999</v>
      </c>
      <c r="J58" s="172">
        <v>26.587</v>
      </c>
      <c r="K58" s="172">
        <v>25.097999999999999</v>
      </c>
      <c r="L58" s="172">
        <v>19.594000000000001</v>
      </c>
      <c r="M58" s="172">
        <v>25.091999999999999</v>
      </c>
      <c r="N58" s="172">
        <v>43.350999999999999</v>
      </c>
      <c r="O58" s="172">
        <v>28.411999999999999</v>
      </c>
      <c r="P58" s="172">
        <v>44.932000000000002</v>
      </c>
      <c r="Q58" s="172">
        <v>36.22</v>
      </c>
      <c r="R58" s="172">
        <v>29.573</v>
      </c>
      <c r="S58" s="172">
        <v>36.222999999999999</v>
      </c>
      <c r="T58" s="172">
        <v>47.869</v>
      </c>
      <c r="U58" s="172">
        <v>41.563000000000002</v>
      </c>
      <c r="V58" s="172">
        <v>23.361000000000001</v>
      </c>
      <c r="W58" s="172">
        <v>41.027999999999999</v>
      </c>
      <c r="X58" s="172">
        <v>35.819000000000003</v>
      </c>
      <c r="Y58" s="172">
        <v>23.225999999999999</v>
      </c>
      <c r="Z58" s="172">
        <v>26.178999999999998</v>
      </c>
      <c r="AA58" s="172">
        <v>32.613999999999997</v>
      </c>
      <c r="AB58" s="172">
        <v>26.114000000000001</v>
      </c>
      <c r="AC58" s="172">
        <v>29.869</v>
      </c>
      <c r="AD58" s="172">
        <v>38.625999999999998</v>
      </c>
      <c r="AE58" s="172">
        <v>25.876000000000001</v>
      </c>
      <c r="AF58" s="172">
        <v>21.477</v>
      </c>
      <c r="AG58" s="172">
        <v>35.445</v>
      </c>
      <c r="AH58" s="172">
        <v>26.050999999999998</v>
      </c>
      <c r="AI58" s="130"/>
      <c r="AJ58" s="130"/>
      <c r="AK58" s="130"/>
      <c r="AL58" s="130"/>
      <c r="AM58" s="130"/>
      <c r="AN58" s="130"/>
      <c r="AO58" s="130"/>
      <c r="AP58" s="130"/>
      <c r="AQ58" s="130"/>
      <c r="AR58" s="130"/>
      <c r="AS58" s="130"/>
      <c r="AT58" s="130"/>
      <c r="AU58" s="130"/>
      <c r="AV58" s="130"/>
      <c r="AW58" s="130"/>
      <c r="AX58" s="130"/>
      <c r="AY58" s="130"/>
    </row>
    <row r="59" spans="1:1005" ht="15" x14ac:dyDescent="0.25">
      <c r="A59" s="253">
        <v>46357</v>
      </c>
      <c r="B59" s="279"/>
      <c r="C59" s="269"/>
      <c r="D59" s="296">
        <v>24.61</v>
      </c>
      <c r="E59" s="172">
        <v>40.927999999999997</v>
      </c>
      <c r="F59" s="172">
        <v>47.246000000000002</v>
      </c>
      <c r="G59" s="172">
        <v>34.648000000000003</v>
      </c>
      <c r="H59" s="172">
        <v>41.301000000000002</v>
      </c>
      <c r="I59" s="172">
        <v>25.913</v>
      </c>
      <c r="J59" s="172">
        <v>23.852</v>
      </c>
      <c r="K59" s="172">
        <v>22.173999999999999</v>
      </c>
      <c r="L59" s="172">
        <v>19.594000000000001</v>
      </c>
      <c r="M59" s="172">
        <v>26.913</v>
      </c>
      <c r="N59" s="172">
        <v>25.777000000000001</v>
      </c>
      <c r="O59" s="172">
        <v>23.338999999999999</v>
      </c>
      <c r="P59" s="172">
        <v>31.076000000000001</v>
      </c>
      <c r="Q59" s="172">
        <v>23.905000000000001</v>
      </c>
      <c r="R59" s="172">
        <v>28.562000000000001</v>
      </c>
      <c r="S59" s="172">
        <v>28.936</v>
      </c>
      <c r="T59" s="172">
        <v>33.801000000000002</v>
      </c>
      <c r="U59" s="172">
        <v>34.601999999999997</v>
      </c>
      <c r="V59" s="172">
        <v>23.06</v>
      </c>
      <c r="W59" s="172">
        <v>27.591000000000001</v>
      </c>
      <c r="X59" s="172">
        <v>32.131999999999998</v>
      </c>
      <c r="Y59" s="172">
        <v>23.5</v>
      </c>
      <c r="Z59" s="172">
        <v>25.120999999999999</v>
      </c>
      <c r="AA59" s="172">
        <v>31.378</v>
      </c>
      <c r="AB59" s="172">
        <v>20.981000000000002</v>
      </c>
      <c r="AC59" s="172">
        <v>30.835999999999999</v>
      </c>
      <c r="AD59" s="172">
        <v>30.974</v>
      </c>
      <c r="AE59" s="172">
        <v>23.581</v>
      </c>
      <c r="AF59" s="172">
        <v>20.972999999999999</v>
      </c>
      <c r="AG59" s="172">
        <v>27.425000000000001</v>
      </c>
      <c r="AH59" s="172">
        <v>22.599</v>
      </c>
      <c r="AI59" s="130"/>
      <c r="AJ59" s="130"/>
      <c r="AK59" s="130"/>
      <c r="AL59" s="130"/>
      <c r="AM59" s="130"/>
      <c r="AN59" s="130"/>
      <c r="AO59" s="130"/>
      <c r="AP59" s="130"/>
      <c r="AQ59" s="130"/>
      <c r="AR59" s="130"/>
      <c r="AS59" s="130"/>
      <c r="AT59" s="130"/>
      <c r="AU59" s="130"/>
      <c r="AV59" s="130"/>
      <c r="AW59" s="130"/>
      <c r="AX59" s="130"/>
      <c r="AY59" s="130"/>
    </row>
    <row r="60" spans="1:1005" ht="15" x14ac:dyDescent="0.25">
      <c r="A60" s="253">
        <v>46388</v>
      </c>
      <c r="B60" s="279"/>
      <c r="C60" s="269"/>
      <c r="D60" s="296">
        <v>24.77</v>
      </c>
      <c r="E60" s="172">
        <v>30.898</v>
      </c>
      <c r="F60" s="172">
        <v>35.058</v>
      </c>
      <c r="G60" s="172">
        <v>32.167999999999999</v>
      </c>
      <c r="H60" s="172">
        <v>30.701000000000001</v>
      </c>
      <c r="I60" s="172">
        <v>29.178999999999998</v>
      </c>
      <c r="J60" s="172">
        <v>22.216999999999999</v>
      </c>
      <c r="K60" s="172">
        <v>20.663</v>
      </c>
      <c r="L60" s="172">
        <v>18.414000000000001</v>
      </c>
      <c r="M60" s="172">
        <v>23.488</v>
      </c>
      <c r="N60" s="172">
        <v>29.553000000000001</v>
      </c>
      <c r="O60" s="172">
        <v>25.997</v>
      </c>
      <c r="P60" s="172">
        <v>25.611000000000001</v>
      </c>
      <c r="Q60" s="172">
        <v>22.03</v>
      </c>
      <c r="R60" s="172">
        <v>27.052</v>
      </c>
      <c r="S60" s="172">
        <v>26.370999999999999</v>
      </c>
      <c r="T60" s="172">
        <v>30.27</v>
      </c>
      <c r="U60" s="172">
        <v>34.323</v>
      </c>
      <c r="V60" s="172">
        <v>21.018999999999998</v>
      </c>
      <c r="W60" s="172">
        <v>23.847999999999999</v>
      </c>
      <c r="X60" s="172">
        <v>28.417000000000002</v>
      </c>
      <c r="Y60" s="172">
        <v>21.873000000000001</v>
      </c>
      <c r="Z60" s="172">
        <v>24.167000000000002</v>
      </c>
      <c r="AA60" s="172">
        <v>27.922000000000001</v>
      </c>
      <c r="AB60" s="172">
        <v>19.602</v>
      </c>
      <c r="AC60" s="172">
        <v>26.754999999999999</v>
      </c>
      <c r="AD60" s="172">
        <v>25.849</v>
      </c>
      <c r="AE60" s="172">
        <v>22.228999999999999</v>
      </c>
      <c r="AF60" s="172">
        <v>20.358000000000001</v>
      </c>
      <c r="AG60" s="172">
        <v>25.382999999999999</v>
      </c>
      <c r="AH60" s="172">
        <v>24.074000000000002</v>
      </c>
      <c r="AI60" s="130"/>
      <c r="AJ60" s="130"/>
      <c r="AK60" s="130"/>
      <c r="AL60" s="130"/>
      <c r="AM60" s="130"/>
      <c r="AN60" s="130"/>
      <c r="AO60" s="130"/>
      <c r="AP60" s="130"/>
      <c r="AQ60" s="130"/>
      <c r="AR60" s="130"/>
      <c r="AS60" s="130"/>
      <c r="AT60" s="130"/>
      <c r="AU60" s="130"/>
      <c r="AV60" s="130"/>
      <c r="AW60" s="130"/>
      <c r="AX60" s="130"/>
      <c r="AY60" s="130"/>
    </row>
    <row r="61" spans="1:1005" ht="15" x14ac:dyDescent="0.25">
      <c r="A61" s="253">
        <v>46419</v>
      </c>
      <c r="B61" s="279"/>
      <c r="C61" s="269"/>
      <c r="D61" s="296">
        <v>25.12</v>
      </c>
      <c r="E61" s="172">
        <v>34.665999999999997</v>
      </c>
      <c r="F61" s="172">
        <v>27.614999999999998</v>
      </c>
      <c r="G61" s="172">
        <v>31.353999999999999</v>
      </c>
      <c r="H61" s="172">
        <v>30.489000000000001</v>
      </c>
      <c r="I61" s="172">
        <v>36.741</v>
      </c>
      <c r="J61" s="172">
        <v>19.759</v>
      </c>
      <c r="K61" s="172">
        <v>17.922000000000001</v>
      </c>
      <c r="L61" s="172">
        <v>26.904</v>
      </c>
      <c r="M61" s="172">
        <v>20.689</v>
      </c>
      <c r="N61" s="172">
        <v>31.454999999999998</v>
      </c>
      <c r="O61" s="172">
        <v>20.491</v>
      </c>
      <c r="P61" s="172">
        <v>27.803999999999998</v>
      </c>
      <c r="Q61" s="172">
        <v>19.157</v>
      </c>
      <c r="R61" s="172">
        <v>28.408000000000001</v>
      </c>
      <c r="S61" s="172">
        <v>22.638000000000002</v>
      </c>
      <c r="T61" s="172">
        <v>24.943000000000001</v>
      </c>
      <c r="U61" s="172">
        <v>29.835999999999999</v>
      </c>
      <c r="V61" s="172">
        <v>19.134</v>
      </c>
      <c r="W61" s="172">
        <v>24.11</v>
      </c>
      <c r="X61" s="172">
        <v>50.7</v>
      </c>
      <c r="Y61" s="172">
        <v>23.343</v>
      </c>
      <c r="Z61" s="172">
        <v>44.607999999999997</v>
      </c>
      <c r="AA61" s="172">
        <v>31.754000000000001</v>
      </c>
      <c r="AB61" s="172">
        <v>18.658000000000001</v>
      </c>
      <c r="AC61" s="172">
        <v>23.006</v>
      </c>
      <c r="AD61" s="172">
        <v>23.628</v>
      </c>
      <c r="AE61" s="172">
        <v>20.905999999999999</v>
      </c>
      <c r="AF61" s="172">
        <v>17.431000000000001</v>
      </c>
      <c r="AG61" s="172">
        <v>22.334</v>
      </c>
      <c r="AH61" s="172">
        <v>32.368000000000002</v>
      </c>
      <c r="AI61" s="130"/>
      <c r="AJ61" s="130"/>
      <c r="AK61" s="130"/>
      <c r="AL61" s="130"/>
      <c r="AM61" s="130"/>
      <c r="AN61" s="130"/>
      <c r="AO61" s="130"/>
      <c r="AP61" s="130"/>
      <c r="AQ61" s="130"/>
      <c r="AR61" s="130"/>
      <c r="AS61" s="130"/>
      <c r="AT61" s="130"/>
      <c r="AU61" s="130"/>
      <c r="AV61" s="130"/>
      <c r="AW61" s="130"/>
      <c r="AX61" s="130"/>
      <c r="AY61" s="130"/>
    </row>
    <row r="62" spans="1:1005" ht="15" x14ac:dyDescent="0.25">
      <c r="A62" s="253">
        <v>46447</v>
      </c>
      <c r="B62" s="279"/>
      <c r="C62" s="269"/>
      <c r="D62" s="296">
        <v>74.209999999999994</v>
      </c>
      <c r="E62" s="172">
        <v>66.813000000000002</v>
      </c>
      <c r="F62" s="172">
        <v>84.974999999999994</v>
      </c>
      <c r="G62" s="172">
        <v>82.28</v>
      </c>
      <c r="H62" s="172">
        <v>87.242999999999995</v>
      </c>
      <c r="I62" s="172">
        <v>62.843000000000004</v>
      </c>
      <c r="J62" s="172">
        <v>49.314999999999998</v>
      </c>
      <c r="K62" s="172">
        <v>28.405999999999999</v>
      </c>
      <c r="L62" s="172">
        <v>56.511000000000003</v>
      </c>
      <c r="M62" s="172">
        <v>100.447</v>
      </c>
      <c r="N62" s="172">
        <v>51.945999999999998</v>
      </c>
      <c r="O62" s="172">
        <v>42.078000000000003</v>
      </c>
      <c r="P62" s="172">
        <v>132.761</v>
      </c>
      <c r="Q62" s="172">
        <v>26.811</v>
      </c>
      <c r="R62" s="172">
        <v>95.164000000000001</v>
      </c>
      <c r="S62" s="172">
        <v>36.241999999999997</v>
      </c>
      <c r="T62" s="172">
        <v>59.656999999999996</v>
      </c>
      <c r="U62" s="172">
        <v>91.691000000000003</v>
      </c>
      <c r="V62" s="172">
        <v>41.222999999999999</v>
      </c>
      <c r="W62" s="172">
        <v>68.400999999999996</v>
      </c>
      <c r="X62" s="172">
        <v>95.837000000000003</v>
      </c>
      <c r="Y62" s="172">
        <v>65.563999999999993</v>
      </c>
      <c r="Z62" s="172">
        <v>152.21299999999999</v>
      </c>
      <c r="AA62" s="172">
        <v>57.841999999999999</v>
      </c>
      <c r="AB62" s="172">
        <v>30.306999999999999</v>
      </c>
      <c r="AC62" s="172">
        <v>61.396000000000001</v>
      </c>
      <c r="AD62" s="172">
        <v>45.396000000000001</v>
      </c>
      <c r="AE62" s="172">
        <v>65.575000000000003</v>
      </c>
      <c r="AF62" s="172">
        <v>40.841999999999999</v>
      </c>
      <c r="AG62" s="172">
        <v>74.263000000000005</v>
      </c>
      <c r="AH62" s="172">
        <v>95.152000000000001</v>
      </c>
      <c r="AI62" s="130"/>
      <c r="AJ62" s="130"/>
      <c r="AK62" s="130"/>
      <c r="AL62" s="130"/>
      <c r="AM62" s="130"/>
      <c r="AN62" s="130"/>
      <c r="AO62" s="130"/>
      <c r="AP62" s="130"/>
      <c r="AQ62" s="130"/>
      <c r="AR62" s="130"/>
      <c r="AS62" s="130"/>
      <c r="AT62" s="130"/>
      <c r="AU62" s="130"/>
      <c r="AV62" s="130"/>
      <c r="AW62" s="130"/>
      <c r="AX62" s="130"/>
      <c r="AY62" s="130"/>
    </row>
    <row r="63" spans="1:1005" ht="15" x14ac:dyDescent="0.25">
      <c r="A63" s="253">
        <v>46478</v>
      </c>
      <c r="B63" s="279"/>
      <c r="C63" s="269"/>
      <c r="D63" s="296">
        <v>202.84</v>
      </c>
      <c r="E63" s="172">
        <v>330.22800000000001</v>
      </c>
      <c r="F63" s="172">
        <v>261.93099999999998</v>
      </c>
      <c r="G63" s="172">
        <v>278.94099999999997</v>
      </c>
      <c r="H63" s="172">
        <v>225.09700000000001</v>
      </c>
      <c r="I63" s="172">
        <v>203.745</v>
      </c>
      <c r="J63" s="172">
        <v>188.10400000000001</v>
      </c>
      <c r="K63" s="172">
        <v>132.04499999999999</v>
      </c>
      <c r="L63" s="172">
        <v>226.113</v>
      </c>
      <c r="M63" s="172">
        <v>259.69099999999997</v>
      </c>
      <c r="N63" s="172">
        <v>208.54499999999999</v>
      </c>
      <c r="O63" s="172">
        <v>317.27800000000002</v>
      </c>
      <c r="P63" s="172">
        <v>231.63</v>
      </c>
      <c r="Q63" s="172">
        <v>99.537000000000006</v>
      </c>
      <c r="R63" s="172">
        <v>268.69</v>
      </c>
      <c r="S63" s="172">
        <v>202.137</v>
      </c>
      <c r="T63" s="172">
        <v>360.47800000000001</v>
      </c>
      <c r="U63" s="172">
        <v>255.654</v>
      </c>
      <c r="V63" s="172">
        <v>117</v>
      </c>
      <c r="W63" s="172">
        <v>253.495</v>
      </c>
      <c r="X63" s="172">
        <v>173.203</v>
      </c>
      <c r="Y63" s="172">
        <v>252.42400000000001</v>
      </c>
      <c r="Z63" s="172">
        <v>221.00899999999999</v>
      </c>
      <c r="AA63" s="172">
        <v>144.946</v>
      </c>
      <c r="AB63" s="172">
        <v>214.04300000000001</v>
      </c>
      <c r="AC63" s="172">
        <v>192.70400000000001</v>
      </c>
      <c r="AD63" s="172">
        <v>142.62899999999999</v>
      </c>
      <c r="AE63" s="172">
        <v>173.80500000000001</v>
      </c>
      <c r="AF63" s="172">
        <v>192.83099999999999</v>
      </c>
      <c r="AG63" s="172">
        <v>233.94</v>
      </c>
      <c r="AH63" s="172">
        <v>130.696</v>
      </c>
      <c r="AI63" s="130"/>
      <c r="AJ63" s="130"/>
      <c r="AK63" s="130"/>
      <c r="AL63" s="130"/>
      <c r="AM63" s="130"/>
      <c r="AN63" s="130"/>
      <c r="AO63" s="130"/>
      <c r="AP63" s="130"/>
      <c r="AQ63" s="130"/>
      <c r="AR63" s="130"/>
      <c r="AS63" s="130"/>
      <c r="AT63" s="130"/>
      <c r="AU63" s="130"/>
      <c r="AV63" s="130"/>
      <c r="AW63" s="130"/>
      <c r="AX63" s="130"/>
      <c r="AY63" s="130"/>
    </row>
    <row r="64" spans="1:1005" ht="15" x14ac:dyDescent="0.25">
      <c r="A64" s="253">
        <v>46508</v>
      </c>
      <c r="B64" s="279"/>
      <c r="C64" s="269"/>
      <c r="D64" s="276">
        <v>512.59</v>
      </c>
      <c r="E64" s="172">
        <v>795.54700000000003</v>
      </c>
      <c r="F64" s="172">
        <v>953.52599999999995</v>
      </c>
      <c r="G64" s="172">
        <v>689.72900000000004</v>
      </c>
      <c r="H64" s="172">
        <v>623.96100000000001</v>
      </c>
      <c r="I64" s="172">
        <v>545.82600000000002</v>
      </c>
      <c r="J64" s="172">
        <v>464.65199999999999</v>
      </c>
      <c r="K64" s="172">
        <v>204.50299999999999</v>
      </c>
      <c r="L64" s="172">
        <v>588.755</v>
      </c>
      <c r="M64" s="172">
        <v>443.173</v>
      </c>
      <c r="N64" s="172">
        <v>574.91700000000003</v>
      </c>
      <c r="O64" s="172">
        <v>667.87300000000005</v>
      </c>
      <c r="P64" s="172">
        <v>436.16899999999998</v>
      </c>
      <c r="Q64" s="172">
        <v>635.93899999999996</v>
      </c>
      <c r="R64" s="172">
        <v>759.01199999999994</v>
      </c>
      <c r="S64" s="172">
        <v>440.64299999999997</v>
      </c>
      <c r="T64" s="172">
        <v>890.35199999999998</v>
      </c>
      <c r="U64" s="172">
        <v>251.886</v>
      </c>
      <c r="V64" s="172">
        <v>356.65</v>
      </c>
      <c r="W64" s="172">
        <v>591.83100000000002</v>
      </c>
      <c r="X64" s="172">
        <v>375.13499999999999</v>
      </c>
      <c r="Y64" s="172">
        <v>651.53300000000002</v>
      </c>
      <c r="Z64" s="172">
        <v>483.46600000000001</v>
      </c>
      <c r="AA64" s="172">
        <v>392.08300000000003</v>
      </c>
      <c r="AB64" s="172">
        <v>480.63499999999999</v>
      </c>
      <c r="AC64" s="172">
        <v>564.88900000000001</v>
      </c>
      <c r="AD64" s="172">
        <v>436.82499999999999</v>
      </c>
      <c r="AE64" s="172">
        <v>363.58699999999999</v>
      </c>
      <c r="AF64" s="172">
        <v>681.4</v>
      </c>
      <c r="AG64" s="172">
        <v>457.44900000000001</v>
      </c>
      <c r="AH64" s="172">
        <v>457.44900000000001</v>
      </c>
      <c r="AI64" s="130"/>
      <c r="AJ64" s="130"/>
      <c r="AK64" s="130"/>
      <c r="AL64" s="130"/>
      <c r="AM64" s="130"/>
      <c r="AN64" s="130"/>
      <c r="AO64" s="130"/>
      <c r="AP64" s="130"/>
      <c r="AQ64" s="130"/>
      <c r="AR64" s="130"/>
      <c r="AS64" s="130"/>
      <c r="AT64" s="130"/>
      <c r="AU64" s="130"/>
      <c r="AV64" s="130"/>
      <c r="AW64" s="130"/>
      <c r="AX64" s="130"/>
      <c r="AY64" s="130"/>
      <c r="ALQ64" t="e">
        <v>#N/A</v>
      </c>
    </row>
    <row r="65" spans="1:1005" ht="15" x14ac:dyDescent="0.25">
      <c r="A65" s="253">
        <v>46539</v>
      </c>
      <c r="B65" s="279"/>
      <c r="C65" s="269"/>
      <c r="D65" s="276">
        <v>366.7</v>
      </c>
      <c r="E65" s="172">
        <v>583.52</v>
      </c>
      <c r="F65" s="172">
        <v>811.95500000000004</v>
      </c>
      <c r="G65" s="172">
        <v>443.74900000000002</v>
      </c>
      <c r="H65" s="172">
        <v>522.11</v>
      </c>
      <c r="I65" s="172">
        <v>280.84699999999998</v>
      </c>
      <c r="J65" s="172">
        <v>212.51</v>
      </c>
      <c r="K65" s="172">
        <v>121.431</v>
      </c>
      <c r="L65" s="172">
        <v>439.20299999999997</v>
      </c>
      <c r="M65" s="172">
        <v>185.94300000000001</v>
      </c>
      <c r="N65" s="172">
        <v>445.18400000000003</v>
      </c>
      <c r="O65" s="172">
        <v>349.21800000000002</v>
      </c>
      <c r="P65" s="172">
        <v>143.64699999999999</v>
      </c>
      <c r="Q65" s="172">
        <v>706.22199999999998</v>
      </c>
      <c r="R65" s="172">
        <v>508.81</v>
      </c>
      <c r="S65" s="172">
        <v>560.01700000000005</v>
      </c>
      <c r="T65" s="172">
        <v>1101.193</v>
      </c>
      <c r="U65" s="172">
        <v>51.435000000000002</v>
      </c>
      <c r="V65" s="172">
        <v>261.07600000000002</v>
      </c>
      <c r="W65" s="172">
        <v>544.38400000000001</v>
      </c>
      <c r="X65" s="172">
        <v>251.267</v>
      </c>
      <c r="Y65" s="172">
        <v>460.43099999999998</v>
      </c>
      <c r="Z65" s="172">
        <v>360.06200000000001</v>
      </c>
      <c r="AA65" s="172">
        <v>145.65899999999999</v>
      </c>
      <c r="AB65" s="172">
        <v>592.53399999999999</v>
      </c>
      <c r="AC65" s="172">
        <v>361.036</v>
      </c>
      <c r="AD65" s="172">
        <v>374.93700000000001</v>
      </c>
      <c r="AE65" s="172">
        <v>147.65</v>
      </c>
      <c r="AF65" s="172">
        <v>694.21199999999999</v>
      </c>
      <c r="AG65" s="172">
        <v>182.595</v>
      </c>
      <c r="AH65" s="172">
        <v>182.595</v>
      </c>
      <c r="AI65" s="130"/>
      <c r="AJ65" s="130"/>
      <c r="AK65" s="130"/>
      <c r="AL65" s="130"/>
      <c r="AM65" s="130"/>
      <c r="AN65" s="130"/>
      <c r="AO65" s="130"/>
      <c r="AP65" s="130"/>
      <c r="AQ65" s="130"/>
      <c r="AR65" s="130"/>
      <c r="AS65" s="130"/>
      <c r="AT65" s="130"/>
      <c r="AU65" s="130"/>
      <c r="AV65" s="130"/>
      <c r="AW65" s="130"/>
      <c r="AX65" s="130"/>
      <c r="AY65" s="130"/>
      <c r="ALQ65" t="e">
        <v>#N/A</v>
      </c>
    </row>
    <row r="66" spans="1:1005" ht="15" x14ac:dyDescent="0.25">
      <c r="A66" s="253">
        <v>46569</v>
      </c>
      <c r="B66" s="279"/>
      <c r="C66" s="269"/>
      <c r="D66" s="276">
        <v>54</v>
      </c>
      <c r="E66">
        <v>120.309</v>
      </c>
      <c r="F66">
        <v>153.94399999999999</v>
      </c>
      <c r="G66">
        <v>153.34700000000001</v>
      </c>
      <c r="H66">
        <v>108.752</v>
      </c>
      <c r="I66">
        <v>29.812000000000001</v>
      </c>
      <c r="J66">
        <v>24.664999999999999</v>
      </c>
      <c r="K66">
        <v>4.8970000000000002</v>
      </c>
      <c r="L66">
        <v>65.602999999999994</v>
      </c>
      <c r="M66">
        <v>28.725000000000001</v>
      </c>
      <c r="N66">
        <v>84.188999999999993</v>
      </c>
      <c r="O66">
        <v>49.106000000000002</v>
      </c>
      <c r="P66">
        <v>14.259</v>
      </c>
      <c r="Q66">
        <v>194.93100000000001</v>
      </c>
      <c r="R66">
        <v>145.625</v>
      </c>
      <c r="S66">
        <v>106.67700000000001</v>
      </c>
      <c r="T66">
        <v>499.274</v>
      </c>
      <c r="U66">
        <v>3.665</v>
      </c>
      <c r="V66">
        <v>35.698999999999998</v>
      </c>
      <c r="W66">
        <v>109.589</v>
      </c>
      <c r="X66">
        <v>37.146000000000001</v>
      </c>
      <c r="Y66">
        <v>76.471999999999994</v>
      </c>
      <c r="Z66">
        <v>61.63</v>
      </c>
      <c r="AA66">
        <v>11.614000000000001</v>
      </c>
      <c r="AB66">
        <v>233.935</v>
      </c>
      <c r="AC66">
        <v>47.750999999999998</v>
      </c>
      <c r="AD66">
        <v>67.183999999999997</v>
      </c>
      <c r="AE66">
        <v>20.655000000000001</v>
      </c>
      <c r="AF66">
        <v>186.398</v>
      </c>
      <c r="AG66">
        <v>24.713999999999999</v>
      </c>
      <c r="AH66">
        <v>24.713999999999999</v>
      </c>
      <c r="AI66" s="130"/>
      <c r="AJ66" s="130"/>
      <c r="AK66" s="130"/>
      <c r="AL66" s="130"/>
      <c r="AM66" s="130"/>
      <c r="AN66" s="130"/>
      <c r="AO66" s="130"/>
      <c r="AP66" s="130"/>
      <c r="AQ66" s="130"/>
      <c r="AR66" s="130"/>
      <c r="AS66" s="130"/>
      <c r="AT66" s="130"/>
      <c r="AU66" s="130"/>
      <c r="AV66" s="130"/>
      <c r="AW66" s="130"/>
      <c r="AX66" s="130"/>
      <c r="AY66" s="130"/>
      <c r="ALQ66" t="e">
        <v>#N/A</v>
      </c>
    </row>
    <row r="67" spans="1:1005" ht="15" x14ac:dyDescent="0.25">
      <c r="A67" s="253">
        <v>46600</v>
      </c>
      <c r="B67" s="279"/>
      <c r="C67" s="269"/>
      <c r="D67" s="276">
        <v>18.75</v>
      </c>
      <c r="E67">
        <v>24.053999999999998</v>
      </c>
      <c r="F67">
        <v>42.872</v>
      </c>
      <c r="G67">
        <v>34.79</v>
      </c>
      <c r="H67">
        <v>24.69</v>
      </c>
      <c r="I67">
        <v>9.9380000000000006</v>
      </c>
      <c r="J67">
        <v>10.74</v>
      </c>
      <c r="K67">
        <v>3.6459999999999999</v>
      </c>
      <c r="L67">
        <v>13.932</v>
      </c>
      <c r="M67">
        <v>9.343</v>
      </c>
      <c r="N67">
        <v>15.324999999999999</v>
      </c>
      <c r="O67">
        <v>15.417</v>
      </c>
      <c r="P67">
        <v>7.835</v>
      </c>
      <c r="Q67">
        <v>30.210999999999999</v>
      </c>
      <c r="R67">
        <v>28.516999999999999</v>
      </c>
      <c r="S67">
        <v>22.777999999999999</v>
      </c>
      <c r="T67">
        <v>77.206000000000003</v>
      </c>
      <c r="U67">
        <v>7.258</v>
      </c>
      <c r="V67">
        <v>11.571</v>
      </c>
      <c r="W67">
        <v>37.341999999999999</v>
      </c>
      <c r="X67">
        <v>10.928000000000001</v>
      </c>
      <c r="Y67">
        <v>18.431999999999999</v>
      </c>
      <c r="Z67">
        <v>15.473000000000001</v>
      </c>
      <c r="AA67">
        <v>6.3129999999999997</v>
      </c>
      <c r="AB67">
        <v>35.311999999999998</v>
      </c>
      <c r="AC67">
        <v>12.693</v>
      </c>
      <c r="AD67">
        <v>15.581</v>
      </c>
      <c r="AE67">
        <v>9.5310000000000006</v>
      </c>
      <c r="AF67">
        <v>31.753</v>
      </c>
      <c r="AG67">
        <v>9.9009999999999998</v>
      </c>
      <c r="AH67">
        <v>9.9009999999999998</v>
      </c>
      <c r="AI67" s="130"/>
      <c r="AJ67" s="130"/>
      <c r="AK67" s="130"/>
      <c r="AL67" s="130"/>
      <c r="AM67" s="130"/>
      <c r="AN67" s="130"/>
      <c r="AO67" s="130"/>
      <c r="AP67" s="130"/>
      <c r="AQ67" s="130"/>
      <c r="AR67" s="130"/>
      <c r="AS67" s="130"/>
      <c r="AT67" s="130"/>
      <c r="AU67" s="130"/>
      <c r="AV67" s="130"/>
      <c r="AW67" s="130"/>
      <c r="AX67" s="130"/>
      <c r="AY67" s="130"/>
      <c r="ALQ67" t="e">
        <v>#N/A</v>
      </c>
    </row>
    <row r="68" spans="1:1005" ht="15" x14ac:dyDescent="0.25">
      <c r="A68" s="253">
        <v>46631</v>
      </c>
      <c r="B68" s="279"/>
      <c r="C68" s="269"/>
      <c r="D68" s="276">
        <v>12.81</v>
      </c>
      <c r="E68">
        <v>18.286000000000001</v>
      </c>
      <c r="F68">
        <v>87.055999999999997</v>
      </c>
      <c r="G68">
        <v>18.356999999999999</v>
      </c>
      <c r="H68">
        <v>18.552</v>
      </c>
      <c r="I68">
        <v>18.798999999999999</v>
      </c>
      <c r="J68">
        <v>10.833</v>
      </c>
      <c r="K68">
        <v>6.4130000000000003</v>
      </c>
      <c r="L68">
        <v>16.170999999999999</v>
      </c>
      <c r="M68">
        <v>18.227</v>
      </c>
      <c r="N68">
        <v>10.627000000000001</v>
      </c>
      <c r="O68">
        <v>25.978000000000002</v>
      </c>
      <c r="P68">
        <v>15.718</v>
      </c>
      <c r="Q68">
        <v>21.311</v>
      </c>
      <c r="R68">
        <v>17.388999999999999</v>
      </c>
      <c r="S68">
        <v>14.183</v>
      </c>
      <c r="T68">
        <v>36.993000000000002</v>
      </c>
      <c r="U68">
        <v>8.625</v>
      </c>
      <c r="V68">
        <v>24.132999999999999</v>
      </c>
      <c r="W68">
        <v>36.872</v>
      </c>
      <c r="X68">
        <v>9.7010000000000005</v>
      </c>
      <c r="Y68">
        <v>13.311</v>
      </c>
      <c r="Z68">
        <v>12.898</v>
      </c>
      <c r="AA68">
        <v>7.3410000000000002</v>
      </c>
      <c r="AB68">
        <v>18.282</v>
      </c>
      <c r="AC68">
        <v>12.757999999999999</v>
      </c>
      <c r="AD68">
        <v>15.992000000000001</v>
      </c>
      <c r="AE68">
        <v>9.1379999999999999</v>
      </c>
      <c r="AF68">
        <v>20.809000000000001</v>
      </c>
      <c r="AG68">
        <v>10.324999999999999</v>
      </c>
      <c r="AH68">
        <v>10.324999999999999</v>
      </c>
      <c r="AI68" s="130"/>
      <c r="AJ68" s="130"/>
      <c r="AK68" s="130"/>
      <c r="AL68" s="130"/>
      <c r="AM68" s="130"/>
      <c r="AN68" s="130"/>
      <c r="AO68" s="130"/>
      <c r="AP68" s="130"/>
      <c r="AQ68" s="130"/>
      <c r="AR68" s="130"/>
      <c r="AS68" s="130"/>
      <c r="AT68" s="130"/>
      <c r="AU68" s="130"/>
      <c r="AV68" s="130"/>
      <c r="AW68" s="130"/>
      <c r="AX68" s="130"/>
      <c r="AY68" s="130"/>
      <c r="ALQ68" t="e">
        <v>#N/A</v>
      </c>
    </row>
    <row r="69" spans="1:1005" ht="15" x14ac:dyDescent="0.25">
      <c r="A69" s="253"/>
      <c r="B69" s="279"/>
      <c r="C69" s="269"/>
      <c r="D69" s="276"/>
      <c r="AI69" s="130"/>
      <c r="AJ69" s="130"/>
      <c r="AK69" s="130"/>
      <c r="AL69" s="130"/>
      <c r="AM69" s="130"/>
      <c r="AN69" s="130"/>
      <c r="AO69" s="130"/>
      <c r="AP69" s="130"/>
      <c r="AQ69" s="130"/>
      <c r="AR69" s="130"/>
      <c r="AS69" s="130"/>
      <c r="AT69" s="130"/>
      <c r="AU69" s="130"/>
      <c r="AV69" s="130"/>
      <c r="AW69" s="130"/>
      <c r="AX69" s="130"/>
      <c r="AY69" s="130"/>
      <c r="ALQ69" t="e">
        <v>#N/A</v>
      </c>
    </row>
    <row r="70" spans="1:1005" ht="15" x14ac:dyDescent="0.25">
      <c r="A70" s="253"/>
      <c r="B70" s="279"/>
      <c r="C70" s="269"/>
      <c r="D70" s="276"/>
      <c r="AI70" s="130"/>
      <c r="AJ70" s="130"/>
      <c r="AK70" s="130"/>
      <c r="AL70" s="130"/>
      <c r="AM70" s="130"/>
      <c r="AN70" s="130"/>
      <c r="AO70" s="130"/>
      <c r="AP70" s="130"/>
      <c r="AQ70" s="130"/>
      <c r="AR70" s="130"/>
      <c r="AS70" s="130"/>
      <c r="AT70" s="130"/>
      <c r="AU70" s="130"/>
      <c r="AV70" s="130"/>
      <c r="AW70" s="130"/>
      <c r="AX70" s="130"/>
      <c r="AY70" s="130"/>
      <c r="ALQ70" t="e">
        <v>#N/A</v>
      </c>
    </row>
    <row r="71" spans="1:1005" ht="15" x14ac:dyDescent="0.25">
      <c r="A71" s="253"/>
      <c r="B71" s="279"/>
      <c r="C71" s="269"/>
      <c r="D71" s="276"/>
      <c r="AI71" s="130"/>
      <c r="AJ71" s="130"/>
      <c r="AK71" s="130"/>
      <c r="AL71" s="130"/>
      <c r="AM71" s="130"/>
      <c r="AN71" s="130"/>
      <c r="AO71" s="130"/>
      <c r="AP71" s="130"/>
      <c r="AQ71" s="130"/>
      <c r="AR71" s="130"/>
      <c r="AS71" s="130"/>
      <c r="AT71" s="130"/>
      <c r="AU71" s="130"/>
      <c r="AV71" s="130"/>
      <c r="AW71" s="130"/>
      <c r="AX71" s="130"/>
      <c r="AY71" s="130"/>
      <c r="ALQ71" t="e">
        <v>#N/A</v>
      </c>
    </row>
    <row r="72" spans="1:1005" ht="15" x14ac:dyDescent="0.25">
      <c r="A72" s="179"/>
      <c r="B72" s="279"/>
      <c r="C72" s="269"/>
      <c r="D72" s="276"/>
      <c r="AI72" s="130"/>
      <c r="AJ72" s="130"/>
      <c r="AK72" s="130"/>
      <c r="AL72" s="130"/>
      <c r="AM72" s="130"/>
      <c r="AN72" s="130"/>
      <c r="AO72" s="130"/>
      <c r="AP72" s="130"/>
      <c r="AQ72" s="130"/>
      <c r="AR72" s="130"/>
      <c r="AS72" s="130"/>
      <c r="AT72" s="130"/>
      <c r="AU72" s="130"/>
      <c r="AV72" s="130"/>
      <c r="AW72" s="130"/>
      <c r="AX72" s="130"/>
      <c r="AY72" s="130"/>
      <c r="ALQ72" t="e">
        <v>#N/A</v>
      </c>
    </row>
    <row r="73" spans="1:1005" ht="15" x14ac:dyDescent="0.25">
      <c r="A73" s="179"/>
      <c r="B73" s="279"/>
      <c r="C73" s="269"/>
      <c r="D73" s="296"/>
      <c r="AI73" s="126"/>
      <c r="AJ73" s="126"/>
      <c r="AK73" s="126"/>
      <c r="AL73" s="126"/>
      <c r="AM73" s="126"/>
      <c r="AN73" s="126"/>
      <c r="AO73" s="126"/>
      <c r="AP73" s="126"/>
      <c r="AQ73" s="126"/>
      <c r="AR73" s="126"/>
      <c r="AS73" s="126"/>
      <c r="AT73" s="126"/>
      <c r="AU73" s="126"/>
      <c r="AV73" s="126"/>
      <c r="AW73" s="126"/>
      <c r="AX73" s="126"/>
      <c r="AY73" s="126"/>
    </row>
    <row r="74" spans="1:1005" ht="15" x14ac:dyDescent="0.25">
      <c r="A74" s="179"/>
      <c r="B74" s="279"/>
      <c r="C74" s="269"/>
      <c r="D74" s="296"/>
      <c r="AI74" s="126"/>
      <c r="AJ74" s="126"/>
      <c r="AK74" s="126"/>
      <c r="AL74" s="126"/>
      <c r="AM74" s="126"/>
      <c r="AN74" s="126"/>
      <c r="AO74" s="126"/>
      <c r="AP74" s="126"/>
      <c r="AQ74" s="126"/>
      <c r="AR74" s="126"/>
      <c r="AS74" s="126"/>
      <c r="AT74" s="126"/>
      <c r="AU74" s="126"/>
      <c r="AV74" s="126"/>
      <c r="AW74" s="126"/>
      <c r="AX74" s="126"/>
      <c r="AY74" s="126"/>
    </row>
    <row r="75" spans="1:1005" ht="15" x14ac:dyDescent="0.25">
      <c r="A75" s="179"/>
      <c r="B75" s="279"/>
      <c r="C75" s="269"/>
      <c r="D75" s="296"/>
      <c r="AI75" s="126"/>
      <c r="AJ75" s="126"/>
      <c r="AK75" s="126"/>
      <c r="AL75" s="126"/>
      <c r="AM75" s="126"/>
      <c r="AN75" s="126"/>
      <c r="AO75" s="126"/>
      <c r="AP75" s="126"/>
      <c r="AQ75" s="126"/>
      <c r="AR75" s="126"/>
      <c r="AS75" s="126"/>
      <c r="AT75" s="126"/>
      <c r="AU75" s="126"/>
      <c r="AV75" s="126"/>
      <c r="AW75" s="126"/>
      <c r="AX75" s="126"/>
      <c r="AY75" s="126"/>
    </row>
    <row r="76" spans="1:1005" ht="15" x14ac:dyDescent="0.25">
      <c r="A76" s="179"/>
      <c r="B76" s="279"/>
      <c r="C76" s="269"/>
      <c r="D76" s="296"/>
      <c r="AI76" s="126"/>
      <c r="AJ76" s="126"/>
      <c r="AK76" s="126"/>
      <c r="AL76" s="126"/>
      <c r="AM76" s="126"/>
      <c r="AN76" s="126"/>
      <c r="AO76" s="126"/>
      <c r="AP76" s="126"/>
      <c r="AQ76" s="126"/>
      <c r="AR76" s="126"/>
      <c r="AS76" s="126"/>
      <c r="AT76" s="126"/>
      <c r="AU76" s="126"/>
      <c r="AV76" s="126"/>
      <c r="AW76" s="126"/>
      <c r="AX76" s="126"/>
      <c r="AY76" s="126"/>
    </row>
    <row r="77" spans="1:1005" ht="15" x14ac:dyDescent="0.25">
      <c r="A77" s="179"/>
      <c r="B77" s="279"/>
      <c r="C77" s="269"/>
      <c r="D77" s="296"/>
      <c r="AI77" s="126"/>
      <c r="AJ77" s="126"/>
      <c r="AK77" s="126"/>
      <c r="AL77" s="126"/>
      <c r="AM77" s="126"/>
      <c r="AN77" s="126"/>
      <c r="AO77" s="126"/>
      <c r="AP77" s="126"/>
      <c r="AQ77" s="126"/>
      <c r="AR77" s="126"/>
      <c r="AS77" s="126"/>
      <c r="AT77" s="126"/>
      <c r="AU77" s="126"/>
      <c r="AV77" s="126"/>
      <c r="AW77" s="126"/>
      <c r="AX77" s="126"/>
      <c r="AY77" s="126"/>
    </row>
    <row r="78" spans="1:1005" ht="15" x14ac:dyDescent="0.25">
      <c r="A78" s="179"/>
      <c r="B78" s="279"/>
      <c r="C78" s="269"/>
      <c r="D78" s="296"/>
      <c r="AI78" s="126"/>
      <c r="AJ78" s="126"/>
      <c r="AK78" s="126"/>
      <c r="AL78" s="126"/>
      <c r="AM78" s="126"/>
      <c r="AN78" s="126"/>
      <c r="AO78" s="126"/>
      <c r="AP78" s="126"/>
      <c r="AQ78" s="126"/>
      <c r="AR78" s="126"/>
      <c r="AS78" s="126"/>
      <c r="AT78" s="126"/>
      <c r="AU78" s="126"/>
      <c r="AV78" s="126"/>
      <c r="AW78" s="126"/>
      <c r="AX78" s="126"/>
      <c r="AY78" s="126"/>
    </row>
    <row r="79" spans="1:1005" ht="15" x14ac:dyDescent="0.25">
      <c r="A79" s="179"/>
      <c r="B79" s="279"/>
      <c r="C79" s="269"/>
      <c r="D79" s="296"/>
      <c r="AI79" s="126"/>
      <c r="AJ79" s="126"/>
      <c r="AK79" s="126"/>
      <c r="AL79" s="126"/>
      <c r="AM79" s="126"/>
      <c r="AN79" s="126"/>
      <c r="AO79" s="126"/>
      <c r="AP79" s="126"/>
      <c r="AQ79" s="126"/>
      <c r="AR79" s="126"/>
      <c r="AS79" s="126"/>
      <c r="AT79" s="126"/>
      <c r="AU79" s="126"/>
      <c r="AV79" s="126"/>
      <c r="AW79" s="126"/>
      <c r="AX79" s="126"/>
      <c r="AY79" s="126"/>
    </row>
    <row r="80" spans="1:1005" ht="15" x14ac:dyDescent="0.25">
      <c r="A80" s="179"/>
      <c r="B80" s="279"/>
      <c r="C80" s="269"/>
      <c r="D80" s="29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79"/>
      <c r="B81" s="279"/>
      <c r="C81" s="269"/>
      <c r="D81" s="296"/>
    </row>
    <row r="82" spans="1:4" ht="12.75" customHeight="1" x14ac:dyDescent="0.25">
      <c r="A82" s="179"/>
      <c r="B82" s="279"/>
      <c r="C82" s="269"/>
      <c r="D82" s="296"/>
    </row>
    <row r="83" spans="1:4" ht="12.75" customHeight="1" x14ac:dyDescent="0.25">
      <c r="A83" s="179"/>
      <c r="B83" s="279"/>
      <c r="C83" s="269"/>
      <c r="D83" s="296"/>
    </row>
    <row r="84" spans="1:4" ht="12.75" customHeight="1" x14ac:dyDescent="0.25">
      <c r="A84" s="179"/>
      <c r="B84" s="279"/>
      <c r="C84" s="269"/>
      <c r="D84" s="296"/>
    </row>
  </sheetData>
  <mergeCells count="1">
    <mergeCell ref="B1:AH1"/>
  </mergeCell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tabColor theme="6" tint="-0.249977111117893"/>
  </sheetPr>
  <dimension ref="A1:ALQ84"/>
  <sheetViews>
    <sheetView topLeftCell="A49" workbookViewId="0">
      <selection activeCell="D4" sqref="D4"/>
    </sheetView>
  </sheetViews>
  <sheetFormatPr defaultColWidth="18.7109375" defaultRowHeight="12.75" customHeight="1" x14ac:dyDescent="0.25"/>
  <cols>
    <col min="1" max="1" width="9.140625" style="172" customWidth="1"/>
    <col min="2" max="54" width="9.140625" style="95" customWidth="1"/>
    <col min="55" max="16384" width="18.7109375" style="95"/>
  </cols>
  <sheetData>
    <row r="1" spans="1:51" s="172" customFormat="1" ht="15" x14ac:dyDescent="0.25">
      <c r="A1" s="182"/>
      <c r="B1" s="335">
        <v>10.892799999999999</v>
      </c>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162"/>
      <c r="AJ1" s="162"/>
      <c r="AK1" s="162"/>
      <c r="AL1" s="162"/>
      <c r="AM1" s="162"/>
    </row>
    <row r="2" spans="1:51" s="172" customFormat="1" ht="15" x14ac:dyDescent="0.25">
      <c r="A2" s="182"/>
      <c r="B2" s="181" t="s">
        <v>45</v>
      </c>
      <c r="C2" s="181" t="s">
        <v>46</v>
      </c>
      <c r="D2" s="181" t="s">
        <v>47</v>
      </c>
      <c r="E2" s="181">
        <v>1991</v>
      </c>
      <c r="F2" s="181">
        <v>1992</v>
      </c>
      <c r="G2" s="181">
        <v>1993</v>
      </c>
      <c r="H2" s="181">
        <v>1994</v>
      </c>
      <c r="I2" s="181">
        <v>1995</v>
      </c>
      <c r="J2" s="181">
        <v>1996</v>
      </c>
      <c r="K2" s="181">
        <v>1997</v>
      </c>
      <c r="L2" s="181">
        <v>1998</v>
      </c>
      <c r="M2" s="181">
        <v>1999</v>
      </c>
      <c r="N2" s="181">
        <v>2000</v>
      </c>
      <c r="O2" s="181">
        <v>2001</v>
      </c>
      <c r="P2" s="181">
        <v>2002</v>
      </c>
      <c r="Q2" s="181">
        <v>2003</v>
      </c>
      <c r="R2" s="181">
        <v>2004</v>
      </c>
      <c r="S2" s="181">
        <v>2005</v>
      </c>
      <c r="T2" s="181">
        <v>2006</v>
      </c>
      <c r="U2" s="181">
        <v>2007</v>
      </c>
      <c r="V2" s="181">
        <v>2008</v>
      </c>
      <c r="W2" s="181">
        <v>2009</v>
      </c>
      <c r="X2" s="181">
        <v>2010</v>
      </c>
      <c r="Y2" s="181">
        <v>2011</v>
      </c>
      <c r="Z2" s="181">
        <v>2012</v>
      </c>
      <c r="AA2" s="181">
        <v>2013</v>
      </c>
      <c r="AB2" s="181">
        <v>2014</v>
      </c>
      <c r="AC2" s="181">
        <v>2015</v>
      </c>
      <c r="AD2" s="181">
        <v>2016</v>
      </c>
      <c r="AE2" s="181">
        <v>2017</v>
      </c>
      <c r="AF2" s="181">
        <v>2018</v>
      </c>
      <c r="AG2" s="181">
        <v>2019</v>
      </c>
      <c r="AH2" s="181">
        <v>2020</v>
      </c>
      <c r="AI2" s="162"/>
      <c r="AJ2" s="162"/>
      <c r="AK2" s="162"/>
      <c r="AL2" s="162"/>
      <c r="AM2" s="162"/>
    </row>
    <row r="3" spans="1:51" s="172" customFormat="1" ht="15" x14ac:dyDescent="0.25">
      <c r="A3" s="184"/>
      <c r="B3" s="185" t="s">
        <v>63</v>
      </c>
      <c r="C3" s="185" t="s">
        <v>64</v>
      </c>
      <c r="D3" s="185" t="s">
        <v>65</v>
      </c>
      <c r="E3" s="185" t="s">
        <v>66</v>
      </c>
      <c r="F3" s="185" t="s">
        <v>67</v>
      </c>
      <c r="G3" s="185" t="s">
        <v>68</v>
      </c>
      <c r="H3" s="185" t="s">
        <v>69</v>
      </c>
      <c r="I3" s="185" t="s">
        <v>70</v>
      </c>
      <c r="J3" s="185" t="s">
        <v>71</v>
      </c>
      <c r="K3" s="185" t="s">
        <v>72</v>
      </c>
      <c r="L3" s="185" t="s">
        <v>73</v>
      </c>
      <c r="M3" s="185" t="s">
        <v>74</v>
      </c>
      <c r="N3" s="185" t="s">
        <v>75</v>
      </c>
      <c r="O3" s="185" t="s">
        <v>76</v>
      </c>
      <c r="P3" s="185" t="s">
        <v>77</v>
      </c>
      <c r="Q3" s="185" t="s">
        <v>78</v>
      </c>
      <c r="R3" s="185" t="s">
        <v>79</v>
      </c>
      <c r="S3" s="185" t="s">
        <v>80</v>
      </c>
      <c r="T3" s="185" t="s">
        <v>81</v>
      </c>
      <c r="U3" s="185" t="s">
        <v>82</v>
      </c>
      <c r="V3" s="185" t="s">
        <v>83</v>
      </c>
      <c r="W3" s="185" t="s">
        <v>84</v>
      </c>
      <c r="X3" s="185" t="s">
        <v>85</v>
      </c>
      <c r="Y3" s="185" t="s">
        <v>86</v>
      </c>
      <c r="Z3" s="185" t="s">
        <v>87</v>
      </c>
      <c r="AA3" s="185" t="s">
        <v>88</v>
      </c>
      <c r="AB3" s="185" t="s">
        <v>89</v>
      </c>
      <c r="AC3" s="185" t="s">
        <v>90</v>
      </c>
      <c r="AD3" s="185" t="s">
        <v>91</v>
      </c>
      <c r="AE3" s="185" t="s">
        <v>92</v>
      </c>
      <c r="AF3" s="185" t="s">
        <v>93</v>
      </c>
      <c r="AG3" s="185" t="s">
        <v>94</v>
      </c>
      <c r="AH3" s="185" t="s">
        <v>95</v>
      </c>
      <c r="AI3" s="162"/>
      <c r="AJ3" s="162"/>
      <c r="AK3" s="162"/>
      <c r="AL3" s="162"/>
      <c r="AM3" s="162"/>
    </row>
    <row r="4" spans="1:51" ht="15" x14ac:dyDescent="0.25">
      <c r="A4" s="183">
        <v>44682</v>
      </c>
      <c r="B4" s="99"/>
      <c r="C4" s="99"/>
      <c r="D4" s="100">
        <v>110</v>
      </c>
      <c r="E4" s="11">
        <v>76.162000000000006</v>
      </c>
      <c r="F4" s="11">
        <v>126.22</v>
      </c>
      <c r="G4" s="11">
        <v>121.48399999999999</v>
      </c>
      <c r="H4" s="11">
        <v>106.07599999999999</v>
      </c>
      <c r="I4" s="11">
        <v>76.120999999999995</v>
      </c>
      <c r="J4" s="11">
        <v>116.736</v>
      </c>
      <c r="K4" s="11">
        <v>109.828</v>
      </c>
      <c r="L4" s="11">
        <v>89.358000000000004</v>
      </c>
      <c r="M4" s="11">
        <v>101.764</v>
      </c>
      <c r="N4" s="11">
        <v>117.816</v>
      </c>
      <c r="O4" s="11">
        <v>143.66399999999999</v>
      </c>
      <c r="P4" s="11">
        <v>92.129000000000005</v>
      </c>
      <c r="Q4" s="11">
        <v>105.854</v>
      </c>
      <c r="R4" s="11">
        <v>109.789</v>
      </c>
      <c r="S4" s="11">
        <v>111.76600000000001</v>
      </c>
      <c r="T4" s="11">
        <v>111.03400000000001</v>
      </c>
      <c r="U4" s="11">
        <v>127.73</v>
      </c>
      <c r="V4" s="11">
        <v>110.172</v>
      </c>
      <c r="W4" s="11">
        <v>141.703</v>
      </c>
      <c r="X4" s="11">
        <v>76.381</v>
      </c>
      <c r="Y4" s="11">
        <v>105.393</v>
      </c>
      <c r="Z4" s="11">
        <v>118.05200000000001</v>
      </c>
      <c r="AA4" s="11">
        <v>105.511</v>
      </c>
      <c r="AB4" s="11">
        <v>98.84</v>
      </c>
      <c r="AC4" s="11">
        <v>118.137</v>
      </c>
      <c r="AD4" s="11">
        <v>101.577</v>
      </c>
      <c r="AE4" s="11">
        <v>111.38800000000001</v>
      </c>
      <c r="AF4" s="11">
        <v>131.74700000000001</v>
      </c>
      <c r="AG4" s="11">
        <v>82.337999999999994</v>
      </c>
      <c r="AH4" s="11">
        <v>113.634</v>
      </c>
      <c r="AI4" s="130"/>
      <c r="AJ4" s="130"/>
      <c r="AK4" s="130"/>
      <c r="AL4" s="130"/>
      <c r="AM4" s="130"/>
      <c r="AN4" s="130"/>
      <c r="AO4" s="130"/>
      <c r="AP4" s="130"/>
      <c r="AQ4" s="130"/>
      <c r="AR4" s="130"/>
      <c r="AS4" s="130"/>
      <c r="AT4" s="130"/>
      <c r="AU4" s="130"/>
      <c r="AV4" s="130"/>
      <c r="AW4" s="130"/>
      <c r="AX4" s="130"/>
      <c r="AY4" s="130"/>
    </row>
    <row r="5" spans="1:51" ht="15" x14ac:dyDescent="0.25">
      <c r="A5" s="183">
        <v>44713</v>
      </c>
      <c r="B5" s="99"/>
      <c r="C5" s="99"/>
      <c r="D5" s="100">
        <v>85</v>
      </c>
      <c r="E5" s="11">
        <v>97.820999999999998</v>
      </c>
      <c r="F5" s="11">
        <v>92.445999999999998</v>
      </c>
      <c r="G5" s="11">
        <v>85.284999999999997</v>
      </c>
      <c r="H5" s="11">
        <v>84.715000000000003</v>
      </c>
      <c r="I5" s="11">
        <v>129.572</v>
      </c>
      <c r="J5" s="11">
        <v>64.055999999999997</v>
      </c>
      <c r="K5" s="11">
        <v>108.682</v>
      </c>
      <c r="L5" s="11">
        <v>69.436999999999998</v>
      </c>
      <c r="M5" s="11">
        <v>124.258</v>
      </c>
      <c r="N5" s="11">
        <v>64.741</v>
      </c>
      <c r="O5" s="11">
        <v>64.433999999999997</v>
      </c>
      <c r="P5" s="11">
        <v>67.313000000000002</v>
      </c>
      <c r="Q5" s="11">
        <v>74.274000000000001</v>
      </c>
      <c r="R5" s="11">
        <v>57.677</v>
      </c>
      <c r="S5" s="11">
        <v>68.418000000000006</v>
      </c>
      <c r="T5" s="11">
        <v>64.343999999999994</v>
      </c>
      <c r="U5" s="11">
        <v>92.974999999999994</v>
      </c>
      <c r="V5" s="11">
        <v>87.234999999999999</v>
      </c>
      <c r="W5" s="11">
        <v>72.305000000000007</v>
      </c>
      <c r="X5" s="11">
        <v>85.775999999999996</v>
      </c>
      <c r="Y5" s="11">
        <v>124.806</v>
      </c>
      <c r="Z5" s="11">
        <v>54.332999999999998</v>
      </c>
      <c r="AA5" s="11">
        <v>70.253</v>
      </c>
      <c r="AB5" s="11">
        <v>94.808999999999997</v>
      </c>
      <c r="AC5" s="11">
        <v>195.09100000000001</v>
      </c>
      <c r="AD5" s="11">
        <v>117.018</v>
      </c>
      <c r="AE5" s="11">
        <v>86.876000000000005</v>
      </c>
      <c r="AF5" s="11">
        <v>65.703999999999994</v>
      </c>
      <c r="AG5" s="11">
        <v>135.43100000000001</v>
      </c>
      <c r="AH5" s="11">
        <v>75.137</v>
      </c>
      <c r="AI5" s="130"/>
      <c r="AJ5" s="130"/>
      <c r="AK5" s="130"/>
      <c r="AL5" s="130"/>
      <c r="AM5" s="130"/>
      <c r="AN5" s="130"/>
      <c r="AO5" s="130"/>
      <c r="AP5" s="130"/>
      <c r="AQ5" s="130"/>
      <c r="AR5" s="130"/>
      <c r="AS5" s="130"/>
      <c r="AT5" s="130"/>
      <c r="AU5" s="130"/>
      <c r="AV5" s="130"/>
      <c r="AW5" s="130"/>
      <c r="AX5" s="130"/>
      <c r="AY5" s="130"/>
    </row>
    <row r="6" spans="1:51" ht="15" x14ac:dyDescent="0.25">
      <c r="A6" s="183">
        <v>44743</v>
      </c>
      <c r="B6" s="99"/>
      <c r="C6" s="99"/>
      <c r="D6" s="100">
        <v>30</v>
      </c>
      <c r="E6" s="11">
        <v>52.116</v>
      </c>
      <c r="F6" s="11">
        <v>45.271999999999998</v>
      </c>
      <c r="G6" s="11">
        <v>30.431999999999999</v>
      </c>
      <c r="H6" s="11">
        <v>26.283000000000001</v>
      </c>
      <c r="I6" s="11">
        <v>81.393000000000001</v>
      </c>
      <c r="J6" s="11">
        <v>28.785</v>
      </c>
      <c r="K6" s="11">
        <v>32.838000000000001</v>
      </c>
      <c r="L6" s="11">
        <v>38.576999999999998</v>
      </c>
      <c r="M6" s="11">
        <v>71.376000000000005</v>
      </c>
      <c r="N6" s="11">
        <v>21.015000000000001</v>
      </c>
      <c r="O6" s="11">
        <v>28.689</v>
      </c>
      <c r="P6" s="11">
        <v>22.105</v>
      </c>
      <c r="Q6" s="11">
        <v>24.219000000000001</v>
      </c>
      <c r="R6" s="11">
        <v>23.335000000000001</v>
      </c>
      <c r="S6" s="11">
        <v>29.222999999999999</v>
      </c>
      <c r="T6" s="11">
        <v>40.191000000000003</v>
      </c>
      <c r="U6" s="11">
        <v>36.811</v>
      </c>
      <c r="V6" s="11">
        <v>31.69</v>
      </c>
      <c r="W6" s="11">
        <v>30.556000000000001</v>
      </c>
      <c r="X6" s="11">
        <v>28.15</v>
      </c>
      <c r="Y6" s="11">
        <v>42.936</v>
      </c>
      <c r="Z6" s="11">
        <v>21.010999999999999</v>
      </c>
      <c r="AA6" s="11">
        <v>28.315999999999999</v>
      </c>
      <c r="AB6" s="11">
        <v>29.18</v>
      </c>
      <c r="AC6" s="11">
        <v>67.518000000000001</v>
      </c>
      <c r="AD6" s="11">
        <v>35.999000000000002</v>
      </c>
      <c r="AE6" s="11">
        <v>29.568000000000001</v>
      </c>
      <c r="AF6" s="11">
        <v>22.893000000000001</v>
      </c>
      <c r="AG6" s="11">
        <v>42.994999999999997</v>
      </c>
      <c r="AH6" s="11">
        <v>26.855</v>
      </c>
      <c r="AI6" s="130"/>
      <c r="AJ6" s="130"/>
      <c r="AK6" s="130"/>
      <c r="AL6" s="130"/>
      <c r="AM6" s="130"/>
      <c r="AN6" s="130"/>
      <c r="AO6" s="130"/>
      <c r="AP6" s="130"/>
      <c r="AQ6" s="130"/>
      <c r="AR6" s="130"/>
      <c r="AS6" s="130"/>
      <c r="AT6" s="130"/>
      <c r="AU6" s="130"/>
      <c r="AV6" s="130"/>
      <c r="AW6" s="130"/>
      <c r="AX6" s="130"/>
      <c r="AY6" s="130"/>
    </row>
    <row r="7" spans="1:51" ht="15" x14ac:dyDescent="0.25">
      <c r="A7" s="183">
        <v>44774</v>
      </c>
      <c r="B7" s="99"/>
      <c r="C7" s="99"/>
      <c r="D7" s="100">
        <v>20</v>
      </c>
      <c r="E7" s="11">
        <v>25.079000000000001</v>
      </c>
      <c r="F7" s="11">
        <v>30.937999999999999</v>
      </c>
      <c r="G7" s="11">
        <v>19.366</v>
      </c>
      <c r="H7" s="11">
        <v>12.997999999999999</v>
      </c>
      <c r="I7" s="11">
        <v>34.017000000000003</v>
      </c>
      <c r="J7" s="11">
        <v>15.077</v>
      </c>
      <c r="K7" s="11">
        <v>40.890999999999998</v>
      </c>
      <c r="L7" s="11">
        <v>19.986999999999998</v>
      </c>
      <c r="M7" s="11">
        <v>66.305000000000007</v>
      </c>
      <c r="N7" s="11">
        <v>13.882</v>
      </c>
      <c r="O7" s="11">
        <v>25.699000000000002</v>
      </c>
      <c r="P7" s="11">
        <v>11.763</v>
      </c>
      <c r="Q7" s="11">
        <v>17.113</v>
      </c>
      <c r="R7" s="11">
        <v>12.462999999999999</v>
      </c>
      <c r="S7" s="11">
        <v>20.247</v>
      </c>
      <c r="T7" s="11">
        <v>29.788</v>
      </c>
      <c r="U7" s="11">
        <v>34.29</v>
      </c>
      <c r="V7" s="11">
        <v>17.321999999999999</v>
      </c>
      <c r="W7" s="11">
        <v>13.446999999999999</v>
      </c>
      <c r="X7" s="11">
        <v>26.631</v>
      </c>
      <c r="Y7" s="11">
        <v>19.835000000000001</v>
      </c>
      <c r="Z7" s="11">
        <v>13.763</v>
      </c>
      <c r="AA7" s="11">
        <v>28.364999999999998</v>
      </c>
      <c r="AB7" s="11">
        <v>22.983000000000001</v>
      </c>
      <c r="AC7" s="11">
        <v>26.495999999999999</v>
      </c>
      <c r="AD7" s="11">
        <v>27.765000000000001</v>
      </c>
      <c r="AE7" s="11">
        <v>20.013000000000002</v>
      </c>
      <c r="AF7" s="11">
        <v>11.214</v>
      </c>
      <c r="AG7" s="11">
        <v>18.881</v>
      </c>
      <c r="AH7" s="11">
        <v>14.661</v>
      </c>
      <c r="AI7" s="130"/>
      <c r="AJ7" s="130"/>
      <c r="AK7" s="130"/>
      <c r="AL7" s="130"/>
      <c r="AM7" s="130"/>
      <c r="AN7" s="130"/>
      <c r="AO7" s="130"/>
      <c r="AP7" s="130"/>
      <c r="AQ7" s="130"/>
      <c r="AR7" s="130"/>
      <c r="AS7" s="130"/>
      <c r="AT7" s="130"/>
      <c r="AU7" s="130"/>
      <c r="AV7" s="130"/>
      <c r="AW7" s="130"/>
      <c r="AX7" s="130"/>
      <c r="AY7" s="130"/>
    </row>
    <row r="8" spans="1:51" ht="15" x14ac:dyDescent="0.25">
      <c r="A8" s="183">
        <v>44805</v>
      </c>
      <c r="B8" s="99"/>
      <c r="C8" s="99"/>
      <c r="D8" s="100">
        <v>20</v>
      </c>
      <c r="E8" s="11">
        <v>36.53</v>
      </c>
      <c r="F8" s="11">
        <v>21.07</v>
      </c>
      <c r="G8" s="11">
        <v>20.062000000000001</v>
      </c>
      <c r="H8" s="11">
        <v>24.581</v>
      </c>
      <c r="I8" s="11">
        <v>22.655999999999999</v>
      </c>
      <c r="J8" s="11">
        <v>18.920999999999999</v>
      </c>
      <c r="K8" s="11">
        <v>47.594000000000001</v>
      </c>
      <c r="L8" s="11">
        <v>16.846</v>
      </c>
      <c r="M8" s="11">
        <v>38.61</v>
      </c>
      <c r="N8" s="11">
        <v>13.464</v>
      </c>
      <c r="O8" s="11">
        <v>14.632999999999999</v>
      </c>
      <c r="P8" s="11">
        <v>24.042999999999999</v>
      </c>
      <c r="Q8" s="11">
        <v>31.69</v>
      </c>
      <c r="R8" s="11">
        <v>34.142000000000003</v>
      </c>
      <c r="S8" s="11">
        <v>14.285</v>
      </c>
      <c r="T8" s="11">
        <v>29.524999999999999</v>
      </c>
      <c r="U8" s="11">
        <v>31.643000000000001</v>
      </c>
      <c r="V8" s="11">
        <v>26.039000000000001</v>
      </c>
      <c r="W8" s="11">
        <v>10.981</v>
      </c>
      <c r="X8" s="11">
        <v>15.161</v>
      </c>
      <c r="Y8" s="11">
        <v>15.327</v>
      </c>
      <c r="Z8" s="11">
        <v>10.319000000000001</v>
      </c>
      <c r="AA8" s="11">
        <v>45.027000000000001</v>
      </c>
      <c r="AB8" s="11">
        <v>32.042000000000002</v>
      </c>
      <c r="AC8" s="11">
        <v>16.672000000000001</v>
      </c>
      <c r="AD8" s="11">
        <v>19.937999999999999</v>
      </c>
      <c r="AE8" s="11">
        <v>13.074999999999999</v>
      </c>
      <c r="AF8" s="11">
        <v>9.798</v>
      </c>
      <c r="AG8" s="11">
        <v>10.907</v>
      </c>
      <c r="AH8" s="11">
        <v>11.231</v>
      </c>
      <c r="AI8" s="130"/>
      <c r="AJ8" s="130"/>
      <c r="AK8" s="130"/>
      <c r="AL8" s="130"/>
      <c r="AM8" s="130"/>
      <c r="AN8" s="130"/>
      <c r="AO8" s="130"/>
      <c r="AP8" s="130"/>
      <c r="AQ8" s="130"/>
      <c r="AR8" s="130"/>
      <c r="AS8" s="130"/>
      <c r="AT8" s="130"/>
      <c r="AU8" s="130"/>
      <c r="AV8" s="130"/>
      <c r="AW8" s="130"/>
      <c r="AX8" s="130"/>
      <c r="AY8" s="130"/>
    </row>
    <row r="9" spans="1:51" ht="15" x14ac:dyDescent="0.25">
      <c r="A9" s="183">
        <v>44835</v>
      </c>
      <c r="B9" s="99"/>
      <c r="C9" s="99"/>
      <c r="D9" s="100">
        <v>18.989999999999998</v>
      </c>
      <c r="E9" s="11">
        <v>16.821999999999999</v>
      </c>
      <c r="F9" s="11">
        <v>13.722</v>
      </c>
      <c r="G9" s="11">
        <v>15.728999999999999</v>
      </c>
      <c r="H9" s="11">
        <v>23.61</v>
      </c>
      <c r="I9" s="11">
        <v>20.247</v>
      </c>
      <c r="J9" s="11">
        <v>34.965000000000003</v>
      </c>
      <c r="K9" s="11">
        <v>43.610999999999997</v>
      </c>
      <c r="L9" s="11">
        <v>18.081</v>
      </c>
      <c r="M9" s="11">
        <v>18.39</v>
      </c>
      <c r="N9" s="11">
        <v>16.620999999999999</v>
      </c>
      <c r="O9" s="11">
        <v>12.269</v>
      </c>
      <c r="P9" s="11">
        <v>26.798999999999999</v>
      </c>
      <c r="Q9" s="11">
        <v>16.968</v>
      </c>
      <c r="R9" s="11">
        <v>37.511000000000003</v>
      </c>
      <c r="S9" s="11">
        <v>31.881</v>
      </c>
      <c r="T9" s="11">
        <v>77.156000000000006</v>
      </c>
      <c r="U9" s="11">
        <v>31.247</v>
      </c>
      <c r="V9" s="11">
        <v>17.425999999999998</v>
      </c>
      <c r="W9" s="11">
        <v>13.801</v>
      </c>
      <c r="X9" s="11">
        <v>18.795999999999999</v>
      </c>
      <c r="Y9" s="11">
        <v>25.201000000000001</v>
      </c>
      <c r="Z9" s="11">
        <v>9.2129999999999992</v>
      </c>
      <c r="AA9" s="11">
        <v>32.825000000000003</v>
      </c>
      <c r="AB9" s="11">
        <v>40.143000000000001</v>
      </c>
      <c r="AC9" s="11">
        <v>19.782</v>
      </c>
      <c r="AD9" s="11">
        <v>15.029</v>
      </c>
      <c r="AE9" s="11">
        <v>13.433</v>
      </c>
      <c r="AF9" s="11">
        <v>13.214</v>
      </c>
      <c r="AG9" s="11">
        <v>9.8539999999999992</v>
      </c>
      <c r="AH9" s="11">
        <v>12.131</v>
      </c>
      <c r="AI9" s="130"/>
      <c r="AJ9" s="130"/>
      <c r="AK9" s="130"/>
      <c r="AL9" s="130"/>
      <c r="AM9" s="130"/>
      <c r="AN9" s="130"/>
      <c r="AO9" s="130"/>
      <c r="AP9" s="130"/>
      <c r="AQ9" s="130"/>
      <c r="AR9" s="130"/>
      <c r="AS9" s="130"/>
      <c r="AT9" s="130"/>
      <c r="AU9" s="130"/>
      <c r="AV9" s="130"/>
      <c r="AW9" s="130"/>
      <c r="AX9" s="130"/>
      <c r="AY9" s="130"/>
    </row>
    <row r="10" spans="1:51" ht="15" x14ac:dyDescent="0.25">
      <c r="A10" s="183">
        <v>44866</v>
      </c>
      <c r="B10" s="99"/>
      <c r="C10" s="99"/>
      <c r="D10" s="100">
        <v>16.32</v>
      </c>
      <c r="E10" s="11">
        <v>12.717000000000001</v>
      </c>
      <c r="F10" s="11">
        <v>11.638</v>
      </c>
      <c r="G10" s="11">
        <v>12.614000000000001</v>
      </c>
      <c r="H10" s="11">
        <v>18.122</v>
      </c>
      <c r="I10" s="11">
        <v>14.464</v>
      </c>
      <c r="J10" s="11">
        <v>18.760999999999999</v>
      </c>
      <c r="K10" s="11">
        <v>23.645</v>
      </c>
      <c r="L10" s="11">
        <v>16.172000000000001</v>
      </c>
      <c r="M10" s="11">
        <v>12.605</v>
      </c>
      <c r="N10" s="11">
        <v>13.215999999999999</v>
      </c>
      <c r="O10" s="11">
        <v>11.108000000000001</v>
      </c>
      <c r="P10" s="11">
        <v>15.372999999999999</v>
      </c>
      <c r="Q10" s="11">
        <v>11.952999999999999</v>
      </c>
      <c r="R10" s="11">
        <v>22.704999999999998</v>
      </c>
      <c r="S10" s="11">
        <v>21.263999999999999</v>
      </c>
      <c r="T10" s="11">
        <v>30.317</v>
      </c>
      <c r="U10" s="11">
        <v>19.077000000000002</v>
      </c>
      <c r="V10" s="11">
        <v>14.225</v>
      </c>
      <c r="W10" s="11">
        <v>14.558</v>
      </c>
      <c r="X10" s="11">
        <v>17</v>
      </c>
      <c r="Y10" s="11">
        <v>19.138000000000002</v>
      </c>
      <c r="Z10" s="11">
        <v>8.7759999999999998</v>
      </c>
      <c r="AA10" s="11">
        <v>20.786000000000001</v>
      </c>
      <c r="AB10" s="11">
        <v>20.038</v>
      </c>
      <c r="AC10" s="11">
        <v>15.917999999999999</v>
      </c>
      <c r="AD10" s="11">
        <v>11.64</v>
      </c>
      <c r="AE10" s="11">
        <v>10.84</v>
      </c>
      <c r="AF10" s="11">
        <v>11.457000000000001</v>
      </c>
      <c r="AG10" s="11">
        <v>9.5939999999999994</v>
      </c>
      <c r="AH10" s="11">
        <v>12.952999999999999</v>
      </c>
      <c r="AI10" s="130"/>
      <c r="AJ10" s="130"/>
      <c r="AK10" s="130"/>
      <c r="AL10" s="130"/>
      <c r="AM10" s="130"/>
      <c r="AN10" s="130"/>
      <c r="AO10" s="130"/>
      <c r="AP10" s="130"/>
      <c r="AQ10" s="130"/>
      <c r="AR10" s="130"/>
      <c r="AS10" s="130"/>
      <c r="AT10" s="130"/>
      <c r="AU10" s="130"/>
      <c r="AV10" s="130"/>
      <c r="AW10" s="130"/>
      <c r="AX10" s="130"/>
      <c r="AY10" s="130"/>
    </row>
    <row r="11" spans="1:51" ht="15" x14ac:dyDescent="0.25">
      <c r="A11" s="183">
        <v>44896</v>
      </c>
      <c r="B11" s="99"/>
      <c r="C11" s="99"/>
      <c r="D11" s="100">
        <v>14.91</v>
      </c>
      <c r="E11" s="11">
        <v>11.256</v>
      </c>
      <c r="F11" s="11">
        <v>10.776</v>
      </c>
      <c r="G11" s="11">
        <v>11.183999999999999</v>
      </c>
      <c r="H11" s="11">
        <v>12.933</v>
      </c>
      <c r="I11" s="11">
        <v>12.571999999999999</v>
      </c>
      <c r="J11" s="11">
        <v>14.036</v>
      </c>
      <c r="K11" s="11">
        <v>15.18</v>
      </c>
      <c r="L11" s="11">
        <v>13.504</v>
      </c>
      <c r="M11" s="11">
        <v>11.321</v>
      </c>
      <c r="N11" s="11">
        <v>11.156000000000001</v>
      </c>
      <c r="O11" s="11">
        <v>10.063000000000001</v>
      </c>
      <c r="P11" s="11">
        <v>12.204000000000001</v>
      </c>
      <c r="Q11" s="11">
        <v>11.375999999999999</v>
      </c>
      <c r="R11" s="11">
        <v>15.195</v>
      </c>
      <c r="S11" s="11">
        <v>14.013</v>
      </c>
      <c r="T11" s="11">
        <v>17.696999999999999</v>
      </c>
      <c r="U11" s="11">
        <v>14.79</v>
      </c>
      <c r="V11" s="11">
        <v>12.228</v>
      </c>
      <c r="W11" s="11">
        <v>11.316000000000001</v>
      </c>
      <c r="X11" s="11">
        <v>12.734999999999999</v>
      </c>
      <c r="Y11" s="11">
        <v>13.718</v>
      </c>
      <c r="Z11" s="11">
        <v>9.4250000000000007</v>
      </c>
      <c r="AA11" s="11">
        <v>15.211</v>
      </c>
      <c r="AB11" s="11">
        <v>15.145</v>
      </c>
      <c r="AC11" s="11">
        <v>13.186999999999999</v>
      </c>
      <c r="AD11" s="11">
        <v>11.147</v>
      </c>
      <c r="AE11" s="11">
        <v>10.311999999999999</v>
      </c>
      <c r="AF11" s="11">
        <v>9.9410000000000007</v>
      </c>
      <c r="AG11" s="11">
        <v>10.170999999999999</v>
      </c>
      <c r="AH11" s="11">
        <v>11.356999999999999</v>
      </c>
      <c r="AI11" s="130"/>
      <c r="AJ11" s="130"/>
      <c r="AK11" s="130"/>
      <c r="AL11" s="130"/>
      <c r="AM11" s="130"/>
      <c r="AN11" s="130"/>
      <c r="AO11" s="130"/>
      <c r="AP11" s="130"/>
      <c r="AQ11" s="130"/>
      <c r="AR11" s="130"/>
      <c r="AS11" s="130"/>
      <c r="AT11" s="130"/>
      <c r="AU11" s="130"/>
      <c r="AV11" s="130"/>
      <c r="AW11" s="130"/>
      <c r="AX11" s="130"/>
      <c r="AY11" s="130"/>
    </row>
    <row r="12" spans="1:51" ht="15" x14ac:dyDescent="0.25">
      <c r="A12" s="183">
        <v>44927</v>
      </c>
      <c r="B12" s="99"/>
      <c r="C12" s="99"/>
      <c r="D12" s="100">
        <v>13.35</v>
      </c>
      <c r="E12" s="11">
        <v>10.358000000000001</v>
      </c>
      <c r="F12" s="11">
        <v>10.292</v>
      </c>
      <c r="G12" s="11">
        <v>10.629</v>
      </c>
      <c r="H12" s="11">
        <v>11.278</v>
      </c>
      <c r="I12" s="11">
        <v>11.548999999999999</v>
      </c>
      <c r="J12" s="11">
        <v>11.701000000000001</v>
      </c>
      <c r="K12" s="11">
        <v>12.411</v>
      </c>
      <c r="L12" s="11">
        <v>11.398999999999999</v>
      </c>
      <c r="M12" s="11">
        <v>11.164999999999999</v>
      </c>
      <c r="N12" s="11">
        <v>10.427</v>
      </c>
      <c r="O12" s="11">
        <v>9.968</v>
      </c>
      <c r="P12" s="11">
        <v>10.999000000000001</v>
      </c>
      <c r="Q12" s="11">
        <v>10.44</v>
      </c>
      <c r="R12" s="11">
        <v>13.87</v>
      </c>
      <c r="S12" s="11">
        <v>12.037000000000001</v>
      </c>
      <c r="T12" s="11">
        <v>13.377000000000001</v>
      </c>
      <c r="U12" s="11">
        <v>12.298999999999999</v>
      </c>
      <c r="V12" s="11">
        <v>10.928000000000001</v>
      </c>
      <c r="W12" s="11">
        <v>10.189</v>
      </c>
      <c r="X12" s="11">
        <v>11.135</v>
      </c>
      <c r="Y12" s="11">
        <v>12.465</v>
      </c>
      <c r="Z12" s="11">
        <v>9.6069999999999993</v>
      </c>
      <c r="AA12" s="11">
        <v>12.888</v>
      </c>
      <c r="AB12" s="11">
        <v>12.958</v>
      </c>
      <c r="AC12" s="11">
        <v>11.574999999999999</v>
      </c>
      <c r="AD12" s="11">
        <v>11.103999999999999</v>
      </c>
      <c r="AE12" s="11">
        <v>9.9819999999999993</v>
      </c>
      <c r="AF12" s="11">
        <v>9.5570000000000004</v>
      </c>
      <c r="AG12" s="11">
        <v>9.9640000000000004</v>
      </c>
      <c r="AH12" s="11">
        <v>10.111000000000001</v>
      </c>
      <c r="AI12" s="130"/>
      <c r="AJ12" s="130"/>
      <c r="AK12" s="130"/>
      <c r="AL12" s="130"/>
      <c r="AM12" s="130"/>
      <c r="AN12" s="130"/>
      <c r="AO12" s="130"/>
      <c r="AP12" s="130"/>
      <c r="AQ12" s="130"/>
      <c r="AR12" s="130"/>
      <c r="AS12" s="130"/>
      <c r="AT12" s="130"/>
      <c r="AU12" s="130"/>
      <c r="AV12" s="130"/>
      <c r="AW12" s="130"/>
      <c r="AX12" s="130"/>
      <c r="AY12" s="130"/>
    </row>
    <row r="13" spans="1:51" ht="15" x14ac:dyDescent="0.25">
      <c r="A13" s="183">
        <v>44958</v>
      </c>
      <c r="B13" s="99"/>
      <c r="C13" s="99"/>
      <c r="D13" s="100">
        <v>12.13</v>
      </c>
      <c r="E13" s="11">
        <v>9.3680000000000003</v>
      </c>
      <c r="F13" s="11">
        <v>9.2360000000000007</v>
      </c>
      <c r="G13" s="11">
        <v>9.1289999999999996</v>
      </c>
      <c r="H13" s="11">
        <v>11.622999999999999</v>
      </c>
      <c r="I13" s="11">
        <v>12.458</v>
      </c>
      <c r="J13" s="11">
        <v>9.8190000000000008</v>
      </c>
      <c r="K13" s="11">
        <v>10.222</v>
      </c>
      <c r="L13" s="11">
        <v>10.595000000000001</v>
      </c>
      <c r="M13" s="11">
        <v>10.568</v>
      </c>
      <c r="N13" s="11">
        <v>9.032</v>
      </c>
      <c r="O13" s="11">
        <v>8.8190000000000008</v>
      </c>
      <c r="P13" s="11">
        <v>10.051</v>
      </c>
      <c r="Q13" s="11">
        <v>9.2520000000000007</v>
      </c>
      <c r="R13" s="11">
        <v>12.226000000000001</v>
      </c>
      <c r="S13" s="11">
        <v>9.7650000000000006</v>
      </c>
      <c r="T13" s="11">
        <v>12.52</v>
      </c>
      <c r="U13" s="11">
        <v>9.8740000000000006</v>
      </c>
      <c r="V13" s="11">
        <v>10.066000000000001</v>
      </c>
      <c r="W13" s="11">
        <v>8.6159999999999997</v>
      </c>
      <c r="X13" s="11">
        <v>9.4529999999999994</v>
      </c>
      <c r="Y13" s="11">
        <v>9.8260000000000005</v>
      </c>
      <c r="Z13" s="11">
        <v>9.2910000000000004</v>
      </c>
      <c r="AA13" s="11">
        <v>12.532</v>
      </c>
      <c r="AB13" s="11">
        <v>14.815</v>
      </c>
      <c r="AC13" s="11">
        <v>12.481999999999999</v>
      </c>
      <c r="AD13" s="11">
        <v>12.731</v>
      </c>
      <c r="AE13" s="11">
        <v>9.7949999999999999</v>
      </c>
      <c r="AF13" s="11">
        <v>8.423</v>
      </c>
      <c r="AG13" s="11">
        <v>8.9469999999999992</v>
      </c>
      <c r="AH13" s="11">
        <v>9.3000000000000007</v>
      </c>
      <c r="AI13" s="130"/>
      <c r="AJ13" s="130"/>
      <c r="AK13" s="130"/>
      <c r="AL13" s="130"/>
      <c r="AM13" s="130"/>
      <c r="AN13" s="130"/>
      <c r="AO13" s="130"/>
      <c r="AP13" s="130"/>
      <c r="AQ13" s="130"/>
      <c r="AR13" s="130"/>
      <c r="AS13" s="130"/>
      <c r="AT13" s="130"/>
      <c r="AU13" s="130"/>
      <c r="AV13" s="130"/>
      <c r="AW13" s="130"/>
      <c r="AX13" s="130"/>
      <c r="AY13" s="130"/>
    </row>
    <row r="14" spans="1:51" ht="15" x14ac:dyDescent="0.25">
      <c r="A14" s="183">
        <v>44986</v>
      </c>
      <c r="B14" s="99"/>
      <c r="C14" s="99"/>
      <c r="D14" s="100">
        <v>22.6</v>
      </c>
      <c r="E14" s="11">
        <v>13.989000000000001</v>
      </c>
      <c r="F14" s="11">
        <v>14.336</v>
      </c>
      <c r="G14" s="11">
        <v>16.529</v>
      </c>
      <c r="H14" s="11">
        <v>28.068000000000001</v>
      </c>
      <c r="I14" s="11">
        <v>15.226000000000001</v>
      </c>
      <c r="J14" s="11">
        <v>34.249000000000002</v>
      </c>
      <c r="K14" s="11">
        <v>16.841000000000001</v>
      </c>
      <c r="L14" s="11">
        <v>16.443000000000001</v>
      </c>
      <c r="M14" s="11">
        <v>14.025</v>
      </c>
      <c r="N14" s="11">
        <v>16.222999999999999</v>
      </c>
      <c r="O14" s="11">
        <v>11.49</v>
      </c>
      <c r="P14" s="11">
        <v>15.026999999999999</v>
      </c>
      <c r="Q14" s="11">
        <v>30.202000000000002</v>
      </c>
      <c r="R14" s="11">
        <v>23.350999999999999</v>
      </c>
      <c r="S14" s="11">
        <v>12.438000000000001</v>
      </c>
      <c r="T14" s="11">
        <v>44.392000000000003</v>
      </c>
      <c r="U14" s="11">
        <v>12.394</v>
      </c>
      <c r="V14" s="11">
        <v>17.279</v>
      </c>
      <c r="W14" s="11">
        <v>10.067</v>
      </c>
      <c r="X14" s="11">
        <v>14.776</v>
      </c>
      <c r="Y14" s="11">
        <v>17.751999999999999</v>
      </c>
      <c r="Z14" s="11">
        <v>12.27</v>
      </c>
      <c r="AA14" s="11">
        <v>17.681999999999999</v>
      </c>
      <c r="AB14" s="11">
        <v>28.117000000000001</v>
      </c>
      <c r="AC14" s="11">
        <v>19.713999999999999</v>
      </c>
      <c r="AD14" s="11">
        <v>36.454000000000001</v>
      </c>
      <c r="AE14" s="11">
        <v>11.534000000000001</v>
      </c>
      <c r="AF14" s="11">
        <v>11.956</v>
      </c>
      <c r="AG14" s="11">
        <v>13.565</v>
      </c>
      <c r="AH14" s="11">
        <v>10.867000000000001</v>
      </c>
      <c r="AI14" s="130"/>
      <c r="AJ14" s="130"/>
      <c r="AK14" s="130"/>
      <c r="AL14" s="130"/>
      <c r="AM14" s="130"/>
      <c r="AN14" s="130"/>
      <c r="AO14" s="130"/>
      <c r="AP14" s="130"/>
      <c r="AQ14" s="130"/>
      <c r="AR14" s="130"/>
      <c r="AS14" s="130"/>
      <c r="AT14" s="130"/>
      <c r="AU14" s="130"/>
      <c r="AV14" s="130"/>
      <c r="AW14" s="130"/>
      <c r="AX14" s="130"/>
      <c r="AY14" s="130"/>
    </row>
    <row r="15" spans="1:51" ht="15" x14ac:dyDescent="0.25">
      <c r="A15" s="183">
        <v>45017</v>
      </c>
      <c r="B15" s="99"/>
      <c r="C15" s="99"/>
      <c r="D15" s="100">
        <v>50.72</v>
      </c>
      <c r="E15" s="11">
        <v>54.182000000000002</v>
      </c>
      <c r="F15" s="11">
        <v>41.427</v>
      </c>
      <c r="G15" s="11">
        <v>48.658999999999999</v>
      </c>
      <c r="H15" s="11">
        <v>33.517000000000003</v>
      </c>
      <c r="I15" s="11">
        <v>33.604999999999997</v>
      </c>
      <c r="J15" s="11">
        <v>63.442999999999998</v>
      </c>
      <c r="K15" s="11">
        <v>35.984000000000002</v>
      </c>
      <c r="L15" s="11">
        <v>36.366</v>
      </c>
      <c r="M15" s="11">
        <v>43.877000000000002</v>
      </c>
      <c r="N15" s="11">
        <v>56.277000000000001</v>
      </c>
      <c r="O15" s="11">
        <v>35.119</v>
      </c>
      <c r="P15" s="11">
        <v>37.393999999999998</v>
      </c>
      <c r="Q15" s="11">
        <v>84.703999999999994</v>
      </c>
      <c r="R15" s="11">
        <v>70.927999999999997</v>
      </c>
      <c r="S15" s="11">
        <v>43.225000000000001</v>
      </c>
      <c r="T15" s="11">
        <v>67.072999999999993</v>
      </c>
      <c r="U15" s="11">
        <v>31.341999999999999</v>
      </c>
      <c r="V15" s="11">
        <v>35.222999999999999</v>
      </c>
      <c r="W15" s="11">
        <v>25.596</v>
      </c>
      <c r="X15" s="11">
        <v>33.79</v>
      </c>
      <c r="Y15" s="11">
        <v>71.141999999999996</v>
      </c>
      <c r="Z15" s="11">
        <v>18.529</v>
      </c>
      <c r="AA15" s="11">
        <v>48.371000000000002</v>
      </c>
      <c r="AB15" s="11">
        <v>42.454999999999998</v>
      </c>
      <c r="AC15" s="11">
        <v>38.956000000000003</v>
      </c>
      <c r="AD15" s="11">
        <v>75.278000000000006</v>
      </c>
      <c r="AE15" s="11">
        <v>26.81</v>
      </c>
      <c r="AF15" s="11">
        <v>46.493000000000002</v>
      </c>
      <c r="AG15" s="11">
        <v>21.613</v>
      </c>
      <c r="AH15" s="11">
        <v>19.347000000000001</v>
      </c>
      <c r="AI15" s="130"/>
      <c r="AJ15" s="130"/>
      <c r="AK15" s="130"/>
      <c r="AL15" s="130"/>
      <c r="AM15" s="130"/>
      <c r="AN15" s="130"/>
      <c r="AO15" s="130"/>
      <c r="AP15" s="130"/>
      <c r="AQ15" s="130"/>
      <c r="AR15" s="130"/>
      <c r="AS15" s="130"/>
      <c r="AT15" s="130"/>
      <c r="AU15" s="130"/>
      <c r="AV15" s="130"/>
      <c r="AW15" s="130"/>
      <c r="AX15" s="130"/>
      <c r="AY15" s="130"/>
    </row>
    <row r="16" spans="1:51" ht="15" x14ac:dyDescent="0.25">
      <c r="A16" s="183">
        <v>45047</v>
      </c>
      <c r="B16" s="99"/>
      <c r="C16" s="99"/>
      <c r="D16" s="100">
        <v>134.93</v>
      </c>
      <c r="E16" s="11">
        <v>157.12700000000001</v>
      </c>
      <c r="F16" s="11">
        <v>206.62299999999999</v>
      </c>
      <c r="G16" s="11">
        <v>146.09100000000001</v>
      </c>
      <c r="H16" s="11">
        <v>100.95399999999999</v>
      </c>
      <c r="I16" s="11">
        <v>136.99700000000001</v>
      </c>
      <c r="J16" s="11">
        <v>195.643</v>
      </c>
      <c r="K16" s="11">
        <v>137.53</v>
      </c>
      <c r="L16" s="11">
        <v>141.053</v>
      </c>
      <c r="M16" s="11">
        <v>122.541</v>
      </c>
      <c r="N16" s="11">
        <v>226.38200000000001</v>
      </c>
      <c r="O16" s="11">
        <v>52.457000000000001</v>
      </c>
      <c r="P16" s="11">
        <v>116.797</v>
      </c>
      <c r="Q16" s="11">
        <v>150.09200000000001</v>
      </c>
      <c r="R16" s="11">
        <v>228.67599999999999</v>
      </c>
      <c r="S16" s="11">
        <v>121.38500000000001</v>
      </c>
      <c r="T16" s="11">
        <v>151.72200000000001</v>
      </c>
      <c r="U16" s="11">
        <v>174.13399999999999</v>
      </c>
      <c r="V16" s="11">
        <v>199.88900000000001</v>
      </c>
      <c r="W16" s="11">
        <v>83.003</v>
      </c>
      <c r="X16" s="11">
        <v>121.285</v>
      </c>
      <c r="Y16" s="11">
        <v>114.97499999999999</v>
      </c>
      <c r="Z16" s="11">
        <v>79.91</v>
      </c>
      <c r="AA16" s="11">
        <v>115.465</v>
      </c>
      <c r="AB16" s="11">
        <v>91.108000000000004</v>
      </c>
      <c r="AC16" s="11">
        <v>104.57</v>
      </c>
      <c r="AD16" s="11">
        <v>147.05600000000001</v>
      </c>
      <c r="AE16" s="11">
        <v>72.497</v>
      </c>
      <c r="AF16" s="11">
        <v>138.446</v>
      </c>
      <c r="AG16" s="11">
        <v>110.6</v>
      </c>
      <c r="AH16" s="11">
        <v>75.347999999999999</v>
      </c>
      <c r="AI16" s="130"/>
      <c r="AJ16" s="130"/>
      <c r="AK16" s="130"/>
      <c r="AL16" s="130"/>
      <c r="AM16" s="130"/>
      <c r="AN16" s="130"/>
      <c r="AO16" s="130"/>
      <c r="AP16" s="130"/>
      <c r="AQ16" s="130"/>
      <c r="AR16" s="130"/>
      <c r="AS16" s="130"/>
      <c r="AT16" s="130"/>
      <c r="AU16" s="130"/>
      <c r="AV16" s="130"/>
      <c r="AW16" s="130"/>
      <c r="AX16" s="130"/>
      <c r="AY16" s="130"/>
    </row>
    <row r="17" spans="1:51" ht="15" x14ac:dyDescent="0.25">
      <c r="A17" s="183">
        <v>45078</v>
      </c>
      <c r="B17" s="99"/>
      <c r="C17" s="99"/>
      <c r="D17" s="100">
        <v>144.15</v>
      </c>
      <c r="E17" s="11">
        <v>115.498</v>
      </c>
      <c r="F17" s="11">
        <v>232.60599999999999</v>
      </c>
      <c r="G17" s="11">
        <v>149.56700000000001</v>
      </c>
      <c r="H17" s="11">
        <v>260.69799999999998</v>
      </c>
      <c r="I17" s="11">
        <v>99.691999999999993</v>
      </c>
      <c r="J17" s="11">
        <v>259.38900000000001</v>
      </c>
      <c r="K17" s="11">
        <v>129.73699999999999</v>
      </c>
      <c r="L17" s="11">
        <v>217.691</v>
      </c>
      <c r="M17" s="11">
        <v>79.268000000000001</v>
      </c>
      <c r="N17" s="11">
        <v>131.68899999999999</v>
      </c>
      <c r="O17" s="11">
        <v>30.677</v>
      </c>
      <c r="P17" s="11">
        <v>96.290999999999997</v>
      </c>
      <c r="Q17" s="11">
        <v>101.127</v>
      </c>
      <c r="R17" s="11">
        <v>215.27</v>
      </c>
      <c r="S17" s="11">
        <v>84.570999999999998</v>
      </c>
      <c r="T17" s="11">
        <v>124.163</v>
      </c>
      <c r="U17" s="11">
        <v>218.44499999999999</v>
      </c>
      <c r="V17" s="11">
        <v>119.413</v>
      </c>
      <c r="W17" s="11">
        <v>146.42400000000001</v>
      </c>
      <c r="X17" s="11">
        <v>222.94</v>
      </c>
      <c r="Y17" s="11">
        <v>52.71</v>
      </c>
      <c r="Z17" s="11">
        <v>65.481999999999999</v>
      </c>
      <c r="AA17" s="11">
        <v>156.68899999999999</v>
      </c>
      <c r="AB17" s="11">
        <v>187.036</v>
      </c>
      <c r="AC17" s="11">
        <v>173.29599999999999</v>
      </c>
      <c r="AD17" s="11">
        <v>170.542</v>
      </c>
      <c r="AE17" s="11">
        <v>30.266999999999999</v>
      </c>
      <c r="AF17" s="11">
        <v>266.53899999999999</v>
      </c>
      <c r="AG17" s="11">
        <v>92.771000000000001</v>
      </c>
      <c r="AH17" s="11">
        <v>156.07</v>
      </c>
      <c r="AI17" s="130"/>
      <c r="AJ17" s="130"/>
      <c r="AK17" s="130"/>
      <c r="AL17" s="130"/>
      <c r="AM17" s="130"/>
      <c r="AN17" s="130"/>
      <c r="AO17" s="130"/>
      <c r="AP17" s="130"/>
      <c r="AQ17" s="130"/>
      <c r="AR17" s="130"/>
      <c r="AS17" s="130"/>
      <c r="AT17" s="130"/>
      <c r="AU17" s="130"/>
      <c r="AV17" s="130"/>
      <c r="AW17" s="130"/>
      <c r="AX17" s="130"/>
      <c r="AY17" s="130"/>
    </row>
    <row r="18" spans="1:51" ht="15" x14ac:dyDescent="0.25">
      <c r="A18" s="183">
        <v>45108</v>
      </c>
      <c r="B18" s="99"/>
      <c r="C18" s="99"/>
      <c r="D18" s="100">
        <v>50.8</v>
      </c>
      <c r="E18" s="11">
        <v>62.973999999999997</v>
      </c>
      <c r="F18" s="11">
        <v>86.995999999999995</v>
      </c>
      <c r="G18" s="11">
        <v>38.277999999999999</v>
      </c>
      <c r="H18" s="11">
        <v>210.70699999999999</v>
      </c>
      <c r="I18" s="11">
        <v>41.956000000000003</v>
      </c>
      <c r="J18" s="11">
        <v>92.019000000000005</v>
      </c>
      <c r="K18" s="11">
        <v>73.049000000000007</v>
      </c>
      <c r="L18" s="11">
        <v>144.608</v>
      </c>
      <c r="M18" s="11">
        <v>24.134</v>
      </c>
      <c r="N18" s="11">
        <v>53.326999999999998</v>
      </c>
      <c r="O18" s="11">
        <v>12.821999999999999</v>
      </c>
      <c r="P18" s="11">
        <v>28.565999999999999</v>
      </c>
      <c r="Q18" s="11">
        <v>38.167000000000002</v>
      </c>
      <c r="R18" s="11">
        <v>83.387</v>
      </c>
      <c r="S18" s="11">
        <v>47.747999999999998</v>
      </c>
      <c r="T18" s="11">
        <v>47.786999999999999</v>
      </c>
      <c r="U18" s="11">
        <v>84.113</v>
      </c>
      <c r="V18" s="11">
        <v>47.734000000000002</v>
      </c>
      <c r="W18" s="11">
        <v>42.152000000000001</v>
      </c>
      <c r="X18" s="11">
        <v>88.063999999999993</v>
      </c>
      <c r="Y18" s="11">
        <v>20.588999999999999</v>
      </c>
      <c r="Z18" s="11">
        <v>26.157</v>
      </c>
      <c r="AA18" s="11">
        <v>49.015000000000001</v>
      </c>
      <c r="AB18" s="11">
        <v>60.625999999999998</v>
      </c>
      <c r="AC18" s="11">
        <v>51.436999999999998</v>
      </c>
      <c r="AD18" s="11">
        <v>53.655000000000001</v>
      </c>
      <c r="AE18" s="11">
        <v>13.488</v>
      </c>
      <c r="AF18" s="11">
        <v>117.94499999999999</v>
      </c>
      <c r="AG18" s="11">
        <v>31.225000000000001</v>
      </c>
      <c r="AH18" s="11">
        <v>92.742000000000004</v>
      </c>
      <c r="AI18" s="130"/>
      <c r="AJ18" s="130"/>
      <c r="AK18" s="130"/>
      <c r="AL18" s="130"/>
      <c r="AM18" s="130"/>
      <c r="AN18" s="130"/>
      <c r="AO18" s="130"/>
      <c r="AP18" s="130"/>
      <c r="AQ18" s="130"/>
      <c r="AR18" s="130"/>
      <c r="AS18" s="130"/>
      <c r="AT18" s="130"/>
      <c r="AU18" s="130"/>
      <c r="AV18" s="130"/>
      <c r="AW18" s="130"/>
      <c r="AX18" s="130"/>
      <c r="AY18" s="130"/>
    </row>
    <row r="19" spans="1:51" ht="15" x14ac:dyDescent="0.25">
      <c r="A19" s="183">
        <v>45139</v>
      </c>
      <c r="B19" s="99"/>
      <c r="C19" s="99"/>
      <c r="D19" s="100">
        <v>29.12</v>
      </c>
      <c r="E19" s="11">
        <v>36.497999999999998</v>
      </c>
      <c r="F19" s="11">
        <v>37.656999999999996</v>
      </c>
      <c r="G19" s="11">
        <v>18.170999999999999</v>
      </c>
      <c r="H19" s="11">
        <v>69.798000000000002</v>
      </c>
      <c r="I19" s="11">
        <v>18.068000000000001</v>
      </c>
      <c r="J19" s="11">
        <v>69.563999999999993</v>
      </c>
      <c r="K19" s="11">
        <v>28.571000000000002</v>
      </c>
      <c r="L19" s="11">
        <v>86.778999999999996</v>
      </c>
      <c r="M19" s="11">
        <v>15.167</v>
      </c>
      <c r="N19" s="11">
        <v>34.994</v>
      </c>
      <c r="O19" s="11">
        <v>8.8439999999999994</v>
      </c>
      <c r="P19" s="11">
        <v>19.347999999999999</v>
      </c>
      <c r="Q19" s="11">
        <v>18.96</v>
      </c>
      <c r="R19" s="11">
        <v>39.247</v>
      </c>
      <c r="S19" s="11">
        <v>32.301000000000002</v>
      </c>
      <c r="T19" s="11">
        <v>38.726999999999997</v>
      </c>
      <c r="U19" s="11">
        <v>31.943999999999999</v>
      </c>
      <c r="V19" s="11">
        <v>20.245999999999999</v>
      </c>
      <c r="W19" s="11">
        <v>33.539000000000001</v>
      </c>
      <c r="X19" s="11">
        <v>28.350999999999999</v>
      </c>
      <c r="Y19" s="11">
        <v>13.676</v>
      </c>
      <c r="Z19" s="11">
        <v>25.943000000000001</v>
      </c>
      <c r="AA19" s="11">
        <v>30.042999999999999</v>
      </c>
      <c r="AB19" s="11">
        <v>24.768999999999998</v>
      </c>
      <c r="AC19" s="11">
        <v>32.790999999999997</v>
      </c>
      <c r="AD19" s="11">
        <v>30.251999999999999</v>
      </c>
      <c r="AE19" s="11">
        <v>8.1519999999999992</v>
      </c>
      <c r="AF19" s="11">
        <v>34.326000000000001</v>
      </c>
      <c r="AG19" s="11">
        <v>16.439</v>
      </c>
      <c r="AH19" s="11">
        <v>34.648000000000003</v>
      </c>
      <c r="AI19" s="130"/>
      <c r="AJ19" s="130"/>
      <c r="AK19" s="130"/>
      <c r="AL19" s="130"/>
      <c r="AM19" s="130"/>
      <c r="AN19" s="130"/>
      <c r="AO19" s="130"/>
      <c r="AP19" s="130"/>
      <c r="AQ19" s="130"/>
      <c r="AR19" s="130"/>
      <c r="AS19" s="130"/>
      <c r="AT19" s="130"/>
      <c r="AU19" s="130"/>
      <c r="AV19" s="130"/>
      <c r="AW19" s="130"/>
      <c r="AX19" s="130"/>
      <c r="AY19" s="130"/>
    </row>
    <row r="20" spans="1:51" ht="15" x14ac:dyDescent="0.25">
      <c r="A20" s="183">
        <v>45170</v>
      </c>
      <c r="B20" s="99"/>
      <c r="C20" s="99"/>
      <c r="D20" s="100">
        <v>26.38</v>
      </c>
      <c r="E20" s="11">
        <v>24.222000000000001</v>
      </c>
      <c r="F20" s="11">
        <v>31.047999999999998</v>
      </c>
      <c r="G20" s="11">
        <v>28.491</v>
      </c>
      <c r="H20" s="11">
        <v>36.320999999999998</v>
      </c>
      <c r="I20" s="11">
        <v>20.366</v>
      </c>
      <c r="J20" s="11">
        <v>60.875</v>
      </c>
      <c r="K20" s="11">
        <v>22.741</v>
      </c>
      <c r="L20" s="11">
        <v>44.558999999999997</v>
      </c>
      <c r="M20" s="11">
        <v>14.93</v>
      </c>
      <c r="N20" s="11">
        <v>18.382999999999999</v>
      </c>
      <c r="O20" s="11">
        <v>21.056999999999999</v>
      </c>
      <c r="P20" s="11">
        <v>33.85</v>
      </c>
      <c r="Q20" s="11">
        <v>39.564999999999998</v>
      </c>
      <c r="R20" s="11">
        <v>22.789000000000001</v>
      </c>
      <c r="S20" s="11">
        <v>31.486999999999998</v>
      </c>
      <c r="T20" s="11">
        <v>34.988999999999997</v>
      </c>
      <c r="U20" s="11">
        <v>35.753999999999998</v>
      </c>
      <c r="V20" s="11">
        <v>14.273</v>
      </c>
      <c r="W20" s="11">
        <v>17.841000000000001</v>
      </c>
      <c r="X20" s="11">
        <v>19.989999999999998</v>
      </c>
      <c r="Y20" s="11">
        <v>10.811</v>
      </c>
      <c r="Z20" s="11">
        <v>43.543999999999997</v>
      </c>
      <c r="AA20" s="11">
        <v>36.826000000000001</v>
      </c>
      <c r="AB20" s="11">
        <v>16.309000000000001</v>
      </c>
      <c r="AC20" s="11">
        <v>23.335999999999999</v>
      </c>
      <c r="AD20" s="11">
        <v>17.946999999999999</v>
      </c>
      <c r="AE20" s="11">
        <v>8.5020000000000007</v>
      </c>
      <c r="AF20" s="11">
        <v>17.690999999999999</v>
      </c>
      <c r="AG20" s="11">
        <v>11.833</v>
      </c>
      <c r="AH20" s="11">
        <v>42.631</v>
      </c>
      <c r="AI20" s="130"/>
      <c r="AJ20" s="130"/>
      <c r="AK20" s="130"/>
      <c r="AL20" s="130"/>
      <c r="AM20" s="130"/>
      <c r="AN20" s="130"/>
      <c r="AO20" s="130"/>
      <c r="AP20" s="130"/>
      <c r="AQ20" s="130"/>
      <c r="AR20" s="130"/>
      <c r="AS20" s="130"/>
      <c r="AT20" s="130"/>
      <c r="AU20" s="130"/>
      <c r="AV20" s="130"/>
      <c r="AW20" s="130"/>
      <c r="AX20" s="130"/>
      <c r="AY20" s="130"/>
    </row>
    <row r="21" spans="1:51" ht="15" x14ac:dyDescent="0.25">
      <c r="A21" s="183">
        <v>45200</v>
      </c>
      <c r="B21" s="99"/>
      <c r="C21" s="99"/>
      <c r="D21" s="100">
        <v>22.64</v>
      </c>
      <c r="E21" s="11">
        <v>15.483000000000001</v>
      </c>
      <c r="F21" s="11">
        <v>21.763999999999999</v>
      </c>
      <c r="G21" s="11">
        <v>26.427</v>
      </c>
      <c r="H21" s="11">
        <v>27.922999999999998</v>
      </c>
      <c r="I21" s="11">
        <v>37.520000000000003</v>
      </c>
      <c r="J21" s="11">
        <v>50.991</v>
      </c>
      <c r="K21" s="11">
        <v>23.158999999999999</v>
      </c>
      <c r="L21" s="11">
        <v>21.094999999999999</v>
      </c>
      <c r="M21" s="11">
        <v>17.884</v>
      </c>
      <c r="N21" s="11">
        <v>14.840999999999999</v>
      </c>
      <c r="O21" s="11">
        <v>24.193000000000001</v>
      </c>
      <c r="P21" s="11">
        <v>17.96</v>
      </c>
      <c r="Q21" s="11">
        <v>43.249000000000002</v>
      </c>
      <c r="R21" s="11">
        <v>40.646000000000001</v>
      </c>
      <c r="S21" s="11">
        <v>80.061000000000007</v>
      </c>
      <c r="T21" s="11">
        <v>33.451000000000001</v>
      </c>
      <c r="U21" s="11">
        <v>22.442</v>
      </c>
      <c r="V21" s="11">
        <v>16.445</v>
      </c>
      <c r="W21" s="11">
        <v>20.736000000000001</v>
      </c>
      <c r="X21" s="11">
        <v>29.015000000000001</v>
      </c>
      <c r="Y21" s="11">
        <v>9.74</v>
      </c>
      <c r="Z21" s="11">
        <v>31.853999999999999</v>
      </c>
      <c r="AA21" s="11">
        <v>43.77</v>
      </c>
      <c r="AB21" s="11">
        <v>19.390999999999998</v>
      </c>
      <c r="AC21" s="11">
        <v>16.949000000000002</v>
      </c>
      <c r="AD21" s="11">
        <v>16.954999999999998</v>
      </c>
      <c r="AE21" s="11">
        <v>11.39</v>
      </c>
      <c r="AF21" s="11">
        <v>12.523999999999999</v>
      </c>
      <c r="AG21" s="11">
        <v>12.433999999999999</v>
      </c>
      <c r="AH21" s="11">
        <v>19.018000000000001</v>
      </c>
      <c r="AI21" s="130"/>
      <c r="AJ21" s="130"/>
      <c r="AK21" s="130"/>
      <c r="AL21" s="130"/>
      <c r="AM21" s="130"/>
      <c r="AN21" s="130"/>
      <c r="AO21" s="130"/>
      <c r="AP21" s="130"/>
      <c r="AQ21" s="130"/>
      <c r="AR21" s="130"/>
      <c r="AS21" s="130"/>
      <c r="AT21" s="130"/>
      <c r="AU21" s="130"/>
      <c r="AV21" s="130"/>
      <c r="AW21" s="130"/>
      <c r="AX21" s="130"/>
      <c r="AY21" s="130"/>
    </row>
    <row r="22" spans="1:51" ht="15" x14ac:dyDescent="0.25">
      <c r="A22" s="183">
        <v>45231</v>
      </c>
      <c r="B22" s="99"/>
      <c r="C22" s="99"/>
      <c r="D22" s="100">
        <v>17.75</v>
      </c>
      <c r="E22" s="11">
        <v>12.936</v>
      </c>
      <c r="F22" s="11">
        <v>16.53</v>
      </c>
      <c r="G22" s="11">
        <v>20.018999999999998</v>
      </c>
      <c r="H22" s="11">
        <v>18.716000000000001</v>
      </c>
      <c r="I22" s="11">
        <v>20.173999999999999</v>
      </c>
      <c r="J22" s="11">
        <v>27.643999999999998</v>
      </c>
      <c r="K22" s="11">
        <v>19.954000000000001</v>
      </c>
      <c r="L22" s="11">
        <v>14.571999999999999</v>
      </c>
      <c r="M22" s="11">
        <v>14.484</v>
      </c>
      <c r="N22" s="11">
        <v>13.004</v>
      </c>
      <c r="O22" s="11">
        <v>14.093</v>
      </c>
      <c r="P22" s="11">
        <v>12.62</v>
      </c>
      <c r="Q22" s="11">
        <v>26.280999999999999</v>
      </c>
      <c r="R22" s="11">
        <v>25.954000000000001</v>
      </c>
      <c r="S22" s="11">
        <v>31.292999999999999</v>
      </c>
      <c r="T22" s="11">
        <v>20.292000000000002</v>
      </c>
      <c r="U22" s="11">
        <v>17.891999999999999</v>
      </c>
      <c r="V22" s="11">
        <v>16.701000000000001</v>
      </c>
      <c r="W22" s="11">
        <v>18.254999999999999</v>
      </c>
      <c r="X22" s="11">
        <v>21.125</v>
      </c>
      <c r="Y22" s="11">
        <v>9.25</v>
      </c>
      <c r="Z22" s="11">
        <v>20.116</v>
      </c>
      <c r="AA22" s="11">
        <v>21.588999999999999</v>
      </c>
      <c r="AB22" s="11">
        <v>15.686999999999999</v>
      </c>
      <c r="AC22" s="11">
        <v>12.86</v>
      </c>
      <c r="AD22" s="11">
        <v>13.42</v>
      </c>
      <c r="AE22" s="11">
        <v>10.145</v>
      </c>
      <c r="AF22" s="11">
        <v>11.95</v>
      </c>
      <c r="AG22" s="11">
        <v>13.483000000000001</v>
      </c>
      <c r="AH22" s="11">
        <v>14.176</v>
      </c>
      <c r="AI22" s="130"/>
      <c r="AJ22" s="130"/>
      <c r="AK22" s="130"/>
      <c r="AL22" s="130"/>
      <c r="AM22" s="130"/>
      <c r="AN22" s="130"/>
      <c r="AO22" s="130"/>
      <c r="AP22" s="130"/>
      <c r="AQ22" s="130"/>
      <c r="AR22" s="130"/>
      <c r="AS22" s="130"/>
      <c r="AT22" s="130"/>
      <c r="AU22" s="130"/>
      <c r="AV22" s="130"/>
      <c r="AW22" s="130"/>
      <c r="AX22" s="130"/>
      <c r="AY22" s="130"/>
    </row>
    <row r="23" spans="1:51" ht="15" x14ac:dyDescent="0.25">
      <c r="A23" s="183">
        <v>45261</v>
      </c>
      <c r="B23" s="99"/>
      <c r="C23" s="99"/>
      <c r="D23" s="100">
        <v>14.91</v>
      </c>
      <c r="E23" s="11">
        <v>11.891999999999999</v>
      </c>
      <c r="F23" s="11">
        <v>14.548999999999999</v>
      </c>
      <c r="G23" s="11">
        <v>14.366</v>
      </c>
      <c r="H23" s="11">
        <v>15.834</v>
      </c>
      <c r="I23" s="11">
        <v>15.106999999999999</v>
      </c>
      <c r="J23" s="11">
        <v>18.376999999999999</v>
      </c>
      <c r="K23" s="11">
        <v>16.344999999999999</v>
      </c>
      <c r="L23" s="11">
        <v>13.077</v>
      </c>
      <c r="M23" s="11">
        <v>12.022</v>
      </c>
      <c r="N23" s="11">
        <v>11.677</v>
      </c>
      <c r="O23" s="11">
        <v>11.225</v>
      </c>
      <c r="P23" s="11">
        <v>11.981999999999999</v>
      </c>
      <c r="Q23" s="11">
        <v>17.341000000000001</v>
      </c>
      <c r="R23" s="11">
        <v>17.673999999999999</v>
      </c>
      <c r="S23" s="11">
        <v>18.341999999999999</v>
      </c>
      <c r="T23" s="11">
        <v>15.760999999999999</v>
      </c>
      <c r="U23" s="11">
        <v>15.298999999999999</v>
      </c>
      <c r="V23" s="11">
        <v>12.976000000000001</v>
      </c>
      <c r="W23" s="11">
        <v>13.647</v>
      </c>
      <c r="X23" s="11">
        <v>15.077</v>
      </c>
      <c r="Y23" s="11">
        <v>9.9209999999999994</v>
      </c>
      <c r="Z23" s="11">
        <v>14.693</v>
      </c>
      <c r="AA23" s="11">
        <v>16.457000000000001</v>
      </c>
      <c r="AB23" s="11">
        <v>12.997</v>
      </c>
      <c r="AC23" s="11">
        <v>12.169</v>
      </c>
      <c r="AD23" s="11">
        <v>12.746</v>
      </c>
      <c r="AE23" s="11">
        <v>8.8140000000000001</v>
      </c>
      <c r="AF23" s="11">
        <v>12.465</v>
      </c>
      <c r="AG23" s="11">
        <v>11.803000000000001</v>
      </c>
      <c r="AH23" s="11">
        <v>12.340999999999999</v>
      </c>
      <c r="AI23" s="130"/>
      <c r="AJ23" s="130"/>
      <c r="AK23" s="130"/>
      <c r="AL23" s="130"/>
      <c r="AM23" s="130"/>
      <c r="AN23" s="130"/>
      <c r="AO23" s="130"/>
      <c r="AP23" s="130"/>
      <c r="AQ23" s="130"/>
      <c r="AR23" s="130"/>
      <c r="AS23" s="130"/>
      <c r="AT23" s="130"/>
      <c r="AU23" s="130"/>
      <c r="AV23" s="130"/>
      <c r="AW23" s="130"/>
      <c r="AX23" s="130"/>
      <c r="AY23" s="130"/>
    </row>
    <row r="24" spans="1:51" ht="15" x14ac:dyDescent="0.25">
      <c r="A24" s="183">
        <v>45292</v>
      </c>
      <c r="B24" s="99"/>
      <c r="C24" s="99"/>
      <c r="D24" s="100">
        <v>13.35</v>
      </c>
      <c r="E24" s="11">
        <v>11.257</v>
      </c>
      <c r="F24" s="11">
        <v>13.635</v>
      </c>
      <c r="G24" s="11">
        <v>12.532999999999999</v>
      </c>
      <c r="H24" s="11">
        <v>14.428000000000001</v>
      </c>
      <c r="I24" s="11">
        <v>12.545999999999999</v>
      </c>
      <c r="J24" s="11">
        <v>15.295999999999999</v>
      </c>
      <c r="K24" s="11">
        <v>13.632999999999999</v>
      </c>
      <c r="L24" s="11">
        <v>12.84</v>
      </c>
      <c r="M24" s="11">
        <v>11.157</v>
      </c>
      <c r="N24" s="11">
        <v>11.446</v>
      </c>
      <c r="O24" s="11">
        <v>10.161</v>
      </c>
      <c r="P24" s="11">
        <v>10.965</v>
      </c>
      <c r="Q24" s="11">
        <v>16.378</v>
      </c>
      <c r="R24" s="11">
        <v>15.401999999999999</v>
      </c>
      <c r="S24" s="11">
        <v>13.877000000000001</v>
      </c>
      <c r="T24" s="11">
        <v>13.131</v>
      </c>
      <c r="U24" s="11">
        <v>13.542</v>
      </c>
      <c r="V24" s="11">
        <v>11.603999999999999</v>
      </c>
      <c r="W24" s="11">
        <v>11.896000000000001</v>
      </c>
      <c r="X24" s="11">
        <v>13.622999999999999</v>
      </c>
      <c r="Y24" s="11">
        <v>9.9879999999999995</v>
      </c>
      <c r="Z24" s="11">
        <v>12.423</v>
      </c>
      <c r="AA24" s="11">
        <v>14.061999999999999</v>
      </c>
      <c r="AB24" s="11">
        <v>11.423</v>
      </c>
      <c r="AC24" s="11">
        <v>11.977</v>
      </c>
      <c r="AD24" s="11">
        <v>12.145</v>
      </c>
      <c r="AE24" s="11">
        <v>8.5190000000000001</v>
      </c>
      <c r="AF24" s="11">
        <v>12.09</v>
      </c>
      <c r="AG24" s="11">
        <v>10.465999999999999</v>
      </c>
      <c r="AH24" s="11">
        <v>11.263999999999999</v>
      </c>
      <c r="AI24" s="130"/>
      <c r="AJ24" s="130"/>
      <c r="AK24" s="130"/>
      <c r="AL24" s="130"/>
      <c r="AM24" s="130"/>
      <c r="AN24" s="130"/>
      <c r="AO24" s="130"/>
      <c r="AP24" s="130"/>
      <c r="AQ24" s="130"/>
      <c r="AR24" s="130"/>
      <c r="AS24" s="130"/>
      <c r="AT24" s="130"/>
      <c r="AU24" s="130"/>
      <c r="AV24" s="130"/>
      <c r="AW24" s="130"/>
      <c r="AX24" s="130"/>
      <c r="AY24" s="130"/>
    </row>
    <row r="25" spans="1:51" ht="15" x14ac:dyDescent="0.25">
      <c r="A25" s="183">
        <v>45323</v>
      </c>
      <c r="B25" s="99"/>
      <c r="C25" s="99"/>
      <c r="D25" s="100">
        <v>12.13</v>
      </c>
      <c r="E25" s="11">
        <v>10.398</v>
      </c>
      <c r="F25" s="11">
        <v>12.019</v>
      </c>
      <c r="G25" s="11">
        <v>13.682</v>
      </c>
      <c r="H25" s="11">
        <v>16.286999999999999</v>
      </c>
      <c r="I25" s="11">
        <v>10.851000000000001</v>
      </c>
      <c r="J25" s="11">
        <v>13.08</v>
      </c>
      <c r="K25" s="11">
        <v>13.138</v>
      </c>
      <c r="L25" s="11">
        <v>12.534000000000001</v>
      </c>
      <c r="M25" s="11">
        <v>9.952</v>
      </c>
      <c r="N25" s="11">
        <v>10.444000000000001</v>
      </c>
      <c r="O25" s="11">
        <v>9.6389999999999993</v>
      </c>
      <c r="P25" s="11">
        <v>10.432</v>
      </c>
      <c r="Q25" s="11">
        <v>14.654</v>
      </c>
      <c r="R25" s="11">
        <v>13.077999999999999</v>
      </c>
      <c r="S25" s="11">
        <v>13.423999999999999</v>
      </c>
      <c r="T25" s="11">
        <v>10.914999999999999</v>
      </c>
      <c r="U25" s="11">
        <v>12.930999999999999</v>
      </c>
      <c r="V25" s="11">
        <v>10.112</v>
      </c>
      <c r="W25" s="11">
        <v>10.429</v>
      </c>
      <c r="X25" s="11">
        <v>11.052</v>
      </c>
      <c r="Y25" s="11">
        <v>10.095000000000001</v>
      </c>
      <c r="Z25" s="11">
        <v>13.026</v>
      </c>
      <c r="AA25" s="11">
        <v>16.5</v>
      </c>
      <c r="AB25" s="11">
        <v>12.853999999999999</v>
      </c>
      <c r="AC25" s="11">
        <v>14.099</v>
      </c>
      <c r="AD25" s="11">
        <v>12.125999999999999</v>
      </c>
      <c r="AE25" s="11">
        <v>7.8049999999999997</v>
      </c>
      <c r="AF25" s="11">
        <v>11.178000000000001</v>
      </c>
      <c r="AG25" s="11">
        <v>9.8919999999999995</v>
      </c>
      <c r="AH25" s="11">
        <v>10.473000000000001</v>
      </c>
      <c r="AI25" s="130"/>
      <c r="AJ25" s="130"/>
      <c r="AK25" s="130"/>
      <c r="AL25" s="130"/>
      <c r="AM25" s="130"/>
      <c r="AN25" s="130"/>
      <c r="AO25" s="130"/>
      <c r="AP25" s="130"/>
      <c r="AQ25" s="130"/>
      <c r="AR25" s="130"/>
      <c r="AS25" s="130"/>
      <c r="AT25" s="130"/>
      <c r="AU25" s="130"/>
      <c r="AV25" s="130"/>
      <c r="AW25" s="130"/>
      <c r="AX25" s="130"/>
      <c r="AY25" s="130"/>
    </row>
    <row r="26" spans="1:51" ht="15" x14ac:dyDescent="0.25">
      <c r="A26" s="183">
        <v>45352</v>
      </c>
      <c r="B26" s="99"/>
      <c r="C26" s="99"/>
      <c r="D26" s="100">
        <v>22.6</v>
      </c>
      <c r="E26" s="11">
        <v>15.707000000000001</v>
      </c>
      <c r="F26" s="11">
        <v>21.695</v>
      </c>
      <c r="G26" s="11">
        <v>31.446000000000002</v>
      </c>
      <c r="H26" s="11">
        <v>19.178999999999998</v>
      </c>
      <c r="I26" s="11">
        <v>36.307000000000002</v>
      </c>
      <c r="J26" s="11">
        <v>21.658000000000001</v>
      </c>
      <c r="K26" s="11">
        <v>20.100999999999999</v>
      </c>
      <c r="L26" s="11">
        <v>16.510000000000002</v>
      </c>
      <c r="M26" s="11">
        <v>17.225000000000001</v>
      </c>
      <c r="N26" s="11">
        <v>13.472</v>
      </c>
      <c r="O26" s="11">
        <v>14.093</v>
      </c>
      <c r="P26" s="11">
        <v>31.565999999999999</v>
      </c>
      <c r="Q26" s="11">
        <v>26.852</v>
      </c>
      <c r="R26" s="11">
        <v>16.382000000000001</v>
      </c>
      <c r="S26" s="11">
        <v>46.119</v>
      </c>
      <c r="T26" s="11">
        <v>13.648999999999999</v>
      </c>
      <c r="U26" s="11">
        <v>21.798999999999999</v>
      </c>
      <c r="V26" s="11">
        <v>11.536</v>
      </c>
      <c r="W26" s="11">
        <v>16.02</v>
      </c>
      <c r="X26" s="11">
        <v>20.552</v>
      </c>
      <c r="Y26" s="11">
        <v>12.754</v>
      </c>
      <c r="Z26" s="11">
        <v>16.774000000000001</v>
      </c>
      <c r="AA26" s="11">
        <v>31.853999999999999</v>
      </c>
      <c r="AB26" s="11">
        <v>19.350999999999999</v>
      </c>
      <c r="AC26" s="11">
        <v>39.287999999999997</v>
      </c>
      <c r="AD26" s="11">
        <v>13.801</v>
      </c>
      <c r="AE26" s="11">
        <v>10.991</v>
      </c>
      <c r="AF26" s="11">
        <v>16.5</v>
      </c>
      <c r="AG26" s="11">
        <v>11.19</v>
      </c>
      <c r="AH26" s="11">
        <v>15.45</v>
      </c>
      <c r="AI26" s="130"/>
      <c r="AJ26" s="130"/>
      <c r="AK26" s="130"/>
      <c r="AL26" s="130"/>
      <c r="AM26" s="130"/>
      <c r="AN26" s="130"/>
      <c r="AO26" s="130"/>
      <c r="AP26" s="130"/>
      <c r="AQ26" s="130"/>
      <c r="AR26" s="130"/>
      <c r="AS26" s="130"/>
      <c r="AT26" s="130"/>
      <c r="AU26" s="130"/>
      <c r="AV26" s="130"/>
      <c r="AW26" s="130"/>
      <c r="AX26" s="130"/>
      <c r="AY26" s="130"/>
    </row>
    <row r="27" spans="1:51" ht="15" x14ac:dyDescent="0.25">
      <c r="A27" s="183">
        <v>45383</v>
      </c>
      <c r="B27" s="99"/>
      <c r="C27" s="99"/>
      <c r="D27" s="100">
        <v>50.72</v>
      </c>
      <c r="E27" s="11">
        <v>44.545999999999999</v>
      </c>
      <c r="F27" s="11">
        <v>59.326000000000001</v>
      </c>
      <c r="G27" s="11">
        <v>37.463000000000001</v>
      </c>
      <c r="H27" s="11">
        <v>40.820999999999998</v>
      </c>
      <c r="I27" s="11">
        <v>65.88</v>
      </c>
      <c r="J27" s="11">
        <v>45.6</v>
      </c>
      <c r="K27" s="11">
        <v>44.877000000000002</v>
      </c>
      <c r="L27" s="11">
        <v>51.405999999999999</v>
      </c>
      <c r="M27" s="11">
        <v>58.48</v>
      </c>
      <c r="N27" s="11">
        <v>38.640999999999998</v>
      </c>
      <c r="O27" s="11">
        <v>35.732999999999997</v>
      </c>
      <c r="P27" s="11">
        <v>89.177999999999997</v>
      </c>
      <c r="Q27" s="11">
        <v>77.274000000000001</v>
      </c>
      <c r="R27" s="11">
        <v>53.869</v>
      </c>
      <c r="S27" s="11">
        <v>71.742999999999995</v>
      </c>
      <c r="T27" s="11">
        <v>34.683</v>
      </c>
      <c r="U27" s="11">
        <v>42.481000000000002</v>
      </c>
      <c r="V27" s="11">
        <v>29.126000000000001</v>
      </c>
      <c r="W27" s="11">
        <v>37.258000000000003</v>
      </c>
      <c r="X27" s="11">
        <v>77.028999999999996</v>
      </c>
      <c r="Y27" s="11">
        <v>19.239000000000001</v>
      </c>
      <c r="Z27" s="11">
        <v>47.356000000000002</v>
      </c>
      <c r="AA27" s="11">
        <v>43.969000000000001</v>
      </c>
      <c r="AB27" s="11">
        <v>39.459000000000003</v>
      </c>
      <c r="AC27" s="11">
        <v>78.808999999999997</v>
      </c>
      <c r="AD27" s="11">
        <v>31.26</v>
      </c>
      <c r="AE27" s="11">
        <v>45.46</v>
      </c>
      <c r="AF27" s="11">
        <v>27.811</v>
      </c>
      <c r="AG27" s="11">
        <v>19.96</v>
      </c>
      <c r="AH27" s="11">
        <v>63.734999999999999</v>
      </c>
      <c r="AI27" s="130"/>
      <c r="AJ27" s="130"/>
      <c r="AK27" s="130"/>
      <c r="AL27" s="130"/>
      <c r="AM27" s="130"/>
      <c r="AN27" s="130"/>
      <c r="AO27" s="130"/>
      <c r="AP27" s="130"/>
      <c r="AQ27" s="130"/>
      <c r="AR27" s="130"/>
      <c r="AS27" s="130"/>
      <c r="AT27" s="130"/>
      <c r="AU27" s="130"/>
      <c r="AV27" s="130"/>
      <c r="AW27" s="130"/>
      <c r="AX27" s="130"/>
      <c r="AY27" s="130"/>
    </row>
    <row r="28" spans="1:51" ht="15" x14ac:dyDescent="0.25">
      <c r="A28" s="183">
        <v>45413</v>
      </c>
      <c r="B28" s="99"/>
      <c r="C28" s="99"/>
      <c r="D28" s="100">
        <v>134.93</v>
      </c>
      <c r="E28" s="11">
        <v>213.054</v>
      </c>
      <c r="F28" s="11">
        <v>161.75700000000001</v>
      </c>
      <c r="G28" s="11">
        <v>109.43300000000001</v>
      </c>
      <c r="H28" s="11">
        <v>146.67400000000001</v>
      </c>
      <c r="I28" s="11">
        <v>199.91300000000001</v>
      </c>
      <c r="J28" s="11">
        <v>151.22900000000001</v>
      </c>
      <c r="K28" s="11">
        <v>153.79900000000001</v>
      </c>
      <c r="L28" s="11">
        <v>128.04900000000001</v>
      </c>
      <c r="M28" s="11">
        <v>230.178</v>
      </c>
      <c r="N28" s="11">
        <v>56.002000000000002</v>
      </c>
      <c r="O28" s="11">
        <v>117.56</v>
      </c>
      <c r="P28" s="11">
        <v>152.07</v>
      </c>
      <c r="Q28" s="11">
        <v>235.529</v>
      </c>
      <c r="R28" s="11">
        <v>130.74299999999999</v>
      </c>
      <c r="S28" s="11">
        <v>153.005</v>
      </c>
      <c r="T28" s="11">
        <v>184.56</v>
      </c>
      <c r="U28" s="11">
        <v>212.137</v>
      </c>
      <c r="V28" s="11">
        <v>92.268000000000001</v>
      </c>
      <c r="W28" s="11">
        <v>131.036</v>
      </c>
      <c r="X28" s="11">
        <v>117.508</v>
      </c>
      <c r="Y28" s="11">
        <v>80.834000000000003</v>
      </c>
      <c r="Z28" s="11">
        <v>120.072</v>
      </c>
      <c r="AA28" s="11">
        <v>97.337999999999994</v>
      </c>
      <c r="AB28" s="11">
        <v>106.66500000000001</v>
      </c>
      <c r="AC28" s="11">
        <v>150.15600000000001</v>
      </c>
      <c r="AD28" s="11">
        <v>76.096000000000004</v>
      </c>
      <c r="AE28" s="11">
        <v>130.50299999999999</v>
      </c>
      <c r="AF28" s="11">
        <v>122.489</v>
      </c>
      <c r="AG28" s="11">
        <v>76.69</v>
      </c>
      <c r="AH28" s="11">
        <v>162.16999999999999</v>
      </c>
      <c r="AI28" s="130"/>
      <c r="AJ28" s="130"/>
      <c r="AK28" s="130"/>
      <c r="AL28" s="130"/>
      <c r="AM28" s="130"/>
      <c r="AN28" s="130"/>
      <c r="AO28" s="130"/>
      <c r="AP28" s="130"/>
      <c r="AQ28" s="130"/>
      <c r="AR28" s="130"/>
      <c r="AS28" s="130"/>
      <c r="AT28" s="130"/>
      <c r="AU28" s="130"/>
      <c r="AV28" s="130"/>
      <c r="AW28" s="130"/>
      <c r="AX28" s="130"/>
      <c r="AY28" s="130"/>
    </row>
    <row r="29" spans="1:51" ht="15" x14ac:dyDescent="0.25">
      <c r="A29" s="183">
        <v>45444</v>
      </c>
      <c r="B29" s="99"/>
      <c r="C29" s="99"/>
      <c r="D29" s="100">
        <v>144.15</v>
      </c>
      <c r="E29" s="11">
        <v>234.50899999999999</v>
      </c>
      <c r="F29" s="11">
        <v>149.755</v>
      </c>
      <c r="G29" s="11">
        <v>270.59500000000003</v>
      </c>
      <c r="H29" s="11">
        <v>104.074</v>
      </c>
      <c r="I29" s="11">
        <v>261.74599999999998</v>
      </c>
      <c r="J29" s="11">
        <v>131.92599999999999</v>
      </c>
      <c r="K29" s="11">
        <v>223.315</v>
      </c>
      <c r="L29" s="11">
        <v>77.233000000000004</v>
      </c>
      <c r="M29" s="11">
        <v>132.71700000000001</v>
      </c>
      <c r="N29" s="11">
        <v>30.992999999999999</v>
      </c>
      <c r="O29" s="11">
        <v>89.629000000000005</v>
      </c>
      <c r="P29" s="11">
        <v>101.55</v>
      </c>
      <c r="Q29" s="11">
        <v>217.273</v>
      </c>
      <c r="R29" s="11">
        <v>87.165000000000006</v>
      </c>
      <c r="S29" s="11">
        <v>123.65900000000001</v>
      </c>
      <c r="T29" s="11">
        <v>218.45</v>
      </c>
      <c r="U29" s="11">
        <v>121.97199999999999</v>
      </c>
      <c r="V29" s="11">
        <v>146.38499999999999</v>
      </c>
      <c r="W29" s="11">
        <v>224.298</v>
      </c>
      <c r="X29" s="11">
        <v>53.033999999999999</v>
      </c>
      <c r="Y29" s="11">
        <v>65.900999999999996</v>
      </c>
      <c r="Z29" s="11">
        <v>151.95500000000001</v>
      </c>
      <c r="AA29" s="11">
        <v>188.02600000000001</v>
      </c>
      <c r="AB29" s="11">
        <v>172.887</v>
      </c>
      <c r="AC29" s="11">
        <v>172.09899999999999</v>
      </c>
      <c r="AD29" s="11">
        <v>31.39</v>
      </c>
      <c r="AE29" s="11">
        <v>266.565</v>
      </c>
      <c r="AF29" s="11">
        <v>93.721999999999994</v>
      </c>
      <c r="AG29" s="11">
        <v>157.25800000000001</v>
      </c>
      <c r="AH29" s="11">
        <v>115.367</v>
      </c>
      <c r="AI29" s="130"/>
      <c r="AJ29" s="130"/>
      <c r="AK29" s="130"/>
      <c r="AL29" s="130"/>
      <c r="AM29" s="130"/>
      <c r="AN29" s="130"/>
      <c r="AO29" s="130"/>
      <c r="AP29" s="130"/>
      <c r="AQ29" s="130"/>
      <c r="AR29" s="130"/>
      <c r="AS29" s="130"/>
      <c r="AT29" s="130"/>
      <c r="AU29" s="130"/>
      <c r="AV29" s="130"/>
      <c r="AW29" s="130"/>
      <c r="AX29" s="130"/>
      <c r="AY29" s="130"/>
    </row>
    <row r="30" spans="1:51" ht="15" x14ac:dyDescent="0.25">
      <c r="A30" s="183">
        <v>45474</v>
      </c>
      <c r="B30" s="99"/>
      <c r="C30" s="99"/>
      <c r="D30" s="100">
        <v>50.8</v>
      </c>
      <c r="E30" s="11">
        <v>87.397999999999996</v>
      </c>
      <c r="F30" s="11">
        <v>38.267000000000003</v>
      </c>
      <c r="G30" s="11">
        <v>205.62200000000001</v>
      </c>
      <c r="H30" s="11">
        <v>40.887999999999998</v>
      </c>
      <c r="I30" s="11">
        <v>92.406000000000006</v>
      </c>
      <c r="J30" s="11">
        <v>71.894000000000005</v>
      </c>
      <c r="K30" s="11">
        <v>141.285</v>
      </c>
      <c r="L30" s="11">
        <v>24.298999999999999</v>
      </c>
      <c r="M30" s="11">
        <v>53.604999999999997</v>
      </c>
      <c r="N30" s="11">
        <v>13.353</v>
      </c>
      <c r="O30" s="11">
        <v>27.792000000000002</v>
      </c>
      <c r="P30" s="11">
        <v>37.350999999999999</v>
      </c>
      <c r="Q30" s="11">
        <v>83.912999999999997</v>
      </c>
      <c r="R30" s="11">
        <v>50.101999999999997</v>
      </c>
      <c r="S30" s="11">
        <v>47.267000000000003</v>
      </c>
      <c r="T30" s="11">
        <v>81.650999999999996</v>
      </c>
      <c r="U30" s="11">
        <v>48.902000000000001</v>
      </c>
      <c r="V30" s="11">
        <v>42.185000000000002</v>
      </c>
      <c r="W30" s="11">
        <v>85.674000000000007</v>
      </c>
      <c r="X30" s="11">
        <v>20.667999999999999</v>
      </c>
      <c r="Y30" s="11">
        <v>26.422000000000001</v>
      </c>
      <c r="Z30" s="11">
        <v>47.911000000000001</v>
      </c>
      <c r="AA30" s="11">
        <v>59.360999999999997</v>
      </c>
      <c r="AB30" s="11">
        <v>49.972999999999999</v>
      </c>
      <c r="AC30" s="11">
        <v>53.936999999999998</v>
      </c>
      <c r="AD30" s="11">
        <v>14.356999999999999</v>
      </c>
      <c r="AE30" s="11">
        <v>111.67</v>
      </c>
      <c r="AF30" s="11">
        <v>32.112000000000002</v>
      </c>
      <c r="AG30" s="11">
        <v>93.186000000000007</v>
      </c>
      <c r="AH30" s="11">
        <v>63.054000000000002</v>
      </c>
      <c r="AI30" s="130"/>
      <c r="AJ30" s="130"/>
      <c r="AK30" s="130"/>
      <c r="AL30" s="130"/>
      <c r="AM30" s="130"/>
      <c r="AN30" s="130"/>
      <c r="AO30" s="130"/>
      <c r="AP30" s="130"/>
      <c r="AQ30" s="130"/>
      <c r="AR30" s="130"/>
      <c r="AS30" s="130"/>
      <c r="AT30" s="130"/>
      <c r="AU30" s="130"/>
      <c r="AV30" s="130"/>
      <c r="AW30" s="130"/>
      <c r="AX30" s="130"/>
      <c r="AY30" s="130"/>
    </row>
    <row r="31" spans="1:51" ht="15" x14ac:dyDescent="0.25">
      <c r="A31" s="183">
        <v>45505</v>
      </c>
      <c r="B31" s="99"/>
      <c r="C31" s="99"/>
      <c r="D31" s="100">
        <v>29.12</v>
      </c>
      <c r="E31" s="11">
        <v>37.838000000000001</v>
      </c>
      <c r="F31" s="11">
        <v>19.035</v>
      </c>
      <c r="G31" s="11">
        <v>68.447999999999993</v>
      </c>
      <c r="H31" s="11">
        <v>19.059999999999999</v>
      </c>
      <c r="I31" s="11">
        <v>69.835999999999999</v>
      </c>
      <c r="J31" s="11">
        <v>29.132000000000001</v>
      </c>
      <c r="K31" s="11">
        <v>87.069000000000003</v>
      </c>
      <c r="L31" s="11">
        <v>15.919</v>
      </c>
      <c r="M31" s="11">
        <v>35.280999999999999</v>
      </c>
      <c r="N31" s="11">
        <v>9.5269999999999992</v>
      </c>
      <c r="O31" s="11">
        <v>19.236999999999998</v>
      </c>
      <c r="P31" s="11">
        <v>18.785</v>
      </c>
      <c r="Q31" s="11">
        <v>39.694000000000003</v>
      </c>
      <c r="R31" s="11">
        <v>33.003</v>
      </c>
      <c r="S31" s="11">
        <v>38.412999999999997</v>
      </c>
      <c r="T31" s="11">
        <v>31.463000000000001</v>
      </c>
      <c r="U31" s="11">
        <v>21.146000000000001</v>
      </c>
      <c r="V31" s="11">
        <v>33.591999999999999</v>
      </c>
      <c r="W31" s="11">
        <v>27.756</v>
      </c>
      <c r="X31" s="11">
        <v>13.895</v>
      </c>
      <c r="Y31" s="11">
        <v>26.268000000000001</v>
      </c>
      <c r="Z31" s="11">
        <v>29.466999999999999</v>
      </c>
      <c r="AA31" s="11">
        <v>24.658999999999999</v>
      </c>
      <c r="AB31" s="11">
        <v>32.957999999999998</v>
      </c>
      <c r="AC31" s="11">
        <v>30.512</v>
      </c>
      <c r="AD31" s="11">
        <v>9.1780000000000008</v>
      </c>
      <c r="AE31" s="11">
        <v>33.308</v>
      </c>
      <c r="AF31" s="11">
        <v>17.038</v>
      </c>
      <c r="AG31" s="11">
        <v>34.871000000000002</v>
      </c>
      <c r="AH31" s="11">
        <v>36.534999999999997</v>
      </c>
      <c r="AI31" s="130"/>
      <c r="AJ31" s="130"/>
      <c r="AK31" s="130"/>
      <c r="AL31" s="130"/>
      <c r="AM31" s="130"/>
      <c r="AN31" s="130"/>
      <c r="AO31" s="130"/>
      <c r="AP31" s="130"/>
      <c r="AQ31" s="130"/>
      <c r="AR31" s="130"/>
      <c r="AS31" s="130"/>
      <c r="AT31" s="130"/>
      <c r="AU31" s="130"/>
      <c r="AV31" s="130"/>
      <c r="AW31" s="130"/>
      <c r="AX31" s="130"/>
      <c r="AY31" s="130"/>
    </row>
    <row r="32" spans="1:51" ht="15" x14ac:dyDescent="0.25">
      <c r="A32" s="183">
        <v>45536</v>
      </c>
      <c r="B32" s="99"/>
      <c r="C32" s="99"/>
      <c r="D32" s="100">
        <v>26.38</v>
      </c>
      <c r="E32" s="11">
        <v>31.181000000000001</v>
      </c>
      <c r="F32" s="11">
        <v>29.867999999999999</v>
      </c>
      <c r="G32" s="11">
        <v>35.975999999999999</v>
      </c>
      <c r="H32" s="11">
        <v>21.771999999999998</v>
      </c>
      <c r="I32" s="11">
        <v>61.021999999999998</v>
      </c>
      <c r="J32" s="11">
        <v>23.337</v>
      </c>
      <c r="K32" s="11">
        <v>43.933999999999997</v>
      </c>
      <c r="L32" s="11">
        <v>15.284000000000001</v>
      </c>
      <c r="M32" s="11">
        <v>18.529</v>
      </c>
      <c r="N32" s="11">
        <v>22.344000000000001</v>
      </c>
      <c r="O32" s="11">
        <v>33.228000000000002</v>
      </c>
      <c r="P32" s="11">
        <v>40.993000000000002</v>
      </c>
      <c r="Q32" s="11">
        <v>22.922999999999998</v>
      </c>
      <c r="R32" s="11">
        <v>33.372999999999998</v>
      </c>
      <c r="S32" s="11">
        <v>35.290999999999997</v>
      </c>
      <c r="T32" s="11">
        <v>35.750999999999998</v>
      </c>
      <c r="U32" s="11">
        <v>14.999000000000001</v>
      </c>
      <c r="V32" s="11">
        <v>18.126000000000001</v>
      </c>
      <c r="W32" s="11">
        <v>19.905000000000001</v>
      </c>
      <c r="X32" s="11">
        <v>10.958</v>
      </c>
      <c r="Y32" s="11">
        <v>43.853999999999999</v>
      </c>
      <c r="Z32" s="11">
        <v>37.808999999999997</v>
      </c>
      <c r="AA32" s="11">
        <v>16.309999999999999</v>
      </c>
      <c r="AB32" s="11">
        <v>22.681000000000001</v>
      </c>
      <c r="AC32" s="11">
        <v>18.076000000000001</v>
      </c>
      <c r="AD32" s="11">
        <v>9.4239999999999995</v>
      </c>
      <c r="AE32" s="11">
        <v>17.190999999999999</v>
      </c>
      <c r="AF32" s="11">
        <v>12.618</v>
      </c>
      <c r="AG32" s="11">
        <v>42.786999999999999</v>
      </c>
      <c r="AH32" s="11">
        <v>23.957000000000001</v>
      </c>
      <c r="AI32" s="130"/>
      <c r="AJ32" s="130"/>
      <c r="AK32" s="130"/>
      <c r="AL32" s="130"/>
      <c r="AM32" s="130"/>
      <c r="AN32" s="130"/>
      <c r="AO32" s="130"/>
      <c r="AP32" s="130"/>
      <c r="AQ32" s="130"/>
      <c r="AR32" s="130"/>
      <c r="AS32" s="130"/>
      <c r="AT32" s="130"/>
      <c r="AU32" s="130"/>
      <c r="AV32" s="130"/>
      <c r="AW32" s="130"/>
      <c r="AX32" s="130"/>
      <c r="AY32" s="130"/>
    </row>
    <row r="33" spans="1:51" ht="15" x14ac:dyDescent="0.25">
      <c r="A33" s="183">
        <v>45566</v>
      </c>
      <c r="B33" s="99"/>
      <c r="C33" s="99"/>
      <c r="D33" s="100">
        <v>22.64</v>
      </c>
      <c r="E33" s="11">
        <v>21.888000000000002</v>
      </c>
      <c r="F33" s="11">
        <v>27.6</v>
      </c>
      <c r="G33" s="11">
        <v>27.457999999999998</v>
      </c>
      <c r="H33" s="11">
        <v>38.89</v>
      </c>
      <c r="I33" s="11">
        <v>51.097999999999999</v>
      </c>
      <c r="J33" s="11">
        <v>24.451000000000001</v>
      </c>
      <c r="K33" s="11">
        <v>21.143999999999998</v>
      </c>
      <c r="L33" s="11">
        <v>18.760999999999999</v>
      </c>
      <c r="M33" s="11">
        <v>14.991</v>
      </c>
      <c r="N33" s="11">
        <v>24.831</v>
      </c>
      <c r="O33" s="11">
        <v>17.332999999999998</v>
      </c>
      <c r="P33" s="11">
        <v>42.35</v>
      </c>
      <c r="Q33" s="11">
        <v>40.917000000000002</v>
      </c>
      <c r="R33" s="11">
        <v>82.206999999999994</v>
      </c>
      <c r="S33" s="11">
        <v>32.97</v>
      </c>
      <c r="T33" s="11">
        <v>22.488</v>
      </c>
      <c r="U33" s="11">
        <v>17.193000000000001</v>
      </c>
      <c r="V33" s="11">
        <v>21.376999999999999</v>
      </c>
      <c r="W33" s="11">
        <v>29.716999999999999</v>
      </c>
      <c r="X33" s="11">
        <v>9.9640000000000004</v>
      </c>
      <c r="Y33" s="11">
        <v>32.152000000000001</v>
      </c>
      <c r="Z33" s="11">
        <v>42.167999999999999</v>
      </c>
      <c r="AA33" s="11">
        <v>19.71</v>
      </c>
      <c r="AB33" s="11">
        <v>16.504000000000001</v>
      </c>
      <c r="AC33" s="11">
        <v>17.100000000000001</v>
      </c>
      <c r="AD33" s="11">
        <v>12.65</v>
      </c>
      <c r="AE33" s="11">
        <v>12.314</v>
      </c>
      <c r="AF33" s="11">
        <v>13.433</v>
      </c>
      <c r="AG33" s="11">
        <v>19.120999999999999</v>
      </c>
      <c r="AH33" s="11">
        <v>15.521000000000001</v>
      </c>
      <c r="AI33" s="130"/>
      <c r="AJ33" s="130"/>
      <c r="AK33" s="130"/>
      <c r="AL33" s="130"/>
      <c r="AM33" s="130"/>
      <c r="AN33" s="130"/>
      <c r="AO33" s="130"/>
      <c r="AP33" s="130"/>
      <c r="AQ33" s="130"/>
      <c r="AR33" s="130"/>
      <c r="AS33" s="130"/>
      <c r="AT33" s="130"/>
      <c r="AU33" s="130"/>
      <c r="AV33" s="130"/>
      <c r="AW33" s="130"/>
      <c r="AX33" s="130"/>
      <c r="AY33" s="130"/>
    </row>
    <row r="34" spans="1:51" ht="15" x14ac:dyDescent="0.25">
      <c r="A34" s="183">
        <v>45597</v>
      </c>
      <c r="B34" s="99"/>
      <c r="C34" s="99"/>
      <c r="D34" s="100">
        <v>17.75</v>
      </c>
      <c r="E34" s="11">
        <v>16.640999999999998</v>
      </c>
      <c r="F34" s="11">
        <v>20.673999999999999</v>
      </c>
      <c r="G34" s="11">
        <v>18.645</v>
      </c>
      <c r="H34" s="11">
        <v>21.343</v>
      </c>
      <c r="I34" s="11">
        <v>27.721</v>
      </c>
      <c r="J34" s="11">
        <v>20.687000000000001</v>
      </c>
      <c r="K34" s="11">
        <v>14.831</v>
      </c>
      <c r="L34" s="11">
        <v>14.788</v>
      </c>
      <c r="M34" s="11">
        <v>13.14</v>
      </c>
      <c r="N34" s="11">
        <v>14.535</v>
      </c>
      <c r="O34" s="11">
        <v>12.31</v>
      </c>
      <c r="P34" s="11">
        <v>25.855</v>
      </c>
      <c r="Q34" s="11">
        <v>26.173999999999999</v>
      </c>
      <c r="R34" s="11">
        <v>31.858000000000001</v>
      </c>
      <c r="S34" s="11">
        <v>19.873999999999999</v>
      </c>
      <c r="T34" s="11">
        <v>17.736999999999998</v>
      </c>
      <c r="U34" s="11">
        <v>17.385000000000002</v>
      </c>
      <c r="V34" s="11">
        <v>18.286999999999999</v>
      </c>
      <c r="W34" s="11">
        <v>20.780999999999999</v>
      </c>
      <c r="X34" s="11">
        <v>9.4740000000000002</v>
      </c>
      <c r="Y34" s="11">
        <v>20.324000000000002</v>
      </c>
      <c r="Z34" s="11">
        <v>21.132999999999999</v>
      </c>
      <c r="AA34" s="11">
        <v>15.676</v>
      </c>
      <c r="AB34" s="11">
        <v>12.69</v>
      </c>
      <c r="AC34" s="11">
        <v>13.552</v>
      </c>
      <c r="AD34" s="11">
        <v>10.906000000000001</v>
      </c>
      <c r="AE34" s="11">
        <v>11.843</v>
      </c>
      <c r="AF34" s="11">
        <v>14.201000000000001</v>
      </c>
      <c r="AG34" s="11">
        <v>14.275</v>
      </c>
      <c r="AH34" s="11">
        <v>13.084</v>
      </c>
      <c r="AI34" s="130"/>
      <c r="AJ34" s="130"/>
      <c r="AK34" s="130"/>
      <c r="AL34" s="130"/>
      <c r="AM34" s="130"/>
      <c r="AN34" s="130"/>
      <c r="AO34" s="130"/>
      <c r="AP34" s="130"/>
      <c r="AQ34" s="130"/>
      <c r="AR34" s="130"/>
      <c r="AS34" s="130"/>
      <c r="AT34" s="130"/>
      <c r="AU34" s="130"/>
      <c r="AV34" s="130"/>
      <c r="AW34" s="130"/>
      <c r="AX34" s="130"/>
      <c r="AY34" s="130"/>
    </row>
    <row r="35" spans="1:51" ht="15" x14ac:dyDescent="0.25">
      <c r="A35" s="183">
        <v>45627</v>
      </c>
      <c r="B35" s="99"/>
      <c r="C35" s="99"/>
      <c r="D35" s="100">
        <v>14.91</v>
      </c>
      <c r="E35" s="11">
        <v>14.657999999999999</v>
      </c>
      <c r="F35" s="11">
        <v>15.176</v>
      </c>
      <c r="G35" s="11">
        <v>15.864000000000001</v>
      </c>
      <c r="H35" s="11">
        <v>16.064</v>
      </c>
      <c r="I35" s="11">
        <v>18.443999999999999</v>
      </c>
      <c r="J35" s="11">
        <v>16.986999999999998</v>
      </c>
      <c r="K35" s="11">
        <v>13.401</v>
      </c>
      <c r="L35" s="11">
        <v>12.465999999999999</v>
      </c>
      <c r="M35" s="11">
        <v>11.807</v>
      </c>
      <c r="N35" s="11">
        <v>11.705</v>
      </c>
      <c r="O35" s="11">
        <v>11.73</v>
      </c>
      <c r="P35" s="11">
        <v>17.536999999999999</v>
      </c>
      <c r="Q35" s="11">
        <v>17.882999999999999</v>
      </c>
      <c r="R35" s="11">
        <v>19.207999999999998</v>
      </c>
      <c r="S35" s="11">
        <v>15.664</v>
      </c>
      <c r="T35" s="11">
        <v>15.266999999999999</v>
      </c>
      <c r="U35" s="11">
        <v>13.631</v>
      </c>
      <c r="V35" s="11">
        <v>13.987</v>
      </c>
      <c r="W35" s="11">
        <v>15.05</v>
      </c>
      <c r="X35" s="11">
        <v>10.130000000000001</v>
      </c>
      <c r="Y35" s="11">
        <v>14.871</v>
      </c>
      <c r="Z35" s="11">
        <v>16.141999999999999</v>
      </c>
      <c r="AA35" s="11">
        <v>13.093999999999999</v>
      </c>
      <c r="AB35" s="11">
        <v>12.055999999999999</v>
      </c>
      <c r="AC35" s="11">
        <v>12.875</v>
      </c>
      <c r="AD35" s="11">
        <v>9.6</v>
      </c>
      <c r="AE35" s="11">
        <v>12.324</v>
      </c>
      <c r="AF35" s="11">
        <v>12.497999999999999</v>
      </c>
      <c r="AG35" s="11">
        <v>12.427</v>
      </c>
      <c r="AH35" s="11">
        <v>12.037000000000001</v>
      </c>
      <c r="AI35" s="130"/>
      <c r="AJ35" s="130"/>
      <c r="AK35" s="130"/>
      <c r="AL35" s="130"/>
      <c r="AM35" s="130"/>
      <c r="AN35" s="130"/>
      <c r="AO35" s="130"/>
      <c r="AP35" s="130"/>
      <c r="AQ35" s="130"/>
      <c r="AR35" s="130"/>
      <c r="AS35" s="130"/>
      <c r="AT35" s="130"/>
      <c r="AU35" s="130"/>
      <c r="AV35" s="130"/>
      <c r="AW35" s="130"/>
      <c r="AX35" s="130"/>
      <c r="AY35" s="130"/>
    </row>
    <row r="36" spans="1:51" ht="15" x14ac:dyDescent="0.25">
      <c r="A36" s="183">
        <v>45658</v>
      </c>
      <c r="B36" s="99"/>
      <c r="C36" s="99"/>
      <c r="D36" s="100">
        <v>13.35</v>
      </c>
      <c r="E36" s="95">
        <v>13.74</v>
      </c>
      <c r="F36" s="95">
        <v>13.326000000000001</v>
      </c>
      <c r="G36" s="95">
        <v>14.53</v>
      </c>
      <c r="H36" s="95">
        <v>13.416</v>
      </c>
      <c r="I36" s="95">
        <v>15.36</v>
      </c>
      <c r="J36" s="95">
        <v>14.335000000000001</v>
      </c>
      <c r="K36" s="95">
        <v>13.21</v>
      </c>
      <c r="L36" s="95">
        <v>11.598000000000001</v>
      </c>
      <c r="M36" s="95">
        <v>11.573</v>
      </c>
      <c r="N36" s="95">
        <v>10.71</v>
      </c>
      <c r="O36" s="95">
        <v>10.749000000000001</v>
      </c>
      <c r="P36" s="95">
        <v>16.094999999999999</v>
      </c>
      <c r="Q36" s="95">
        <v>15.622</v>
      </c>
      <c r="R36" s="95">
        <v>14.792999999999999</v>
      </c>
      <c r="S36" s="95">
        <v>13.102</v>
      </c>
      <c r="T36" s="95">
        <v>13.62</v>
      </c>
      <c r="U36" s="95">
        <v>12.217000000000001</v>
      </c>
      <c r="V36" s="95">
        <v>12.214</v>
      </c>
      <c r="W36" s="95">
        <v>13.667</v>
      </c>
      <c r="X36" s="95">
        <v>10.303000000000001</v>
      </c>
      <c r="Y36" s="95">
        <v>12.586</v>
      </c>
      <c r="Z36" s="95">
        <v>13.944000000000001</v>
      </c>
      <c r="AA36" s="95">
        <v>11.542</v>
      </c>
      <c r="AB36" s="95">
        <v>11.920999999999999</v>
      </c>
      <c r="AC36" s="95">
        <v>12.266</v>
      </c>
      <c r="AD36" s="95">
        <v>9.2620000000000005</v>
      </c>
      <c r="AE36" s="95">
        <v>11.962</v>
      </c>
      <c r="AF36" s="95">
        <v>11.118</v>
      </c>
      <c r="AG36" s="95">
        <v>11.342000000000001</v>
      </c>
      <c r="AH36" s="95">
        <v>11.427</v>
      </c>
      <c r="AI36" s="130"/>
      <c r="AJ36" s="130"/>
      <c r="AK36" s="130"/>
      <c r="AL36" s="130"/>
      <c r="AM36" s="130"/>
      <c r="AN36" s="130"/>
      <c r="AO36" s="130"/>
      <c r="AP36" s="130"/>
      <c r="AQ36" s="130"/>
      <c r="AR36" s="130"/>
      <c r="AS36" s="130"/>
      <c r="AT36" s="130"/>
      <c r="AU36" s="130"/>
      <c r="AV36" s="130"/>
      <c r="AW36" s="130"/>
      <c r="AX36" s="130"/>
      <c r="AY36" s="130"/>
    </row>
    <row r="37" spans="1:51" ht="15" x14ac:dyDescent="0.25">
      <c r="A37" s="183">
        <v>45689</v>
      </c>
      <c r="B37" s="99"/>
      <c r="C37" s="99"/>
      <c r="D37" s="100">
        <v>12.13</v>
      </c>
      <c r="E37" s="95">
        <v>11.698</v>
      </c>
      <c r="F37" s="95">
        <v>14.42</v>
      </c>
      <c r="G37" s="95">
        <v>15.859</v>
      </c>
      <c r="H37" s="95">
        <v>11.282</v>
      </c>
      <c r="I37" s="95">
        <v>12.706</v>
      </c>
      <c r="J37" s="95">
        <v>13.452</v>
      </c>
      <c r="K37" s="95">
        <v>12.481999999999999</v>
      </c>
      <c r="L37" s="95">
        <v>10.021000000000001</v>
      </c>
      <c r="M37" s="95">
        <v>10.183</v>
      </c>
      <c r="N37" s="95">
        <v>9.7850000000000001</v>
      </c>
      <c r="O37" s="95">
        <v>9.9290000000000003</v>
      </c>
      <c r="P37" s="95">
        <v>14.154</v>
      </c>
      <c r="Q37" s="95">
        <v>12.762</v>
      </c>
      <c r="R37" s="95">
        <v>14.071</v>
      </c>
      <c r="S37" s="95">
        <v>10.558999999999999</v>
      </c>
      <c r="T37" s="95">
        <v>12.571</v>
      </c>
      <c r="U37" s="95">
        <v>10.295</v>
      </c>
      <c r="V37" s="95">
        <v>10.388</v>
      </c>
      <c r="W37" s="95">
        <v>10.752000000000001</v>
      </c>
      <c r="X37" s="95">
        <v>9.8970000000000002</v>
      </c>
      <c r="Y37" s="95">
        <v>12.263</v>
      </c>
      <c r="Z37" s="95">
        <v>15.823</v>
      </c>
      <c r="AA37" s="95">
        <v>12.632999999999999</v>
      </c>
      <c r="AB37" s="95">
        <v>13.632999999999999</v>
      </c>
      <c r="AC37" s="95">
        <v>11.851000000000001</v>
      </c>
      <c r="AD37" s="95">
        <v>8.1980000000000004</v>
      </c>
      <c r="AE37" s="95">
        <v>10.698</v>
      </c>
      <c r="AF37" s="95">
        <v>10.199</v>
      </c>
      <c r="AG37" s="95">
        <v>10.188000000000001</v>
      </c>
      <c r="AH37" s="95">
        <v>10.208</v>
      </c>
      <c r="AI37" s="130"/>
      <c r="AJ37" s="130"/>
      <c r="AK37" s="130"/>
      <c r="AL37" s="130"/>
      <c r="AM37" s="130"/>
      <c r="AN37" s="130"/>
      <c r="AO37" s="130"/>
      <c r="AP37" s="130"/>
      <c r="AQ37" s="130"/>
      <c r="AR37" s="130"/>
      <c r="AS37" s="130"/>
      <c r="AT37" s="130"/>
      <c r="AU37" s="130"/>
      <c r="AV37" s="130"/>
      <c r="AW37" s="130"/>
      <c r="AX37" s="130"/>
      <c r="AY37" s="130"/>
    </row>
    <row r="38" spans="1:51" ht="15" x14ac:dyDescent="0.25">
      <c r="A38" s="183">
        <v>45717</v>
      </c>
      <c r="B38" s="99"/>
      <c r="C38" s="99"/>
      <c r="D38" s="100">
        <v>22.6</v>
      </c>
      <c r="E38" s="95">
        <v>21.768000000000001</v>
      </c>
      <c r="F38" s="95">
        <v>33.47</v>
      </c>
      <c r="G38" s="95">
        <v>19.248000000000001</v>
      </c>
      <c r="H38" s="95">
        <v>38.5</v>
      </c>
      <c r="I38" s="95">
        <v>21.686</v>
      </c>
      <c r="J38" s="95">
        <v>20.798999999999999</v>
      </c>
      <c r="K38" s="95">
        <v>17.067</v>
      </c>
      <c r="L38" s="95">
        <v>18.041</v>
      </c>
      <c r="M38" s="95">
        <v>13.164</v>
      </c>
      <c r="N38" s="95">
        <v>14.763999999999999</v>
      </c>
      <c r="O38" s="95">
        <v>30.931000000000001</v>
      </c>
      <c r="P38" s="95">
        <v>26.609000000000002</v>
      </c>
      <c r="Q38" s="95">
        <v>16.617000000000001</v>
      </c>
      <c r="R38" s="95">
        <v>47.795000000000002</v>
      </c>
      <c r="S38" s="95">
        <v>13.651999999999999</v>
      </c>
      <c r="T38" s="95">
        <v>21.88</v>
      </c>
      <c r="U38" s="95">
        <v>11.939</v>
      </c>
      <c r="V38" s="95">
        <v>16.597000000000001</v>
      </c>
      <c r="W38" s="95">
        <v>20.666</v>
      </c>
      <c r="X38" s="95">
        <v>13.01</v>
      </c>
      <c r="Y38" s="95">
        <v>17.285</v>
      </c>
      <c r="Z38" s="95">
        <v>31.41</v>
      </c>
      <c r="AA38" s="95">
        <v>19.460999999999999</v>
      </c>
      <c r="AB38" s="95">
        <v>38.799999999999997</v>
      </c>
      <c r="AC38" s="95">
        <v>13.821999999999999</v>
      </c>
      <c r="AD38" s="95">
        <v>11.97</v>
      </c>
      <c r="AE38" s="95">
        <v>16.323</v>
      </c>
      <c r="AF38" s="95">
        <v>11.992000000000001</v>
      </c>
      <c r="AG38" s="95">
        <v>15.268000000000001</v>
      </c>
      <c r="AH38" s="95">
        <v>15.964</v>
      </c>
      <c r="AI38" s="130"/>
      <c r="AJ38" s="130"/>
      <c r="AK38" s="130"/>
      <c r="AL38" s="130"/>
      <c r="AM38" s="130"/>
      <c r="AN38" s="130"/>
      <c r="AO38" s="130"/>
      <c r="AP38" s="130"/>
      <c r="AQ38" s="130"/>
      <c r="AR38" s="130"/>
      <c r="AS38" s="130"/>
      <c r="AT38" s="130"/>
      <c r="AU38" s="130"/>
      <c r="AV38" s="130"/>
      <c r="AW38" s="130"/>
      <c r="AX38" s="130"/>
      <c r="AY38" s="130"/>
    </row>
    <row r="39" spans="1:51" ht="15" x14ac:dyDescent="0.25">
      <c r="A39" s="183">
        <v>45748</v>
      </c>
      <c r="B39" s="99"/>
      <c r="C39" s="99"/>
      <c r="D39" s="100">
        <v>50.72</v>
      </c>
      <c r="E39" s="95">
        <v>58.03</v>
      </c>
      <c r="F39" s="95">
        <v>39.255000000000003</v>
      </c>
      <c r="G39" s="95">
        <v>40.893000000000001</v>
      </c>
      <c r="H39" s="95">
        <v>68.215999999999994</v>
      </c>
      <c r="I39" s="95">
        <v>43.963999999999999</v>
      </c>
      <c r="J39" s="95">
        <v>45.848999999999997</v>
      </c>
      <c r="K39" s="95">
        <v>51.66</v>
      </c>
      <c r="L39" s="95">
        <v>59.415999999999997</v>
      </c>
      <c r="M39" s="95">
        <v>38.250999999999998</v>
      </c>
      <c r="N39" s="95">
        <v>36.804000000000002</v>
      </c>
      <c r="O39" s="95">
        <v>88.067999999999998</v>
      </c>
      <c r="P39" s="95">
        <v>77.350999999999999</v>
      </c>
      <c r="Q39" s="95">
        <v>52.944000000000003</v>
      </c>
      <c r="R39" s="95">
        <v>73.498999999999995</v>
      </c>
      <c r="S39" s="95">
        <v>34.648000000000003</v>
      </c>
      <c r="T39" s="95">
        <v>42.378999999999998</v>
      </c>
      <c r="U39" s="95">
        <v>29.855</v>
      </c>
      <c r="V39" s="95">
        <v>37.969000000000001</v>
      </c>
      <c r="W39" s="95">
        <v>77.075000000000003</v>
      </c>
      <c r="X39" s="95">
        <v>19.628</v>
      </c>
      <c r="Y39" s="95">
        <v>47.220999999999997</v>
      </c>
      <c r="Z39" s="95">
        <v>43.723999999999997</v>
      </c>
      <c r="AA39" s="95">
        <v>39.636000000000003</v>
      </c>
      <c r="AB39" s="95">
        <v>78.177999999999997</v>
      </c>
      <c r="AC39" s="95">
        <v>30.044</v>
      </c>
      <c r="AD39" s="95">
        <v>47.640999999999998</v>
      </c>
      <c r="AE39" s="95">
        <v>27.582000000000001</v>
      </c>
      <c r="AF39" s="95">
        <v>21.11</v>
      </c>
      <c r="AG39" s="95">
        <v>59.265000000000001</v>
      </c>
      <c r="AH39" s="95">
        <v>44.981000000000002</v>
      </c>
      <c r="AI39" s="130"/>
      <c r="AJ39" s="130"/>
      <c r="AK39" s="130"/>
      <c r="AL39" s="130"/>
      <c r="AM39" s="130"/>
      <c r="AN39" s="130"/>
      <c r="AO39" s="130"/>
      <c r="AP39" s="130"/>
      <c r="AQ39" s="130"/>
      <c r="AR39" s="130"/>
      <c r="AS39" s="130"/>
      <c r="AT39" s="130"/>
      <c r="AU39" s="130"/>
      <c r="AV39" s="130"/>
      <c r="AW39" s="130"/>
      <c r="AX39" s="130"/>
      <c r="AY39" s="130"/>
    </row>
    <row r="40" spans="1:51" ht="15" x14ac:dyDescent="0.25">
      <c r="A40" s="183">
        <v>45778</v>
      </c>
      <c r="B40" s="99"/>
      <c r="C40" s="99"/>
      <c r="D40" s="100">
        <v>134.93</v>
      </c>
      <c r="E40" s="95">
        <v>157.04599999999999</v>
      </c>
      <c r="F40" s="95">
        <v>110.706</v>
      </c>
      <c r="G40" s="95">
        <v>146.601</v>
      </c>
      <c r="H40" s="95">
        <v>201.84800000000001</v>
      </c>
      <c r="I40" s="95">
        <v>147.49600000000001</v>
      </c>
      <c r="J40" s="95">
        <v>155.142</v>
      </c>
      <c r="K40" s="95">
        <v>128.14599999999999</v>
      </c>
      <c r="L40" s="95">
        <v>231.011</v>
      </c>
      <c r="M40" s="95">
        <v>55.326000000000001</v>
      </c>
      <c r="N40" s="95">
        <v>118.798</v>
      </c>
      <c r="O40" s="95">
        <v>151.38</v>
      </c>
      <c r="P40" s="95">
        <v>235.56399999999999</v>
      </c>
      <c r="Q40" s="95">
        <v>129.876</v>
      </c>
      <c r="R40" s="95">
        <v>154.16499999999999</v>
      </c>
      <c r="S40" s="95">
        <v>184.227</v>
      </c>
      <c r="T40" s="95">
        <v>212.13399999999999</v>
      </c>
      <c r="U40" s="95">
        <v>88.522000000000006</v>
      </c>
      <c r="V40" s="95">
        <v>131.935</v>
      </c>
      <c r="W40" s="95">
        <v>117.485</v>
      </c>
      <c r="X40" s="95">
        <v>81.125</v>
      </c>
      <c r="Y40" s="95">
        <v>114.416</v>
      </c>
      <c r="Z40" s="95">
        <v>97.072000000000003</v>
      </c>
      <c r="AA40" s="95">
        <v>107.157</v>
      </c>
      <c r="AB40" s="95">
        <v>149.983</v>
      </c>
      <c r="AC40" s="95">
        <v>76.495000000000005</v>
      </c>
      <c r="AD40" s="95">
        <v>133.33000000000001</v>
      </c>
      <c r="AE40" s="95">
        <v>121.93300000000001</v>
      </c>
      <c r="AF40" s="95">
        <v>77.957999999999998</v>
      </c>
      <c r="AG40" s="95">
        <v>162.46100000000001</v>
      </c>
      <c r="AH40" s="95">
        <v>213.554</v>
      </c>
      <c r="AI40" s="130"/>
      <c r="AJ40" s="130"/>
      <c r="AK40" s="130"/>
      <c r="AL40" s="130"/>
      <c r="AM40" s="130"/>
      <c r="AN40" s="130"/>
      <c r="AO40" s="130"/>
      <c r="AP40" s="130"/>
      <c r="AQ40" s="130"/>
      <c r="AR40" s="130"/>
      <c r="AS40" s="130"/>
      <c r="AT40" s="130"/>
      <c r="AU40" s="130"/>
      <c r="AV40" s="130"/>
      <c r="AW40" s="130"/>
      <c r="AX40" s="130"/>
      <c r="AY40" s="130"/>
    </row>
    <row r="41" spans="1:51" ht="15" x14ac:dyDescent="0.25">
      <c r="A41" s="183">
        <v>45809</v>
      </c>
      <c r="B41" s="99"/>
      <c r="C41" s="99"/>
      <c r="D41" s="100">
        <v>144.15</v>
      </c>
      <c r="E41" s="95">
        <v>153.351</v>
      </c>
      <c r="F41" s="95">
        <v>271.36200000000002</v>
      </c>
      <c r="G41" s="95">
        <v>104.07299999999999</v>
      </c>
      <c r="H41" s="95">
        <v>262.01799999999997</v>
      </c>
      <c r="I41" s="95">
        <v>133.17400000000001</v>
      </c>
      <c r="J41" s="95">
        <v>223.589</v>
      </c>
      <c r="K41" s="95">
        <v>77.418000000000006</v>
      </c>
      <c r="L41" s="95">
        <v>132.89400000000001</v>
      </c>
      <c r="M41" s="95">
        <v>32.219000000000001</v>
      </c>
      <c r="N41" s="95">
        <v>90.009</v>
      </c>
      <c r="O41" s="95">
        <v>101.37</v>
      </c>
      <c r="P41" s="95">
        <v>217.26599999999999</v>
      </c>
      <c r="Q41" s="95">
        <v>87.81</v>
      </c>
      <c r="R41" s="95">
        <v>123.93899999999999</v>
      </c>
      <c r="S41" s="95">
        <v>218.27099999999999</v>
      </c>
      <c r="T41" s="95">
        <v>121.988</v>
      </c>
      <c r="U41" s="95">
        <v>149.774</v>
      </c>
      <c r="V41" s="95">
        <v>224.50299999999999</v>
      </c>
      <c r="W41" s="95">
        <v>52.963000000000001</v>
      </c>
      <c r="X41" s="95">
        <v>66.046000000000006</v>
      </c>
      <c r="Y41" s="95">
        <v>156.22200000000001</v>
      </c>
      <c r="Z41" s="95">
        <v>187.892</v>
      </c>
      <c r="AA41" s="95">
        <v>172.934</v>
      </c>
      <c r="AB41" s="95">
        <v>172.071</v>
      </c>
      <c r="AC41" s="95">
        <v>32.015000000000001</v>
      </c>
      <c r="AD41" s="95">
        <v>267.46499999999997</v>
      </c>
      <c r="AE41" s="95">
        <v>93.483000000000004</v>
      </c>
      <c r="AF41" s="95">
        <v>157.98500000000001</v>
      </c>
      <c r="AG41" s="95">
        <v>117.188</v>
      </c>
      <c r="AH41" s="95">
        <v>234.53299999999999</v>
      </c>
      <c r="AI41" s="130"/>
      <c r="AJ41" s="130"/>
      <c r="AK41" s="130"/>
      <c r="AL41" s="130"/>
      <c r="AM41" s="130"/>
      <c r="AN41" s="130"/>
      <c r="AO41" s="130"/>
      <c r="AP41" s="130"/>
      <c r="AQ41" s="130"/>
      <c r="AR41" s="130"/>
      <c r="AS41" s="130"/>
      <c r="AT41" s="130"/>
      <c r="AU41" s="130"/>
      <c r="AV41" s="130"/>
      <c r="AW41" s="130"/>
      <c r="AX41" s="130"/>
      <c r="AY41" s="130"/>
    </row>
    <row r="42" spans="1:51" ht="15" x14ac:dyDescent="0.25">
      <c r="A42" s="183">
        <v>45839</v>
      </c>
      <c r="B42" s="99"/>
      <c r="C42" s="99"/>
      <c r="D42" s="100">
        <v>50.8</v>
      </c>
      <c r="E42" s="95">
        <v>39.634999999999998</v>
      </c>
      <c r="F42" s="95">
        <v>205.833</v>
      </c>
      <c r="G42" s="95">
        <v>40.954999999999998</v>
      </c>
      <c r="H42" s="95">
        <v>92.534999999999997</v>
      </c>
      <c r="I42" s="95">
        <v>74.540000000000006</v>
      </c>
      <c r="J42" s="95">
        <v>141.45099999999999</v>
      </c>
      <c r="K42" s="95">
        <v>24.486999999999998</v>
      </c>
      <c r="L42" s="95">
        <v>53.765999999999998</v>
      </c>
      <c r="M42" s="95">
        <v>13.603</v>
      </c>
      <c r="N42" s="95">
        <v>27.969000000000001</v>
      </c>
      <c r="O42" s="95">
        <v>37.268000000000001</v>
      </c>
      <c r="P42" s="95">
        <v>83.894999999999996</v>
      </c>
      <c r="Q42" s="95">
        <v>49.85</v>
      </c>
      <c r="R42" s="95">
        <v>47.622999999999998</v>
      </c>
      <c r="S42" s="95">
        <v>81.597999999999999</v>
      </c>
      <c r="T42" s="95">
        <v>48.9</v>
      </c>
      <c r="U42" s="95">
        <v>43.265000000000001</v>
      </c>
      <c r="V42" s="95">
        <v>85.751999999999995</v>
      </c>
      <c r="W42" s="95">
        <v>20.68</v>
      </c>
      <c r="X42" s="95">
        <v>26.532</v>
      </c>
      <c r="Y42" s="95">
        <v>48.923999999999999</v>
      </c>
      <c r="Z42" s="95">
        <v>59.307000000000002</v>
      </c>
      <c r="AA42" s="95">
        <v>49.996000000000002</v>
      </c>
      <c r="AB42" s="95">
        <v>53.927</v>
      </c>
      <c r="AC42" s="95">
        <v>14.625999999999999</v>
      </c>
      <c r="AD42" s="95">
        <v>111.843</v>
      </c>
      <c r="AE42" s="95">
        <v>32</v>
      </c>
      <c r="AF42" s="95">
        <v>93.501000000000005</v>
      </c>
      <c r="AG42" s="95">
        <v>63.512999999999998</v>
      </c>
      <c r="AH42" s="95">
        <v>87.385000000000005</v>
      </c>
      <c r="AI42" s="130"/>
      <c r="AJ42" s="130"/>
      <c r="AK42" s="130"/>
      <c r="AL42" s="130"/>
      <c r="AM42" s="130"/>
      <c r="AN42" s="130"/>
      <c r="AO42" s="130"/>
      <c r="AP42" s="130"/>
      <c r="AQ42" s="130"/>
      <c r="AR42" s="130"/>
      <c r="AS42" s="130"/>
      <c r="AT42" s="130"/>
      <c r="AU42" s="130"/>
      <c r="AV42" s="130"/>
      <c r="AW42" s="130"/>
      <c r="AX42" s="130"/>
      <c r="AY42" s="130"/>
    </row>
    <row r="43" spans="1:51" ht="15" x14ac:dyDescent="0.25">
      <c r="A43" s="183">
        <v>45870</v>
      </c>
      <c r="B43" s="99"/>
      <c r="C43" s="99"/>
      <c r="D43" s="100">
        <v>29.12</v>
      </c>
      <c r="E43" s="95">
        <v>19.283000000000001</v>
      </c>
      <c r="F43" s="95">
        <v>68.584999999999994</v>
      </c>
      <c r="G43" s="95">
        <v>19.065000000000001</v>
      </c>
      <c r="H43" s="95">
        <v>70.010000000000005</v>
      </c>
      <c r="I43" s="95">
        <v>29.536999999999999</v>
      </c>
      <c r="J43" s="95">
        <v>87.304000000000002</v>
      </c>
      <c r="K43" s="95">
        <v>16.038</v>
      </c>
      <c r="L43" s="95">
        <v>35.375</v>
      </c>
      <c r="M43" s="95">
        <v>9.57</v>
      </c>
      <c r="N43" s="95">
        <v>19.36</v>
      </c>
      <c r="O43" s="95">
        <v>18.675000000000001</v>
      </c>
      <c r="P43" s="95">
        <v>39.631</v>
      </c>
      <c r="Q43" s="95">
        <v>34.01</v>
      </c>
      <c r="R43" s="95">
        <v>38.805999999999997</v>
      </c>
      <c r="S43" s="95">
        <v>31.393000000000001</v>
      </c>
      <c r="T43" s="95">
        <v>21.109000000000002</v>
      </c>
      <c r="U43" s="95">
        <v>34.56</v>
      </c>
      <c r="V43" s="95">
        <v>27.795000000000002</v>
      </c>
      <c r="W43" s="95">
        <v>13.856</v>
      </c>
      <c r="X43" s="95">
        <v>26.324999999999999</v>
      </c>
      <c r="Y43" s="95">
        <v>29.978999999999999</v>
      </c>
      <c r="Z43" s="95">
        <v>24.568000000000001</v>
      </c>
      <c r="AA43" s="95">
        <v>32.945</v>
      </c>
      <c r="AB43" s="95">
        <v>30.437000000000001</v>
      </c>
      <c r="AC43" s="95">
        <v>9.2219999999999995</v>
      </c>
      <c r="AD43" s="95">
        <v>33.442</v>
      </c>
      <c r="AE43" s="95">
        <v>16.893999999999998</v>
      </c>
      <c r="AF43" s="95">
        <v>35.103000000000002</v>
      </c>
      <c r="AG43" s="95">
        <v>36.832999999999998</v>
      </c>
      <c r="AH43" s="95">
        <v>37.786999999999999</v>
      </c>
      <c r="AI43" s="130"/>
      <c r="AJ43" s="130"/>
      <c r="AK43" s="130"/>
      <c r="AL43" s="130"/>
      <c r="AM43" s="130"/>
      <c r="AN43" s="130"/>
      <c r="AO43" s="130"/>
      <c r="AP43" s="130"/>
      <c r="AQ43" s="130"/>
      <c r="AR43" s="130"/>
      <c r="AS43" s="130"/>
      <c r="AT43" s="130"/>
      <c r="AU43" s="130"/>
      <c r="AV43" s="130"/>
      <c r="AW43" s="130"/>
      <c r="AX43" s="130"/>
      <c r="AY43" s="130"/>
    </row>
    <row r="44" spans="1:51" ht="15" x14ac:dyDescent="0.25">
      <c r="A44" s="183">
        <v>45901</v>
      </c>
      <c r="B44" s="99"/>
      <c r="C44" s="99"/>
      <c r="D44" s="100">
        <v>26.38</v>
      </c>
      <c r="E44" s="95">
        <v>29.788</v>
      </c>
      <c r="F44" s="95">
        <v>36.188000000000002</v>
      </c>
      <c r="G44" s="95">
        <v>21.855</v>
      </c>
      <c r="H44" s="95">
        <v>61.28</v>
      </c>
      <c r="I44" s="95">
        <v>23.61</v>
      </c>
      <c r="J44" s="95">
        <v>44.161000000000001</v>
      </c>
      <c r="K44" s="95">
        <v>15.461</v>
      </c>
      <c r="L44" s="95">
        <v>18.690999999999999</v>
      </c>
      <c r="M44" s="95">
        <v>22.042000000000002</v>
      </c>
      <c r="N44" s="95">
        <v>33.488999999999997</v>
      </c>
      <c r="O44" s="95">
        <v>40.932000000000002</v>
      </c>
      <c r="P44" s="95">
        <v>22.931000000000001</v>
      </c>
      <c r="Q44" s="95">
        <v>33.058</v>
      </c>
      <c r="R44" s="95">
        <v>35.741999999999997</v>
      </c>
      <c r="S44" s="95">
        <v>35.795000000000002</v>
      </c>
      <c r="T44" s="95">
        <v>15.036</v>
      </c>
      <c r="U44" s="95">
        <v>18.626999999999999</v>
      </c>
      <c r="V44" s="95">
        <v>20.010000000000002</v>
      </c>
      <c r="W44" s="95">
        <v>11.013</v>
      </c>
      <c r="X44" s="95">
        <v>44.030999999999999</v>
      </c>
      <c r="Y44" s="95">
        <v>36.75</v>
      </c>
      <c r="Z44" s="95">
        <v>16.295999999999999</v>
      </c>
      <c r="AA44" s="95">
        <v>22.73</v>
      </c>
      <c r="AB44" s="95">
        <v>18.079000000000001</v>
      </c>
      <c r="AC44" s="95">
        <v>9.52</v>
      </c>
      <c r="AD44" s="95">
        <v>17.364999999999998</v>
      </c>
      <c r="AE44" s="95">
        <v>12.574</v>
      </c>
      <c r="AF44" s="95">
        <v>43.155999999999999</v>
      </c>
      <c r="AG44" s="95">
        <v>24.507000000000001</v>
      </c>
      <c r="AH44" s="95">
        <v>31.21</v>
      </c>
      <c r="AI44" s="130"/>
      <c r="AJ44" s="130"/>
      <c r="AK44" s="130"/>
      <c r="AL44" s="130"/>
      <c r="AM44" s="130"/>
      <c r="AN44" s="130"/>
      <c r="AO44" s="130"/>
      <c r="AP44" s="130"/>
      <c r="AQ44" s="130"/>
      <c r="AR44" s="130"/>
      <c r="AS44" s="130"/>
      <c r="AT44" s="130"/>
      <c r="AU44" s="130"/>
      <c r="AV44" s="130"/>
      <c r="AW44" s="130"/>
      <c r="AX44" s="130"/>
      <c r="AY44" s="130"/>
    </row>
    <row r="45" spans="1:51" ht="15" x14ac:dyDescent="0.25">
      <c r="A45" s="183">
        <v>45931</v>
      </c>
      <c r="B45" s="99"/>
      <c r="C45" s="99"/>
      <c r="D45" s="100">
        <v>22.64</v>
      </c>
      <c r="E45" s="95">
        <v>27.669</v>
      </c>
      <c r="F45" s="95">
        <v>27.646999999999998</v>
      </c>
      <c r="G45" s="95">
        <v>38.975000000000001</v>
      </c>
      <c r="H45" s="95">
        <v>51.290999999999997</v>
      </c>
      <c r="I45" s="95">
        <v>24.210999999999999</v>
      </c>
      <c r="J45" s="95">
        <v>21.334</v>
      </c>
      <c r="K45" s="95">
        <v>18.952000000000002</v>
      </c>
      <c r="L45" s="95">
        <v>15.137</v>
      </c>
      <c r="M45" s="95">
        <v>25.202999999999999</v>
      </c>
      <c r="N45" s="95">
        <v>17.524000000000001</v>
      </c>
      <c r="O45" s="95">
        <v>42.289000000000001</v>
      </c>
      <c r="P45" s="95">
        <v>40.918999999999997</v>
      </c>
      <c r="Q45" s="95">
        <v>82.53</v>
      </c>
      <c r="R45" s="95">
        <v>33.362000000000002</v>
      </c>
      <c r="S45" s="95">
        <v>22.492999999999999</v>
      </c>
      <c r="T45" s="95">
        <v>17.22</v>
      </c>
      <c r="U45" s="95">
        <v>21.585999999999999</v>
      </c>
      <c r="V45" s="95">
        <v>29.844000000000001</v>
      </c>
      <c r="W45" s="95">
        <v>10.009</v>
      </c>
      <c r="X45" s="95">
        <v>32.283000000000001</v>
      </c>
      <c r="Y45" s="95">
        <v>43.701000000000001</v>
      </c>
      <c r="Z45" s="95">
        <v>19.68</v>
      </c>
      <c r="AA45" s="95">
        <v>16.547999999999998</v>
      </c>
      <c r="AB45" s="95">
        <v>17.093</v>
      </c>
      <c r="AC45" s="95">
        <v>12.544</v>
      </c>
      <c r="AD45" s="95">
        <v>12.487</v>
      </c>
      <c r="AE45" s="95">
        <v>13.379</v>
      </c>
      <c r="AF45" s="95">
        <v>19.402000000000001</v>
      </c>
      <c r="AG45" s="95">
        <v>15.728999999999999</v>
      </c>
      <c r="AH45" s="95">
        <v>21.911000000000001</v>
      </c>
      <c r="AI45" s="130"/>
      <c r="AJ45" s="130"/>
      <c r="AK45" s="130"/>
      <c r="AL45" s="130"/>
      <c r="AM45" s="130"/>
      <c r="AN45" s="130"/>
      <c r="AO45" s="130"/>
      <c r="AP45" s="130"/>
      <c r="AQ45" s="130"/>
      <c r="AR45" s="130"/>
      <c r="AS45" s="130"/>
      <c r="AT45" s="130"/>
      <c r="AU45" s="130"/>
      <c r="AV45" s="130"/>
      <c r="AW45" s="130"/>
      <c r="AX45" s="130"/>
      <c r="AY45" s="130"/>
    </row>
    <row r="46" spans="1:51" ht="15" x14ac:dyDescent="0.25">
      <c r="A46" s="183">
        <v>45962</v>
      </c>
      <c r="B46" s="99"/>
      <c r="C46" s="99"/>
      <c r="D46" s="100">
        <v>17.75</v>
      </c>
      <c r="E46" s="95">
        <v>21.061</v>
      </c>
      <c r="F46" s="95">
        <v>18.803999999999998</v>
      </c>
      <c r="G46" s="95">
        <v>21.431000000000001</v>
      </c>
      <c r="H46" s="95">
        <v>27.88</v>
      </c>
      <c r="I46" s="95">
        <v>21.081</v>
      </c>
      <c r="J46" s="95">
        <v>14.999000000000001</v>
      </c>
      <c r="K46" s="95">
        <v>14.954000000000001</v>
      </c>
      <c r="L46" s="95">
        <v>13.273</v>
      </c>
      <c r="M46" s="95">
        <v>14.848000000000001</v>
      </c>
      <c r="N46" s="95">
        <v>12.48</v>
      </c>
      <c r="O46" s="95">
        <v>25.805</v>
      </c>
      <c r="P46" s="95">
        <v>26.172999999999998</v>
      </c>
      <c r="Q46" s="95">
        <v>32.639000000000003</v>
      </c>
      <c r="R46" s="95">
        <v>20.193000000000001</v>
      </c>
      <c r="S46" s="95">
        <v>17.739999999999998</v>
      </c>
      <c r="T46" s="95">
        <v>17.408000000000001</v>
      </c>
      <c r="U46" s="95">
        <v>18.969000000000001</v>
      </c>
      <c r="V46" s="95">
        <v>20.88</v>
      </c>
      <c r="W46" s="95">
        <v>9.5129999999999999</v>
      </c>
      <c r="X46" s="95">
        <v>20.431000000000001</v>
      </c>
      <c r="Y46" s="95">
        <v>21.548999999999999</v>
      </c>
      <c r="Z46" s="95">
        <v>15.654</v>
      </c>
      <c r="AA46" s="95">
        <v>12.728999999999999</v>
      </c>
      <c r="AB46" s="95">
        <v>13.544</v>
      </c>
      <c r="AC46" s="95">
        <v>11.108000000000001</v>
      </c>
      <c r="AD46" s="95">
        <v>12</v>
      </c>
      <c r="AE46" s="95">
        <v>14.147</v>
      </c>
      <c r="AF46" s="95">
        <v>14.548</v>
      </c>
      <c r="AG46" s="95">
        <v>13.172000000000001</v>
      </c>
      <c r="AH46" s="95">
        <v>16.661999999999999</v>
      </c>
      <c r="AI46" s="130"/>
      <c r="AJ46" s="130"/>
      <c r="AK46" s="130"/>
      <c r="AL46" s="130"/>
      <c r="AM46" s="130"/>
      <c r="AN46" s="130"/>
      <c r="AO46" s="130"/>
      <c r="AP46" s="130"/>
      <c r="AQ46" s="130"/>
      <c r="AR46" s="130"/>
      <c r="AS46" s="130"/>
      <c r="AT46" s="130"/>
      <c r="AU46" s="130"/>
      <c r="AV46" s="130"/>
      <c r="AW46" s="130"/>
      <c r="AX46" s="130"/>
      <c r="AY46" s="130"/>
    </row>
    <row r="47" spans="1:51" ht="15" x14ac:dyDescent="0.25">
      <c r="A47" s="183">
        <v>45992</v>
      </c>
      <c r="B47" s="99"/>
      <c r="C47" s="99"/>
      <c r="D47" s="100">
        <v>14.91</v>
      </c>
      <c r="E47" s="95">
        <v>15.31</v>
      </c>
      <c r="F47" s="95">
        <v>16.018000000000001</v>
      </c>
      <c r="G47" s="95">
        <v>16.135000000000002</v>
      </c>
      <c r="H47" s="95">
        <v>18.597000000000001</v>
      </c>
      <c r="I47" s="95">
        <v>17.253</v>
      </c>
      <c r="J47" s="95">
        <v>13.565</v>
      </c>
      <c r="K47" s="95">
        <v>12.62</v>
      </c>
      <c r="L47" s="95">
        <v>11.936</v>
      </c>
      <c r="M47" s="95">
        <v>11.898</v>
      </c>
      <c r="N47" s="95">
        <v>11.898999999999999</v>
      </c>
      <c r="O47" s="95">
        <v>17.495000000000001</v>
      </c>
      <c r="P47" s="95">
        <v>17.884</v>
      </c>
      <c r="Q47" s="95">
        <v>19.523</v>
      </c>
      <c r="R47" s="95">
        <v>16.02</v>
      </c>
      <c r="S47" s="95">
        <v>15.271000000000001</v>
      </c>
      <c r="T47" s="95">
        <v>13.654999999999999</v>
      </c>
      <c r="U47" s="95">
        <v>14.362</v>
      </c>
      <c r="V47" s="95">
        <v>15.144</v>
      </c>
      <c r="W47" s="95">
        <v>10.17</v>
      </c>
      <c r="X47" s="95">
        <v>14.965</v>
      </c>
      <c r="Y47" s="95">
        <v>16.414000000000001</v>
      </c>
      <c r="Z47" s="95">
        <v>13.074</v>
      </c>
      <c r="AA47" s="95">
        <v>12.096</v>
      </c>
      <c r="AB47" s="95">
        <v>12.869</v>
      </c>
      <c r="AC47" s="95">
        <v>9.6890000000000001</v>
      </c>
      <c r="AD47" s="95">
        <v>12.486000000000001</v>
      </c>
      <c r="AE47" s="95">
        <v>12.448</v>
      </c>
      <c r="AF47" s="95">
        <v>12.679</v>
      </c>
      <c r="AG47" s="95">
        <v>12.106999999999999</v>
      </c>
      <c r="AH47" s="95">
        <v>14.68</v>
      </c>
      <c r="AI47" s="130"/>
      <c r="AJ47" s="130"/>
      <c r="AK47" s="130"/>
      <c r="AL47" s="130"/>
      <c r="AM47" s="130"/>
      <c r="AN47" s="130"/>
      <c r="AO47" s="130"/>
      <c r="AP47" s="130"/>
      <c r="AQ47" s="130"/>
      <c r="AR47" s="130"/>
      <c r="AS47" s="130"/>
      <c r="AT47" s="130"/>
      <c r="AU47" s="130"/>
      <c r="AV47" s="130"/>
      <c r="AW47" s="130"/>
      <c r="AX47" s="130"/>
      <c r="AY47" s="130"/>
    </row>
    <row r="48" spans="1:51" ht="15" x14ac:dyDescent="0.25">
      <c r="A48" s="183">
        <v>46023</v>
      </c>
      <c r="B48" s="99"/>
      <c r="C48" s="99"/>
      <c r="D48" s="100">
        <v>13.35</v>
      </c>
      <c r="E48" s="95">
        <v>13.407999999999999</v>
      </c>
      <c r="F48" s="95">
        <v>14.683</v>
      </c>
      <c r="G48" s="95">
        <v>13.476000000000001</v>
      </c>
      <c r="H48" s="95">
        <v>15.507</v>
      </c>
      <c r="I48" s="95">
        <v>14.417</v>
      </c>
      <c r="J48" s="95">
        <v>13.372999999999999</v>
      </c>
      <c r="K48" s="95">
        <v>11.738</v>
      </c>
      <c r="L48" s="95">
        <v>11.7</v>
      </c>
      <c r="M48" s="95">
        <v>10.768000000000001</v>
      </c>
      <c r="N48" s="95">
        <v>10.901</v>
      </c>
      <c r="O48" s="95">
        <v>16.05</v>
      </c>
      <c r="P48" s="95">
        <v>15.622</v>
      </c>
      <c r="Q48" s="95">
        <v>14.997999999999999</v>
      </c>
      <c r="R48" s="95">
        <v>13.411</v>
      </c>
      <c r="S48" s="95">
        <v>13.622999999999999</v>
      </c>
      <c r="T48" s="95">
        <v>12.239000000000001</v>
      </c>
      <c r="U48" s="95">
        <v>12.547000000000001</v>
      </c>
      <c r="V48" s="95">
        <v>13.759</v>
      </c>
      <c r="W48" s="95">
        <v>10.342000000000001</v>
      </c>
      <c r="X48" s="95">
        <v>12.670999999999999</v>
      </c>
      <c r="Y48" s="95">
        <v>14.023999999999999</v>
      </c>
      <c r="Z48" s="95">
        <v>11.523999999999999</v>
      </c>
      <c r="AA48" s="95">
        <v>11.957000000000001</v>
      </c>
      <c r="AB48" s="95">
        <v>12.26</v>
      </c>
      <c r="AC48" s="95">
        <v>9.3390000000000004</v>
      </c>
      <c r="AD48" s="95">
        <v>12.111000000000001</v>
      </c>
      <c r="AE48" s="95">
        <v>11.073</v>
      </c>
      <c r="AF48" s="95">
        <v>11.568</v>
      </c>
      <c r="AG48" s="95">
        <v>11.454000000000001</v>
      </c>
      <c r="AH48" s="95">
        <v>13.760999999999999</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83">
        <v>46054</v>
      </c>
      <c r="B49" s="99"/>
      <c r="C49" s="99"/>
      <c r="D49" s="100">
        <v>12.13</v>
      </c>
      <c r="E49" s="95">
        <v>14.304</v>
      </c>
      <c r="F49" s="95">
        <v>16.073</v>
      </c>
      <c r="G49" s="95">
        <v>11.334</v>
      </c>
      <c r="H49" s="95">
        <v>12.832000000000001</v>
      </c>
      <c r="I49" s="95">
        <v>13.43</v>
      </c>
      <c r="J49" s="95">
        <v>12.659000000000001</v>
      </c>
      <c r="K49" s="95">
        <v>10.144</v>
      </c>
      <c r="L49" s="95">
        <v>10.294</v>
      </c>
      <c r="M49" s="95">
        <v>9.8789999999999996</v>
      </c>
      <c r="N49" s="95">
        <v>10.071</v>
      </c>
      <c r="O49" s="95">
        <v>14.114000000000001</v>
      </c>
      <c r="P49" s="95">
        <v>12.762</v>
      </c>
      <c r="Q49" s="95">
        <v>14.217000000000001</v>
      </c>
      <c r="R49" s="95">
        <v>10.808</v>
      </c>
      <c r="S49" s="95">
        <v>12.576000000000001</v>
      </c>
      <c r="T49" s="95">
        <v>10.314</v>
      </c>
      <c r="U49" s="95">
        <v>10.64</v>
      </c>
      <c r="V49" s="95">
        <v>10.824999999999999</v>
      </c>
      <c r="W49" s="95">
        <v>9.9320000000000004</v>
      </c>
      <c r="X49" s="95">
        <v>12.347</v>
      </c>
      <c r="Y49" s="95">
        <v>15.973000000000001</v>
      </c>
      <c r="Z49" s="95">
        <v>12.611000000000001</v>
      </c>
      <c r="AA49" s="95">
        <v>13.68</v>
      </c>
      <c r="AB49" s="95">
        <v>11.845000000000001</v>
      </c>
      <c r="AC49" s="95">
        <v>8.25</v>
      </c>
      <c r="AD49" s="95">
        <v>10.832000000000001</v>
      </c>
      <c r="AE49" s="95">
        <v>10.157</v>
      </c>
      <c r="AF49" s="95">
        <v>10.391999999999999</v>
      </c>
      <c r="AG49" s="95">
        <v>10.223000000000001</v>
      </c>
      <c r="AH49" s="95">
        <v>11.715</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83">
        <v>46082</v>
      </c>
      <c r="B50" s="99"/>
      <c r="C50" s="99"/>
      <c r="D50" s="100">
        <v>22.6</v>
      </c>
      <c r="E50" s="95">
        <v>33.662999999999997</v>
      </c>
      <c r="F50" s="95">
        <v>19.513000000000002</v>
      </c>
      <c r="G50" s="95">
        <v>38.649000000000001</v>
      </c>
      <c r="H50" s="95">
        <v>21.952000000000002</v>
      </c>
      <c r="I50" s="95">
        <v>20.515999999999998</v>
      </c>
      <c r="J50" s="95">
        <v>17.353000000000002</v>
      </c>
      <c r="K50" s="95">
        <v>18.327000000000002</v>
      </c>
      <c r="L50" s="95">
        <v>13.31</v>
      </c>
      <c r="M50" s="95">
        <v>14.741</v>
      </c>
      <c r="N50" s="95">
        <v>31.23</v>
      </c>
      <c r="O50" s="95">
        <v>26.545000000000002</v>
      </c>
      <c r="P50" s="95">
        <v>16.617000000000001</v>
      </c>
      <c r="Q50" s="95">
        <v>47.741</v>
      </c>
      <c r="R50" s="95">
        <v>14.153</v>
      </c>
      <c r="S50" s="95">
        <v>21.888000000000002</v>
      </c>
      <c r="T50" s="95">
        <v>11.961</v>
      </c>
      <c r="U50" s="95">
        <v>16.818999999999999</v>
      </c>
      <c r="V50" s="95">
        <v>20.81</v>
      </c>
      <c r="W50" s="95">
        <v>13.057</v>
      </c>
      <c r="X50" s="95">
        <v>17.39</v>
      </c>
      <c r="Y50" s="95">
        <v>30.04</v>
      </c>
      <c r="Z50" s="95">
        <v>19.43</v>
      </c>
      <c r="AA50" s="95">
        <v>38.898000000000003</v>
      </c>
      <c r="AB50" s="95">
        <v>13.815</v>
      </c>
      <c r="AC50" s="95">
        <v>11.939</v>
      </c>
      <c r="AD50" s="95">
        <v>16.573</v>
      </c>
      <c r="AE50" s="95">
        <v>11.939</v>
      </c>
      <c r="AF50" s="95">
        <v>15.648</v>
      </c>
      <c r="AG50" s="95">
        <v>15.663</v>
      </c>
      <c r="AH50" s="95">
        <v>21.806000000000001</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83">
        <v>46113</v>
      </c>
      <c r="B51" s="99"/>
      <c r="C51" s="99"/>
      <c r="D51" s="100">
        <v>50.72</v>
      </c>
      <c r="E51" s="95">
        <v>38.078000000000003</v>
      </c>
      <c r="F51" s="95">
        <v>41.088000000000001</v>
      </c>
      <c r="G51" s="95">
        <v>68.375</v>
      </c>
      <c r="H51" s="95">
        <v>44.3</v>
      </c>
      <c r="I51" s="95">
        <v>43.311</v>
      </c>
      <c r="J51" s="95">
        <v>51.923000000000002</v>
      </c>
      <c r="K51" s="95">
        <v>59.646999999999998</v>
      </c>
      <c r="L51" s="95">
        <v>38.405999999999999</v>
      </c>
      <c r="M51" s="95">
        <v>35.546999999999997</v>
      </c>
      <c r="N51" s="95">
        <v>88.611000000000004</v>
      </c>
      <c r="O51" s="95">
        <v>77.168999999999997</v>
      </c>
      <c r="P51" s="95">
        <v>52.951000000000001</v>
      </c>
      <c r="Q51" s="95">
        <v>70.326999999999998</v>
      </c>
      <c r="R51" s="95">
        <v>35.433</v>
      </c>
      <c r="S51" s="95">
        <v>42.387</v>
      </c>
      <c r="T51" s="95">
        <v>29.905000000000001</v>
      </c>
      <c r="U51" s="95">
        <v>37.746000000000002</v>
      </c>
      <c r="V51" s="95">
        <v>77.230999999999995</v>
      </c>
      <c r="W51" s="95">
        <v>19.675999999999998</v>
      </c>
      <c r="X51" s="95">
        <v>47.459000000000003</v>
      </c>
      <c r="Y51" s="95">
        <v>44.317</v>
      </c>
      <c r="Z51" s="95">
        <v>39.595999999999997</v>
      </c>
      <c r="AA51" s="95">
        <v>78.295000000000002</v>
      </c>
      <c r="AB51" s="95">
        <v>30.039000000000001</v>
      </c>
      <c r="AC51" s="95">
        <v>44.155999999999999</v>
      </c>
      <c r="AD51" s="95">
        <v>27.821999999999999</v>
      </c>
      <c r="AE51" s="95">
        <v>21.033000000000001</v>
      </c>
      <c r="AF51" s="95">
        <v>59.774000000000001</v>
      </c>
      <c r="AG51" s="95">
        <v>42.859000000000002</v>
      </c>
      <c r="AH51" s="95">
        <v>58.078000000000003</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83">
        <v>46143</v>
      </c>
      <c r="B52" s="99"/>
      <c r="C52" s="99"/>
      <c r="D52" s="100">
        <v>134.93</v>
      </c>
      <c r="E52" s="95">
        <v>108.426</v>
      </c>
      <c r="F52" s="95">
        <v>146.72900000000001</v>
      </c>
      <c r="G52" s="95">
        <v>201.91</v>
      </c>
      <c r="H52" s="95">
        <v>147.66800000000001</v>
      </c>
      <c r="I52" s="95">
        <v>152.33699999999999</v>
      </c>
      <c r="J52" s="95">
        <v>128.28399999999999</v>
      </c>
      <c r="K52" s="95">
        <v>231.17400000000001</v>
      </c>
      <c r="L52" s="95">
        <v>55.424999999999997</v>
      </c>
      <c r="M52" s="95">
        <v>113.801</v>
      </c>
      <c r="N52" s="95">
        <v>151.68100000000001</v>
      </c>
      <c r="O52" s="95">
        <v>235.47200000000001</v>
      </c>
      <c r="P52" s="95">
        <v>129.876</v>
      </c>
      <c r="Q52" s="95">
        <v>154.62299999999999</v>
      </c>
      <c r="R52" s="95">
        <v>184.83799999999999</v>
      </c>
      <c r="S52" s="95">
        <v>212.13300000000001</v>
      </c>
      <c r="T52" s="95">
        <v>88.552000000000007</v>
      </c>
      <c r="U52" s="95">
        <v>126.98099999999999</v>
      </c>
      <c r="V52" s="95">
        <v>117.57</v>
      </c>
      <c r="W52" s="95">
        <v>81.146000000000001</v>
      </c>
      <c r="X52" s="95">
        <v>114.599</v>
      </c>
      <c r="Y52" s="95">
        <v>93.876000000000005</v>
      </c>
      <c r="Z52" s="95">
        <v>107.101</v>
      </c>
      <c r="AA52" s="95">
        <v>150.06399999999999</v>
      </c>
      <c r="AB52" s="95">
        <v>76.489999999999995</v>
      </c>
      <c r="AC52" s="95">
        <v>133.351</v>
      </c>
      <c r="AD52" s="95">
        <v>122.15900000000001</v>
      </c>
      <c r="AE52" s="95">
        <v>77.866</v>
      </c>
      <c r="AF52" s="95">
        <v>162.834</v>
      </c>
      <c r="AG52" s="95">
        <v>206.9</v>
      </c>
      <c r="AH52" s="95">
        <v>157.07300000000001</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83">
        <v>46174</v>
      </c>
      <c r="B53" s="99"/>
      <c r="C53" s="99"/>
      <c r="D53" s="100">
        <v>144.15</v>
      </c>
      <c r="E53" s="95">
        <v>265.935</v>
      </c>
      <c r="F53" s="95">
        <v>104.16500000000001</v>
      </c>
      <c r="G53" s="95">
        <v>262.03399999999999</v>
      </c>
      <c r="H53" s="95">
        <v>133.239</v>
      </c>
      <c r="I53" s="95">
        <v>222.386</v>
      </c>
      <c r="J53" s="95">
        <v>77.516999999999996</v>
      </c>
      <c r="K53" s="95">
        <v>132.96700000000001</v>
      </c>
      <c r="L53" s="95">
        <v>32.301000000000002</v>
      </c>
      <c r="M53" s="95">
        <v>95.227999999999994</v>
      </c>
      <c r="N53" s="95">
        <v>101.456</v>
      </c>
      <c r="O53" s="95">
        <v>217.238</v>
      </c>
      <c r="P53" s="95">
        <v>87.808000000000007</v>
      </c>
      <c r="Q53" s="95">
        <v>125.48699999999999</v>
      </c>
      <c r="R53" s="95">
        <v>218.45599999999999</v>
      </c>
      <c r="S53" s="95">
        <v>121.986</v>
      </c>
      <c r="T53" s="95">
        <v>149.78399999999999</v>
      </c>
      <c r="U53" s="95">
        <v>226.42400000000001</v>
      </c>
      <c r="V53" s="95">
        <v>53.014000000000003</v>
      </c>
      <c r="W53" s="95">
        <v>66.063999999999993</v>
      </c>
      <c r="X53" s="95">
        <v>156.27500000000001</v>
      </c>
      <c r="Y53" s="95">
        <v>189.03899999999999</v>
      </c>
      <c r="Z53" s="95">
        <v>172.917</v>
      </c>
      <c r="AA53" s="95">
        <v>172.08199999999999</v>
      </c>
      <c r="AB53" s="95">
        <v>32.009</v>
      </c>
      <c r="AC53" s="95">
        <v>263.685</v>
      </c>
      <c r="AD53" s="95">
        <v>93.59</v>
      </c>
      <c r="AE53" s="95">
        <v>157.929</v>
      </c>
      <c r="AF53" s="95">
        <v>117.331</v>
      </c>
      <c r="AG53" s="95">
        <v>237.35400000000001</v>
      </c>
      <c r="AH53" s="95">
        <v>153.357</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83">
        <v>46204</v>
      </c>
      <c r="B54" s="99"/>
      <c r="C54" s="99"/>
      <c r="D54" s="100">
        <v>50.8</v>
      </c>
      <c r="E54" s="95">
        <v>211.887</v>
      </c>
      <c r="F54" s="95">
        <v>41.043999999999997</v>
      </c>
      <c r="G54" s="95">
        <v>92.563000000000002</v>
      </c>
      <c r="H54" s="95">
        <v>74.597999999999999</v>
      </c>
      <c r="I54" s="95">
        <v>146.126</v>
      </c>
      <c r="J54" s="95">
        <v>24.584</v>
      </c>
      <c r="K54" s="95">
        <v>53.835999999999999</v>
      </c>
      <c r="L54" s="95">
        <v>13.683999999999999</v>
      </c>
      <c r="M54" s="95">
        <v>28.494</v>
      </c>
      <c r="N54" s="95">
        <v>37.326000000000001</v>
      </c>
      <c r="O54" s="95">
        <v>83.888999999999996</v>
      </c>
      <c r="P54" s="95">
        <v>49.857999999999997</v>
      </c>
      <c r="Q54" s="95">
        <v>48.540999999999997</v>
      </c>
      <c r="R54" s="95">
        <v>81.727999999999994</v>
      </c>
      <c r="S54" s="95">
        <v>48.905000000000001</v>
      </c>
      <c r="T54" s="95">
        <v>43.280999999999999</v>
      </c>
      <c r="U54" s="95">
        <v>88.778999999999996</v>
      </c>
      <c r="V54" s="95">
        <v>20.73</v>
      </c>
      <c r="W54" s="95">
        <v>26.556999999999999</v>
      </c>
      <c r="X54" s="95">
        <v>48.956000000000003</v>
      </c>
      <c r="Y54" s="95">
        <v>61.05</v>
      </c>
      <c r="Z54" s="95">
        <v>49.993000000000002</v>
      </c>
      <c r="AA54" s="95">
        <v>53.938000000000002</v>
      </c>
      <c r="AB54" s="95">
        <v>14.622999999999999</v>
      </c>
      <c r="AC54" s="95">
        <v>117.761</v>
      </c>
      <c r="AD54" s="95">
        <v>32.103000000000002</v>
      </c>
      <c r="AE54" s="95">
        <v>93.471000000000004</v>
      </c>
      <c r="AF54" s="95">
        <v>63.634999999999998</v>
      </c>
      <c r="AG54" s="95">
        <v>92.424000000000007</v>
      </c>
      <c r="AH54" s="95">
        <v>39.646000000000001</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83">
        <v>46235</v>
      </c>
      <c r="B55" s="99"/>
      <c r="C55" s="99"/>
      <c r="D55" s="100">
        <v>29.12</v>
      </c>
      <c r="E55" s="95">
        <v>70.340999999999994</v>
      </c>
      <c r="F55" s="95">
        <v>19.152000000000001</v>
      </c>
      <c r="G55" s="95">
        <v>70.031999999999996</v>
      </c>
      <c r="H55" s="95">
        <v>29.591999999999999</v>
      </c>
      <c r="I55" s="95">
        <v>87.962000000000003</v>
      </c>
      <c r="J55" s="95">
        <v>16.13</v>
      </c>
      <c r="K55" s="95">
        <v>35.442999999999998</v>
      </c>
      <c r="L55" s="95">
        <v>9.6449999999999996</v>
      </c>
      <c r="M55" s="95">
        <v>19.341000000000001</v>
      </c>
      <c r="N55" s="95">
        <v>18.715</v>
      </c>
      <c r="O55" s="95">
        <v>39.621000000000002</v>
      </c>
      <c r="P55" s="95">
        <v>34.009</v>
      </c>
      <c r="Q55" s="95">
        <v>39.387999999999998</v>
      </c>
      <c r="R55" s="95">
        <v>31.507000000000001</v>
      </c>
      <c r="S55" s="95">
        <v>21.111000000000001</v>
      </c>
      <c r="T55" s="95">
        <v>34.564999999999998</v>
      </c>
      <c r="U55" s="95">
        <v>28.736999999999998</v>
      </c>
      <c r="V55" s="95">
        <v>13.901999999999999</v>
      </c>
      <c r="W55" s="95">
        <v>26.352</v>
      </c>
      <c r="X55" s="95">
        <v>30.006</v>
      </c>
      <c r="Y55" s="95">
        <v>24.995000000000001</v>
      </c>
      <c r="Z55" s="95">
        <v>32.944000000000003</v>
      </c>
      <c r="AA55" s="95">
        <v>30.445</v>
      </c>
      <c r="AB55" s="95">
        <v>9.218</v>
      </c>
      <c r="AC55" s="95">
        <v>34.351999999999997</v>
      </c>
      <c r="AD55" s="95">
        <v>16.988</v>
      </c>
      <c r="AE55" s="95">
        <v>35.078000000000003</v>
      </c>
      <c r="AF55" s="95">
        <v>36.939</v>
      </c>
      <c r="AG55" s="95">
        <v>36.539000000000001</v>
      </c>
      <c r="AH55" s="95">
        <v>19.292000000000002</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83">
        <v>46266</v>
      </c>
      <c r="B56" s="99"/>
      <c r="C56" s="99"/>
      <c r="D56" s="100">
        <v>26.38</v>
      </c>
      <c r="E56" s="95">
        <v>36.774999999999999</v>
      </c>
      <c r="F56" s="95">
        <v>21.937999999999999</v>
      </c>
      <c r="G56" s="95">
        <v>61.295999999999999</v>
      </c>
      <c r="H56" s="95">
        <v>23.654</v>
      </c>
      <c r="I56" s="95">
        <v>45.351999999999997</v>
      </c>
      <c r="J56" s="95">
        <v>15.544</v>
      </c>
      <c r="K56" s="95">
        <v>18.748000000000001</v>
      </c>
      <c r="L56" s="95">
        <v>22.126000000000001</v>
      </c>
      <c r="M56" s="95">
        <v>33.768000000000001</v>
      </c>
      <c r="N56" s="95">
        <v>40.991999999999997</v>
      </c>
      <c r="O56" s="95">
        <v>22.925999999999998</v>
      </c>
      <c r="P56" s="95">
        <v>33.061999999999998</v>
      </c>
      <c r="Q56" s="95">
        <v>35.591999999999999</v>
      </c>
      <c r="R56" s="95">
        <v>35.905999999999999</v>
      </c>
      <c r="S56" s="95">
        <v>15.037000000000001</v>
      </c>
      <c r="T56" s="95">
        <v>18.638999999999999</v>
      </c>
      <c r="U56" s="95">
        <v>20.327999999999999</v>
      </c>
      <c r="V56" s="95">
        <v>11.054</v>
      </c>
      <c r="W56" s="95">
        <v>44.052</v>
      </c>
      <c r="X56" s="95">
        <v>36.781999999999996</v>
      </c>
      <c r="Y56" s="95">
        <v>16.501000000000001</v>
      </c>
      <c r="Z56" s="95">
        <v>22.727</v>
      </c>
      <c r="AA56" s="95">
        <v>18.087</v>
      </c>
      <c r="AB56" s="95">
        <v>9.516</v>
      </c>
      <c r="AC56" s="95">
        <v>17.774999999999999</v>
      </c>
      <c r="AD56" s="95">
        <v>12.659000000000001</v>
      </c>
      <c r="AE56" s="95">
        <v>43.13</v>
      </c>
      <c r="AF56" s="95">
        <v>24.600999999999999</v>
      </c>
      <c r="AG56" s="95">
        <v>33.271000000000001</v>
      </c>
      <c r="AH56" s="95">
        <v>29.797999999999998</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83">
        <v>46296</v>
      </c>
      <c r="B57" s="99"/>
      <c r="C57" s="99"/>
      <c r="D57" s="100">
        <v>22.64</v>
      </c>
      <c r="E57" s="95">
        <v>28.326000000000001</v>
      </c>
      <c r="F57" s="95">
        <v>39.082000000000001</v>
      </c>
      <c r="G57" s="95">
        <v>51.307000000000002</v>
      </c>
      <c r="H57" s="95">
        <v>24.298999999999999</v>
      </c>
      <c r="I57" s="95">
        <v>21.731000000000002</v>
      </c>
      <c r="J57" s="95">
        <v>19.045999999999999</v>
      </c>
      <c r="K57" s="95">
        <v>15.193</v>
      </c>
      <c r="L57" s="95">
        <v>25.28</v>
      </c>
      <c r="M57" s="95">
        <v>17.952000000000002</v>
      </c>
      <c r="N57" s="95">
        <v>42.343000000000004</v>
      </c>
      <c r="O57" s="95">
        <v>40.911000000000001</v>
      </c>
      <c r="P57" s="95">
        <v>82.57</v>
      </c>
      <c r="Q57" s="95">
        <v>33.988</v>
      </c>
      <c r="R57" s="95">
        <v>22.594000000000001</v>
      </c>
      <c r="S57" s="95">
        <v>17.222000000000001</v>
      </c>
      <c r="T57" s="95">
        <v>21.599</v>
      </c>
      <c r="U57" s="95">
        <v>29.446999999999999</v>
      </c>
      <c r="V57" s="95">
        <v>10.048999999999999</v>
      </c>
      <c r="W57" s="95">
        <v>32.307000000000002</v>
      </c>
      <c r="X57" s="95">
        <v>43.728000000000002</v>
      </c>
      <c r="Y57" s="95">
        <v>19.640999999999998</v>
      </c>
      <c r="Z57" s="95">
        <v>16.542999999999999</v>
      </c>
      <c r="AA57" s="95">
        <v>17.100999999999999</v>
      </c>
      <c r="AB57" s="95">
        <v>12.54</v>
      </c>
      <c r="AC57" s="95">
        <v>12.593</v>
      </c>
      <c r="AD57" s="95">
        <v>13.457000000000001</v>
      </c>
      <c r="AE57" s="95">
        <v>19.382000000000001</v>
      </c>
      <c r="AF57" s="95">
        <v>15.818</v>
      </c>
      <c r="AG57" s="95">
        <v>22.058</v>
      </c>
      <c r="AH57" s="95">
        <v>27.681000000000001</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83">
        <v>46327</v>
      </c>
      <c r="B58" s="99"/>
      <c r="C58" s="99"/>
      <c r="D58" s="100">
        <v>17.75</v>
      </c>
      <c r="E58" s="95">
        <v>19.045999999999999</v>
      </c>
      <c r="F58" s="95">
        <v>21.539000000000001</v>
      </c>
      <c r="G58" s="95">
        <v>27.890999999999998</v>
      </c>
      <c r="H58" s="95">
        <v>21.145</v>
      </c>
      <c r="I58" s="95">
        <v>15.134</v>
      </c>
      <c r="J58" s="95">
        <v>15.036</v>
      </c>
      <c r="K58" s="95">
        <v>13.323</v>
      </c>
      <c r="L58" s="95">
        <v>14.914</v>
      </c>
      <c r="M58" s="95">
        <v>12.628</v>
      </c>
      <c r="N58" s="95">
        <v>25.847999999999999</v>
      </c>
      <c r="O58" s="95">
        <v>26.167000000000002</v>
      </c>
      <c r="P58" s="95">
        <v>32.639000000000003</v>
      </c>
      <c r="Q58" s="95">
        <v>20.713999999999999</v>
      </c>
      <c r="R58" s="95">
        <v>17.827999999999999</v>
      </c>
      <c r="S58" s="95">
        <v>17.41</v>
      </c>
      <c r="T58" s="95">
        <v>18.978999999999999</v>
      </c>
      <c r="U58" s="95">
        <v>21.454000000000001</v>
      </c>
      <c r="V58" s="95">
        <v>9.5500000000000007</v>
      </c>
      <c r="W58" s="95">
        <v>20.451000000000001</v>
      </c>
      <c r="X58" s="95">
        <v>21.568999999999999</v>
      </c>
      <c r="Y58" s="95">
        <v>15.875</v>
      </c>
      <c r="Z58" s="95">
        <v>12.724</v>
      </c>
      <c r="AA58" s="95">
        <v>13.551</v>
      </c>
      <c r="AB58" s="95">
        <v>11.103999999999999</v>
      </c>
      <c r="AC58" s="95">
        <v>12.012</v>
      </c>
      <c r="AD58" s="95">
        <v>14.22</v>
      </c>
      <c r="AE58" s="95">
        <v>14.529</v>
      </c>
      <c r="AF58" s="95">
        <v>13.26</v>
      </c>
      <c r="AG58" s="95">
        <v>16.847000000000001</v>
      </c>
      <c r="AH58" s="95">
        <v>21.068000000000001</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83">
        <v>46357</v>
      </c>
      <c r="B59" s="99"/>
      <c r="C59" s="99"/>
      <c r="D59" s="100">
        <v>14.91</v>
      </c>
      <c r="E59" s="95">
        <v>16.146000000000001</v>
      </c>
      <c r="F59" s="95">
        <v>16.221</v>
      </c>
      <c r="G59" s="95">
        <v>18.609000000000002</v>
      </c>
      <c r="H59" s="95">
        <v>17.306000000000001</v>
      </c>
      <c r="I59" s="95">
        <v>13.621</v>
      </c>
      <c r="J59" s="95">
        <v>12.696999999999999</v>
      </c>
      <c r="K59" s="95">
        <v>11.984999999999999</v>
      </c>
      <c r="L59" s="95">
        <v>11.96</v>
      </c>
      <c r="M59" s="95">
        <v>11.988</v>
      </c>
      <c r="N59" s="95">
        <v>17.533999999999999</v>
      </c>
      <c r="O59" s="95">
        <v>17.879000000000001</v>
      </c>
      <c r="P59" s="95">
        <v>19.523</v>
      </c>
      <c r="Q59" s="95">
        <v>16.221</v>
      </c>
      <c r="R59" s="95">
        <v>15.36</v>
      </c>
      <c r="S59" s="95">
        <v>13.657</v>
      </c>
      <c r="T59" s="95">
        <v>14.372999999999999</v>
      </c>
      <c r="U59" s="95">
        <v>15.38</v>
      </c>
      <c r="V59" s="95">
        <v>10.206</v>
      </c>
      <c r="W59" s="95">
        <v>14.984999999999999</v>
      </c>
      <c r="X59" s="95">
        <v>16.434999999999999</v>
      </c>
      <c r="Y59" s="95">
        <v>13.176</v>
      </c>
      <c r="Z59" s="95">
        <v>12.090999999999999</v>
      </c>
      <c r="AA59" s="95">
        <v>12.875999999999999</v>
      </c>
      <c r="AB59" s="95">
        <v>9.6859999999999999</v>
      </c>
      <c r="AC59" s="95">
        <v>12.53</v>
      </c>
      <c r="AD59" s="95">
        <v>12.519</v>
      </c>
      <c r="AE59" s="95">
        <v>12.661</v>
      </c>
      <c r="AF59" s="95">
        <v>12.186</v>
      </c>
      <c r="AG59" s="95">
        <v>14.77</v>
      </c>
      <c r="AH59" s="95">
        <v>15.318</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83">
        <v>46388</v>
      </c>
      <c r="B60" s="99"/>
      <c r="C60" s="99"/>
      <c r="D60" s="100">
        <v>13.35</v>
      </c>
      <c r="E60" s="95">
        <v>14.737</v>
      </c>
      <c r="F60" s="95">
        <v>13.547000000000001</v>
      </c>
      <c r="G60" s="95">
        <v>15.518000000000001</v>
      </c>
      <c r="H60" s="95">
        <v>14.465</v>
      </c>
      <c r="I60" s="95">
        <v>13.379</v>
      </c>
      <c r="J60" s="95">
        <v>11.807</v>
      </c>
      <c r="K60" s="95">
        <v>11.747999999999999</v>
      </c>
      <c r="L60" s="95">
        <v>10.827</v>
      </c>
      <c r="M60" s="95">
        <v>10.968999999999999</v>
      </c>
      <c r="N60" s="95">
        <v>16.093</v>
      </c>
      <c r="O60" s="95">
        <v>15.616</v>
      </c>
      <c r="P60" s="95">
        <v>14.997</v>
      </c>
      <c r="Q60" s="95">
        <v>13.532</v>
      </c>
      <c r="R60" s="95">
        <v>13.709</v>
      </c>
      <c r="S60" s="95">
        <v>12.241</v>
      </c>
      <c r="T60" s="95">
        <v>12.557</v>
      </c>
      <c r="U60" s="95">
        <v>13.917999999999999</v>
      </c>
      <c r="V60" s="95">
        <v>10.377000000000001</v>
      </c>
      <c r="W60" s="95">
        <v>12.689</v>
      </c>
      <c r="X60" s="95">
        <v>14.044</v>
      </c>
      <c r="Y60" s="95">
        <v>11.577</v>
      </c>
      <c r="Z60" s="95">
        <v>11.952999999999999</v>
      </c>
      <c r="AA60" s="95">
        <v>12.266</v>
      </c>
      <c r="AB60" s="95">
        <v>9.3360000000000003</v>
      </c>
      <c r="AC60" s="95">
        <v>12.15</v>
      </c>
      <c r="AD60" s="95">
        <v>11.138</v>
      </c>
      <c r="AE60" s="95">
        <v>11.552</v>
      </c>
      <c r="AF60" s="95">
        <v>11.526</v>
      </c>
      <c r="AG60" s="95">
        <v>13.782999999999999</v>
      </c>
      <c r="AH60" s="95">
        <v>13.414999999999999</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83">
        <v>46419</v>
      </c>
      <c r="B61" s="99"/>
      <c r="C61" s="99"/>
      <c r="D61" s="100">
        <v>12.13</v>
      </c>
      <c r="E61" s="95">
        <v>16.138000000000002</v>
      </c>
      <c r="F61" s="95">
        <v>11.398</v>
      </c>
      <c r="G61" s="95">
        <v>12.842000000000001</v>
      </c>
      <c r="H61" s="95">
        <v>13.48</v>
      </c>
      <c r="I61" s="95">
        <v>12.659000000000001</v>
      </c>
      <c r="J61" s="95">
        <v>10.207000000000001</v>
      </c>
      <c r="K61" s="95">
        <v>10.336</v>
      </c>
      <c r="L61" s="95">
        <v>9.9359999999999999</v>
      </c>
      <c r="M61" s="95">
        <v>9.7040000000000006</v>
      </c>
      <c r="N61" s="95">
        <v>14.153</v>
      </c>
      <c r="O61" s="95">
        <v>12.757</v>
      </c>
      <c r="P61" s="95">
        <v>14.217000000000001</v>
      </c>
      <c r="Q61" s="95">
        <v>10.875999999999999</v>
      </c>
      <c r="R61" s="95">
        <v>12.669</v>
      </c>
      <c r="S61" s="95">
        <v>10.315</v>
      </c>
      <c r="T61" s="95">
        <v>10.648999999999999</v>
      </c>
      <c r="U61" s="95">
        <v>10.914999999999999</v>
      </c>
      <c r="V61" s="95">
        <v>9.9640000000000004</v>
      </c>
      <c r="W61" s="95">
        <v>12.366</v>
      </c>
      <c r="X61" s="95">
        <v>15.994</v>
      </c>
      <c r="Y61" s="95">
        <v>12.467000000000001</v>
      </c>
      <c r="Z61" s="95">
        <v>13.675000000000001</v>
      </c>
      <c r="AA61" s="95">
        <v>11.851000000000001</v>
      </c>
      <c r="AB61" s="95">
        <v>8.2479999999999993</v>
      </c>
      <c r="AC61" s="95">
        <v>10.843999999999999</v>
      </c>
      <c r="AD61" s="95">
        <v>10.218999999999999</v>
      </c>
      <c r="AE61" s="95">
        <v>10.378</v>
      </c>
      <c r="AF61" s="95">
        <v>10.288</v>
      </c>
      <c r="AG61" s="95">
        <v>11.755000000000001</v>
      </c>
      <c r="AH61" s="95">
        <v>14.314</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83">
        <v>46447</v>
      </c>
      <c r="B62" s="99"/>
      <c r="C62" s="99"/>
      <c r="D62" s="100">
        <v>22.6</v>
      </c>
      <c r="E62" s="95">
        <v>19.655999999999999</v>
      </c>
      <c r="F62" s="95">
        <v>38.837000000000003</v>
      </c>
      <c r="G62" s="95">
        <v>21.972000000000001</v>
      </c>
      <c r="H62" s="95">
        <v>20.55</v>
      </c>
      <c r="I62" s="95">
        <v>17.149000000000001</v>
      </c>
      <c r="J62" s="95">
        <v>18.456</v>
      </c>
      <c r="K62" s="95">
        <v>13.368</v>
      </c>
      <c r="L62" s="95">
        <v>14.821999999999999</v>
      </c>
      <c r="M62" s="95">
        <v>31.367999999999999</v>
      </c>
      <c r="N62" s="95">
        <v>26.608000000000001</v>
      </c>
      <c r="O62" s="95">
        <v>16.61</v>
      </c>
      <c r="P62" s="95">
        <v>47.741999999999997</v>
      </c>
      <c r="Q62" s="95">
        <v>13.856</v>
      </c>
      <c r="R62" s="95">
        <v>22.053999999999998</v>
      </c>
      <c r="S62" s="95">
        <v>11.962999999999999</v>
      </c>
      <c r="T62" s="95">
        <v>16.835999999999999</v>
      </c>
      <c r="U62" s="95">
        <v>19.879000000000001</v>
      </c>
      <c r="V62" s="95">
        <v>13.102</v>
      </c>
      <c r="W62" s="95">
        <v>17.442</v>
      </c>
      <c r="X62" s="95">
        <v>30.071999999999999</v>
      </c>
      <c r="Y62" s="95">
        <v>19.681999999999999</v>
      </c>
      <c r="Z62" s="95">
        <v>38.887</v>
      </c>
      <c r="AA62" s="95">
        <v>13.823</v>
      </c>
      <c r="AB62" s="95">
        <v>11.936</v>
      </c>
      <c r="AC62" s="95">
        <v>16.498000000000001</v>
      </c>
      <c r="AD62" s="95">
        <v>12.026</v>
      </c>
      <c r="AE62" s="95">
        <v>15.621</v>
      </c>
      <c r="AF62" s="95">
        <v>15.792999999999999</v>
      </c>
      <c r="AG62" s="95">
        <v>21.728000000000002</v>
      </c>
      <c r="AH62" s="95">
        <v>33.685000000000002</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83">
        <v>46478</v>
      </c>
      <c r="B63" s="99"/>
      <c r="C63" s="99"/>
      <c r="D63" s="100">
        <v>50.72</v>
      </c>
      <c r="E63" s="95">
        <v>40.290999999999997</v>
      </c>
      <c r="F63" s="95">
        <v>68.555999999999997</v>
      </c>
      <c r="G63" s="95">
        <v>44.320999999999998</v>
      </c>
      <c r="H63" s="95">
        <v>43.357999999999997</v>
      </c>
      <c r="I63" s="95">
        <v>48.802999999999997</v>
      </c>
      <c r="J63" s="95">
        <v>59.747</v>
      </c>
      <c r="K63" s="95">
        <v>38.453000000000003</v>
      </c>
      <c r="L63" s="95">
        <v>35.606999999999999</v>
      </c>
      <c r="M63" s="95">
        <v>86.992000000000004</v>
      </c>
      <c r="N63" s="95">
        <v>77.319999999999993</v>
      </c>
      <c r="O63" s="95">
        <v>52.935000000000002</v>
      </c>
      <c r="P63" s="95">
        <v>70.320999999999998</v>
      </c>
      <c r="Q63" s="95">
        <v>34.591000000000001</v>
      </c>
      <c r="R63" s="95">
        <v>42.530999999999999</v>
      </c>
      <c r="S63" s="95">
        <v>29.905000000000001</v>
      </c>
      <c r="T63" s="95">
        <v>37.76</v>
      </c>
      <c r="U63" s="95">
        <v>76.138999999999996</v>
      </c>
      <c r="V63" s="95">
        <v>19.716999999999999</v>
      </c>
      <c r="W63" s="95">
        <v>47.478999999999999</v>
      </c>
      <c r="X63" s="95">
        <v>44.335999999999999</v>
      </c>
      <c r="Y63" s="95">
        <v>38.866</v>
      </c>
      <c r="Z63" s="95">
        <v>78.278999999999996</v>
      </c>
      <c r="AA63" s="95">
        <v>30.042999999999999</v>
      </c>
      <c r="AB63" s="95">
        <v>44.146999999999998</v>
      </c>
      <c r="AC63" s="95">
        <v>25.832999999999998</v>
      </c>
      <c r="AD63" s="95">
        <v>21.151</v>
      </c>
      <c r="AE63" s="95">
        <v>59.735999999999997</v>
      </c>
      <c r="AF63" s="95">
        <v>43.136000000000003</v>
      </c>
      <c r="AG63" s="95">
        <v>56.972999999999999</v>
      </c>
      <c r="AH63" s="95">
        <v>38.094000000000001</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83">
        <v>46508</v>
      </c>
      <c r="B64" s="99"/>
      <c r="C64" s="99"/>
      <c r="D64" s="100">
        <v>134.93</v>
      </c>
      <c r="E64" s="95">
        <v>146.72900000000001</v>
      </c>
      <c r="F64" s="95">
        <v>201.91</v>
      </c>
      <c r="G64" s="95">
        <v>147.66800000000001</v>
      </c>
      <c r="H64" s="95">
        <v>152.33699999999999</v>
      </c>
      <c r="I64" s="95">
        <v>128.28399999999999</v>
      </c>
      <c r="J64" s="95">
        <v>231.17400000000001</v>
      </c>
      <c r="K64" s="95">
        <v>55.424999999999997</v>
      </c>
      <c r="L64" s="95">
        <v>113.801</v>
      </c>
      <c r="M64" s="95">
        <v>151.68100000000001</v>
      </c>
      <c r="N64" s="95">
        <v>235.47200000000001</v>
      </c>
      <c r="O64" s="95">
        <v>129.876</v>
      </c>
      <c r="P64" s="95">
        <v>154.62299999999999</v>
      </c>
      <c r="Q64" s="95">
        <v>184.83799999999999</v>
      </c>
      <c r="R64" s="95">
        <v>212.13300000000001</v>
      </c>
      <c r="S64" s="95">
        <v>88.552000000000007</v>
      </c>
      <c r="T64" s="95">
        <v>126.98099999999999</v>
      </c>
      <c r="U64" s="95">
        <v>117.57</v>
      </c>
      <c r="V64" s="95">
        <v>81.146000000000001</v>
      </c>
      <c r="W64" s="95">
        <v>114.599</v>
      </c>
      <c r="X64" s="95">
        <v>93.876000000000005</v>
      </c>
      <c r="Y64" s="95">
        <v>107.101</v>
      </c>
      <c r="Z64" s="95">
        <v>150.06399999999999</v>
      </c>
      <c r="AA64" s="95">
        <v>76.489999999999995</v>
      </c>
      <c r="AB64" s="95">
        <v>133.351</v>
      </c>
      <c r="AC64" s="95">
        <v>122.15900000000001</v>
      </c>
      <c r="AD64" s="95">
        <v>77.866</v>
      </c>
      <c r="AE64" s="95">
        <v>162.834</v>
      </c>
      <c r="AF64" s="95">
        <v>206.9</v>
      </c>
      <c r="AG64" s="95">
        <v>157.07300000000001</v>
      </c>
      <c r="AH64" s="95">
        <v>157.07300000000001</v>
      </c>
      <c r="AI64" s="130"/>
      <c r="AJ64" s="130"/>
      <c r="AK64" s="130"/>
      <c r="AL64" s="130"/>
      <c r="AM64" s="130"/>
      <c r="AN64" s="130"/>
      <c r="AO64" s="130"/>
      <c r="AP64" s="130"/>
      <c r="AQ64" s="130"/>
      <c r="AR64" s="130"/>
      <c r="AS64" s="130"/>
      <c r="AT64" s="130"/>
      <c r="AU64" s="130"/>
      <c r="AV64" s="130"/>
      <c r="AW64" s="130"/>
      <c r="AX64" s="130"/>
      <c r="AY64" s="130"/>
      <c r="ALQ64" s="95" t="e">
        <v>#N/A</v>
      </c>
    </row>
    <row r="65" spans="1:1005" ht="15" x14ac:dyDescent="0.25">
      <c r="A65" s="183">
        <v>46539</v>
      </c>
      <c r="B65" s="99"/>
      <c r="C65" s="99"/>
      <c r="D65" s="100">
        <v>144.15</v>
      </c>
      <c r="E65" s="95">
        <v>104.16500000000001</v>
      </c>
      <c r="F65" s="95">
        <v>262.03399999999999</v>
      </c>
      <c r="G65" s="95">
        <v>133.239</v>
      </c>
      <c r="H65" s="95">
        <v>222.386</v>
      </c>
      <c r="I65" s="95">
        <v>77.516999999999996</v>
      </c>
      <c r="J65" s="95">
        <v>132.96700000000001</v>
      </c>
      <c r="K65" s="95">
        <v>32.301000000000002</v>
      </c>
      <c r="L65" s="95">
        <v>95.227999999999994</v>
      </c>
      <c r="M65" s="95">
        <v>101.456</v>
      </c>
      <c r="N65" s="95">
        <v>217.238</v>
      </c>
      <c r="O65" s="95">
        <v>87.808000000000007</v>
      </c>
      <c r="P65" s="95">
        <v>125.48699999999999</v>
      </c>
      <c r="Q65" s="95">
        <v>218.45599999999999</v>
      </c>
      <c r="R65" s="95">
        <v>121.986</v>
      </c>
      <c r="S65" s="95">
        <v>149.78399999999999</v>
      </c>
      <c r="T65" s="95">
        <v>226.42400000000001</v>
      </c>
      <c r="U65" s="95">
        <v>53.014000000000003</v>
      </c>
      <c r="V65" s="95">
        <v>66.063999999999993</v>
      </c>
      <c r="W65" s="95">
        <v>156.27500000000001</v>
      </c>
      <c r="X65" s="95">
        <v>189.03899999999999</v>
      </c>
      <c r="Y65" s="95">
        <v>172.917</v>
      </c>
      <c r="Z65" s="95">
        <v>172.08199999999999</v>
      </c>
      <c r="AA65" s="95">
        <v>32.009</v>
      </c>
      <c r="AB65" s="95">
        <v>263.685</v>
      </c>
      <c r="AC65" s="95">
        <v>93.59</v>
      </c>
      <c r="AD65" s="95">
        <v>157.929</v>
      </c>
      <c r="AE65" s="95">
        <v>117.331</v>
      </c>
      <c r="AF65" s="95">
        <v>237.35400000000001</v>
      </c>
      <c r="AG65" s="95">
        <v>153.357</v>
      </c>
      <c r="AH65" s="95">
        <v>153.357</v>
      </c>
      <c r="AI65" s="130"/>
      <c r="AJ65" s="130"/>
      <c r="AK65" s="130"/>
      <c r="AL65" s="130"/>
      <c r="AM65" s="130"/>
      <c r="AN65" s="130"/>
      <c r="AO65" s="130"/>
      <c r="AP65" s="130"/>
      <c r="AQ65" s="130"/>
      <c r="AR65" s="130"/>
      <c r="AS65" s="130"/>
      <c r="AT65" s="130"/>
      <c r="AU65" s="130"/>
      <c r="AV65" s="130"/>
      <c r="AW65" s="130"/>
      <c r="AX65" s="130"/>
      <c r="AY65" s="130"/>
      <c r="ALQ65" s="95" t="e">
        <v>#N/A</v>
      </c>
    </row>
    <row r="66" spans="1:1005" ht="15" x14ac:dyDescent="0.25">
      <c r="A66" s="183">
        <v>46569</v>
      </c>
      <c r="B66" s="99"/>
      <c r="C66" s="99"/>
      <c r="D66" s="100">
        <v>50.8</v>
      </c>
      <c r="E66" s="95">
        <v>41.043999999999997</v>
      </c>
      <c r="F66" s="95">
        <v>92.563000000000002</v>
      </c>
      <c r="G66" s="95">
        <v>74.597999999999999</v>
      </c>
      <c r="H66" s="95">
        <v>146.126</v>
      </c>
      <c r="I66" s="95">
        <v>24.584</v>
      </c>
      <c r="J66" s="95">
        <v>53.835999999999999</v>
      </c>
      <c r="K66" s="95">
        <v>13.683999999999999</v>
      </c>
      <c r="L66" s="95">
        <v>28.494</v>
      </c>
      <c r="M66" s="95">
        <v>37.326000000000001</v>
      </c>
      <c r="N66" s="95">
        <v>83.888999999999996</v>
      </c>
      <c r="O66" s="95">
        <v>49.857999999999997</v>
      </c>
      <c r="P66" s="95">
        <v>48.540999999999997</v>
      </c>
      <c r="Q66" s="95">
        <v>81.727999999999994</v>
      </c>
      <c r="R66" s="95">
        <v>48.905000000000001</v>
      </c>
      <c r="S66" s="95">
        <v>43.280999999999999</v>
      </c>
      <c r="T66" s="95">
        <v>88.778999999999996</v>
      </c>
      <c r="U66" s="95">
        <v>20.73</v>
      </c>
      <c r="V66" s="95">
        <v>26.556999999999999</v>
      </c>
      <c r="W66" s="95">
        <v>48.956000000000003</v>
      </c>
      <c r="X66" s="95">
        <v>61.05</v>
      </c>
      <c r="Y66" s="95">
        <v>49.993000000000002</v>
      </c>
      <c r="Z66" s="95">
        <v>53.938000000000002</v>
      </c>
      <c r="AA66" s="95">
        <v>14.622999999999999</v>
      </c>
      <c r="AB66" s="95">
        <v>117.761</v>
      </c>
      <c r="AC66" s="95">
        <v>32.103000000000002</v>
      </c>
      <c r="AD66" s="95">
        <v>93.471000000000004</v>
      </c>
      <c r="AE66" s="95">
        <v>63.634999999999998</v>
      </c>
      <c r="AF66" s="95">
        <v>92.424000000000007</v>
      </c>
      <c r="AG66" s="95">
        <v>39.646000000000001</v>
      </c>
      <c r="AH66" s="95">
        <v>39.646000000000001</v>
      </c>
      <c r="AI66" s="130"/>
      <c r="AJ66" s="130"/>
      <c r="AK66" s="130"/>
      <c r="AL66" s="130"/>
      <c r="AM66" s="130"/>
      <c r="AN66" s="130"/>
      <c r="AO66" s="130"/>
      <c r="AP66" s="130"/>
      <c r="AQ66" s="130"/>
      <c r="AR66" s="130"/>
      <c r="AS66" s="130"/>
      <c r="AT66" s="130"/>
      <c r="AU66" s="130"/>
      <c r="AV66" s="130"/>
      <c r="AW66" s="130"/>
      <c r="AX66" s="130"/>
      <c r="AY66" s="130"/>
      <c r="ALQ66" s="95" t="e">
        <v>#N/A</v>
      </c>
    </row>
    <row r="67" spans="1:1005" ht="15" x14ac:dyDescent="0.25">
      <c r="A67" s="183">
        <v>46600</v>
      </c>
      <c r="B67" s="99"/>
      <c r="C67" s="99"/>
      <c r="D67" s="100">
        <v>29.12</v>
      </c>
      <c r="E67" s="95">
        <v>19.152000000000001</v>
      </c>
      <c r="F67" s="95">
        <v>70.031999999999996</v>
      </c>
      <c r="G67" s="95">
        <v>29.591999999999999</v>
      </c>
      <c r="H67" s="95">
        <v>87.962000000000003</v>
      </c>
      <c r="I67" s="95">
        <v>16.13</v>
      </c>
      <c r="J67" s="95">
        <v>35.442999999999998</v>
      </c>
      <c r="K67" s="95">
        <v>9.6449999999999996</v>
      </c>
      <c r="L67" s="95">
        <v>19.341000000000001</v>
      </c>
      <c r="M67" s="95">
        <v>18.715</v>
      </c>
      <c r="N67" s="95">
        <v>39.621000000000002</v>
      </c>
      <c r="O67" s="95">
        <v>34.009</v>
      </c>
      <c r="P67" s="95">
        <v>39.387999999999998</v>
      </c>
      <c r="Q67" s="95">
        <v>31.507000000000001</v>
      </c>
      <c r="R67" s="95">
        <v>21.111000000000001</v>
      </c>
      <c r="S67" s="95">
        <v>34.564999999999998</v>
      </c>
      <c r="T67" s="95">
        <v>28.736999999999998</v>
      </c>
      <c r="U67" s="95">
        <v>13.901999999999999</v>
      </c>
      <c r="V67" s="95">
        <v>26.352</v>
      </c>
      <c r="W67" s="95">
        <v>30.006</v>
      </c>
      <c r="X67" s="95">
        <v>24.995000000000001</v>
      </c>
      <c r="Y67" s="95">
        <v>32.944000000000003</v>
      </c>
      <c r="Z67" s="95">
        <v>30.445</v>
      </c>
      <c r="AA67" s="95">
        <v>9.218</v>
      </c>
      <c r="AB67" s="95">
        <v>34.351999999999997</v>
      </c>
      <c r="AC67" s="95">
        <v>16.988</v>
      </c>
      <c r="AD67" s="95">
        <v>35.078000000000003</v>
      </c>
      <c r="AE67" s="95">
        <v>36.939</v>
      </c>
      <c r="AF67" s="95">
        <v>36.539000000000001</v>
      </c>
      <c r="AG67" s="95">
        <v>19.292000000000002</v>
      </c>
      <c r="AH67" s="95">
        <v>19.292000000000002</v>
      </c>
      <c r="AI67" s="130"/>
      <c r="AJ67" s="130"/>
      <c r="AK67" s="130"/>
      <c r="AL67" s="130"/>
      <c r="AM67" s="130"/>
      <c r="AN67" s="130"/>
      <c r="AO67" s="130"/>
      <c r="AP67" s="130"/>
      <c r="AQ67" s="130"/>
      <c r="AR67" s="130"/>
      <c r="AS67" s="130"/>
      <c r="AT67" s="130"/>
      <c r="AU67" s="130"/>
      <c r="AV67" s="130"/>
      <c r="AW67" s="130"/>
      <c r="AX67" s="130"/>
      <c r="AY67" s="130"/>
      <c r="ALQ67" s="95" t="e">
        <v>#N/A</v>
      </c>
    </row>
    <row r="68" spans="1:1005" ht="15" x14ac:dyDescent="0.25">
      <c r="A68" s="183">
        <v>46631</v>
      </c>
      <c r="B68" s="99"/>
      <c r="C68" s="99"/>
      <c r="D68" s="100">
        <v>26.38</v>
      </c>
      <c r="E68" s="95">
        <v>21.937999999999999</v>
      </c>
      <c r="F68" s="95">
        <v>61.295999999999999</v>
      </c>
      <c r="G68" s="95">
        <v>23.654</v>
      </c>
      <c r="H68" s="95">
        <v>45.351999999999997</v>
      </c>
      <c r="I68" s="95">
        <v>15.544</v>
      </c>
      <c r="J68" s="95">
        <v>18.748000000000001</v>
      </c>
      <c r="K68" s="95">
        <v>22.126000000000001</v>
      </c>
      <c r="L68" s="95">
        <v>33.768000000000001</v>
      </c>
      <c r="M68" s="95">
        <v>40.991999999999997</v>
      </c>
      <c r="N68" s="95">
        <v>22.925999999999998</v>
      </c>
      <c r="O68" s="95">
        <v>33.061999999999998</v>
      </c>
      <c r="P68" s="95">
        <v>35.591999999999999</v>
      </c>
      <c r="Q68" s="95">
        <v>35.905999999999999</v>
      </c>
      <c r="R68" s="95">
        <v>15.037000000000001</v>
      </c>
      <c r="S68" s="95">
        <v>18.638999999999999</v>
      </c>
      <c r="T68" s="95">
        <v>20.327999999999999</v>
      </c>
      <c r="U68" s="95">
        <v>11.054</v>
      </c>
      <c r="V68" s="95">
        <v>44.052</v>
      </c>
      <c r="W68" s="95">
        <v>36.781999999999996</v>
      </c>
      <c r="X68" s="95">
        <v>16.501000000000001</v>
      </c>
      <c r="Y68" s="95">
        <v>22.727</v>
      </c>
      <c r="Z68" s="95">
        <v>18.087</v>
      </c>
      <c r="AA68" s="95">
        <v>9.516</v>
      </c>
      <c r="AB68" s="95">
        <v>17.774999999999999</v>
      </c>
      <c r="AC68" s="95">
        <v>12.659000000000001</v>
      </c>
      <c r="AD68" s="95">
        <v>43.13</v>
      </c>
      <c r="AE68" s="95">
        <v>24.600999999999999</v>
      </c>
      <c r="AF68" s="95">
        <v>33.271000000000001</v>
      </c>
      <c r="AG68" s="95">
        <v>29.797999999999998</v>
      </c>
      <c r="AH68" s="95">
        <v>29.797999999999998</v>
      </c>
      <c r="AI68" s="130"/>
      <c r="AJ68" s="130"/>
      <c r="AK68" s="130"/>
      <c r="AL68" s="130"/>
      <c r="AM68" s="130"/>
      <c r="AN68" s="130"/>
      <c r="AO68" s="130"/>
      <c r="AP68" s="130"/>
      <c r="AQ68" s="130"/>
      <c r="AR68" s="130"/>
      <c r="AS68" s="130"/>
      <c r="AT68" s="130"/>
      <c r="AU68" s="130"/>
      <c r="AV68" s="130"/>
      <c r="AW68" s="130"/>
      <c r="AX68" s="130"/>
      <c r="AY68" s="130"/>
      <c r="ALQ68" s="95" t="e">
        <v>#N/A</v>
      </c>
    </row>
    <row r="69" spans="1:1005" ht="15" x14ac:dyDescent="0.25">
      <c r="A69" s="183"/>
      <c r="B69" s="99"/>
      <c r="C69" s="99"/>
      <c r="D69" s="100"/>
      <c r="AI69" s="130"/>
      <c r="AJ69" s="130"/>
      <c r="AK69" s="130"/>
      <c r="AL69" s="130"/>
      <c r="AM69" s="130"/>
      <c r="AN69" s="130"/>
      <c r="AO69" s="130"/>
      <c r="AP69" s="130"/>
      <c r="AQ69" s="130"/>
      <c r="AR69" s="130"/>
      <c r="AS69" s="130"/>
      <c r="AT69" s="130"/>
      <c r="AU69" s="130"/>
      <c r="AV69" s="130"/>
      <c r="AW69" s="130"/>
      <c r="AX69" s="130"/>
      <c r="AY69" s="130"/>
      <c r="ALQ69" s="95" t="e">
        <v>#N/A</v>
      </c>
    </row>
    <row r="70" spans="1:1005" ht="15" x14ac:dyDescent="0.25">
      <c r="A70" s="183"/>
      <c r="B70" s="99"/>
      <c r="C70" s="99"/>
      <c r="D70" s="100"/>
      <c r="AI70" s="130"/>
      <c r="AJ70" s="130"/>
      <c r="AK70" s="130"/>
      <c r="AL70" s="130"/>
      <c r="AM70" s="130"/>
      <c r="AN70" s="130"/>
      <c r="AO70" s="130"/>
      <c r="AP70" s="130"/>
      <c r="AQ70" s="130"/>
      <c r="AR70" s="130"/>
      <c r="AS70" s="130"/>
      <c r="AT70" s="130"/>
      <c r="AU70" s="130"/>
      <c r="AV70" s="130"/>
      <c r="AW70" s="130"/>
      <c r="AX70" s="130"/>
      <c r="AY70" s="130"/>
      <c r="ALQ70" s="95" t="e">
        <v>#N/A</v>
      </c>
    </row>
    <row r="71" spans="1:1005" ht="15" x14ac:dyDescent="0.25">
      <c r="A71" s="183"/>
      <c r="B71" s="99"/>
      <c r="C71" s="99"/>
      <c r="D71" s="100"/>
      <c r="AI71" s="130"/>
      <c r="AJ71" s="130"/>
      <c r="AK71" s="130"/>
      <c r="AL71" s="130"/>
      <c r="AM71" s="130"/>
      <c r="AN71" s="130"/>
      <c r="AO71" s="130"/>
      <c r="AP71" s="130"/>
      <c r="AQ71" s="130"/>
      <c r="AR71" s="130"/>
      <c r="AS71" s="130"/>
      <c r="AT71" s="130"/>
      <c r="AU71" s="130"/>
      <c r="AV71" s="130"/>
      <c r="AW71" s="130"/>
      <c r="AX71" s="130"/>
      <c r="AY71" s="130"/>
      <c r="ALQ71" s="95" t="e">
        <v>#N/A</v>
      </c>
    </row>
    <row r="72" spans="1:1005" ht="15" x14ac:dyDescent="0.25">
      <c r="A72" s="183"/>
      <c r="B72" s="99"/>
      <c r="C72" s="99"/>
      <c r="D72" s="100"/>
      <c r="AI72" s="130"/>
      <c r="AJ72" s="130"/>
      <c r="AK72" s="130"/>
      <c r="AL72" s="130"/>
      <c r="AM72" s="130"/>
      <c r="AN72" s="130"/>
      <c r="AO72" s="130"/>
      <c r="AP72" s="130"/>
      <c r="AQ72" s="130"/>
      <c r="AR72" s="130"/>
      <c r="AS72" s="130"/>
      <c r="AT72" s="130"/>
      <c r="AU72" s="130"/>
      <c r="AV72" s="130"/>
      <c r="AW72" s="130"/>
      <c r="AX72" s="130"/>
      <c r="AY72" s="130"/>
      <c r="ALQ72" s="95" t="e">
        <v>#N/A</v>
      </c>
    </row>
    <row r="73" spans="1:1005" ht="15" x14ac:dyDescent="0.25">
      <c r="A73" s="183"/>
      <c r="B73" s="99"/>
      <c r="C73" s="99"/>
      <c r="D73" s="100"/>
      <c r="AI73" s="126"/>
      <c r="AJ73" s="126"/>
      <c r="AK73" s="126"/>
      <c r="AL73" s="126"/>
      <c r="AM73" s="126"/>
      <c r="AN73" s="126"/>
      <c r="AO73" s="126"/>
      <c r="AP73" s="126"/>
      <c r="AQ73" s="126"/>
      <c r="AR73" s="126"/>
      <c r="AS73" s="126"/>
      <c r="AT73" s="126"/>
      <c r="AU73" s="126"/>
      <c r="AV73" s="126"/>
      <c r="AW73" s="126"/>
      <c r="AX73" s="126"/>
      <c r="AY73" s="126"/>
    </row>
    <row r="74" spans="1:1005" ht="15" x14ac:dyDescent="0.25">
      <c r="A74" s="183"/>
      <c r="B74" s="99"/>
      <c r="C74" s="99"/>
      <c r="D74" s="100"/>
      <c r="AI74" s="126"/>
      <c r="AJ74" s="126"/>
      <c r="AK74" s="126"/>
      <c r="AL74" s="126"/>
      <c r="AM74" s="126"/>
      <c r="AN74" s="126"/>
      <c r="AO74" s="126"/>
      <c r="AP74" s="126"/>
      <c r="AQ74" s="126"/>
      <c r="AR74" s="126"/>
      <c r="AS74" s="126"/>
      <c r="AT74" s="126"/>
      <c r="AU74" s="126"/>
      <c r="AV74" s="126"/>
      <c r="AW74" s="126"/>
      <c r="AX74" s="126"/>
      <c r="AY74" s="126"/>
    </row>
    <row r="75" spans="1:1005" ht="15" x14ac:dyDescent="0.25">
      <c r="A75" s="183"/>
      <c r="B75" s="99"/>
      <c r="C75" s="99"/>
      <c r="D75" s="100"/>
      <c r="AI75" s="126"/>
      <c r="AJ75" s="126"/>
      <c r="AK75" s="126"/>
      <c r="AL75" s="126"/>
      <c r="AM75" s="126"/>
      <c r="AN75" s="126"/>
      <c r="AO75" s="126"/>
      <c r="AP75" s="126"/>
      <c r="AQ75" s="126"/>
      <c r="AR75" s="126"/>
      <c r="AS75" s="126"/>
      <c r="AT75" s="126"/>
      <c r="AU75" s="126"/>
      <c r="AV75" s="126"/>
      <c r="AW75" s="126"/>
      <c r="AX75" s="126"/>
      <c r="AY75" s="126"/>
    </row>
    <row r="76" spans="1:1005" ht="15" x14ac:dyDescent="0.25">
      <c r="A76" s="183"/>
      <c r="B76" s="99"/>
      <c r="C76" s="99"/>
      <c r="D76" s="100"/>
      <c r="AI76" s="126"/>
      <c r="AJ76" s="126"/>
      <c r="AK76" s="126"/>
      <c r="AL76" s="126"/>
      <c r="AM76" s="126"/>
      <c r="AN76" s="126"/>
      <c r="AO76" s="126"/>
      <c r="AP76" s="126"/>
      <c r="AQ76" s="126"/>
      <c r="AR76" s="126"/>
      <c r="AS76" s="126"/>
      <c r="AT76" s="126"/>
      <c r="AU76" s="126"/>
      <c r="AV76" s="126"/>
      <c r="AW76" s="126"/>
      <c r="AX76" s="126"/>
      <c r="AY76" s="126"/>
    </row>
    <row r="77" spans="1:1005" ht="15" x14ac:dyDescent="0.25">
      <c r="A77" s="183"/>
      <c r="B77" s="99"/>
      <c r="C77" s="99"/>
      <c r="D77" s="100"/>
      <c r="AI77" s="126"/>
      <c r="AJ77" s="126"/>
      <c r="AK77" s="126"/>
      <c r="AL77" s="126"/>
      <c r="AM77" s="126"/>
      <c r="AN77" s="126"/>
      <c r="AO77" s="126"/>
      <c r="AP77" s="126"/>
      <c r="AQ77" s="126"/>
      <c r="AR77" s="126"/>
      <c r="AS77" s="126"/>
      <c r="AT77" s="126"/>
      <c r="AU77" s="126"/>
      <c r="AV77" s="126"/>
      <c r="AW77" s="126"/>
      <c r="AX77" s="126"/>
      <c r="AY77" s="126"/>
    </row>
    <row r="78" spans="1:1005" ht="15" x14ac:dyDescent="0.25">
      <c r="A78" s="183"/>
      <c r="B78" s="99"/>
      <c r="C78" s="99"/>
      <c r="D78" s="100"/>
      <c r="AI78" s="126"/>
      <c r="AJ78" s="126"/>
      <c r="AK78" s="126"/>
      <c r="AL78" s="126"/>
      <c r="AM78" s="126"/>
      <c r="AN78" s="126"/>
      <c r="AO78" s="126"/>
      <c r="AP78" s="126"/>
      <c r="AQ78" s="126"/>
      <c r="AR78" s="126"/>
      <c r="AS78" s="126"/>
      <c r="AT78" s="126"/>
      <c r="AU78" s="126"/>
      <c r="AV78" s="126"/>
      <c r="AW78" s="126"/>
      <c r="AX78" s="126"/>
      <c r="AY78" s="126"/>
    </row>
    <row r="79" spans="1:1005" ht="15" x14ac:dyDescent="0.25">
      <c r="A79" s="183"/>
      <c r="B79" s="99"/>
      <c r="C79" s="99"/>
      <c r="D79" s="100"/>
      <c r="AI79" s="126"/>
      <c r="AJ79" s="126"/>
      <c r="AK79" s="126"/>
      <c r="AL79" s="126"/>
      <c r="AM79" s="126"/>
      <c r="AN79" s="126"/>
      <c r="AO79" s="126"/>
      <c r="AP79" s="126"/>
      <c r="AQ79" s="126"/>
      <c r="AR79" s="126"/>
      <c r="AS79" s="126"/>
      <c r="AT79" s="126"/>
      <c r="AU79" s="126"/>
      <c r="AV79" s="126"/>
      <c r="AW79" s="126"/>
      <c r="AX79" s="126"/>
      <c r="AY79" s="126"/>
    </row>
    <row r="80" spans="1:1005" ht="15" x14ac:dyDescent="0.25">
      <c r="A80" s="183"/>
      <c r="B80" s="99"/>
      <c r="C80" s="99"/>
      <c r="D80" s="100"/>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83"/>
      <c r="B81" s="99"/>
      <c r="C81" s="99"/>
      <c r="D81" s="100"/>
    </row>
    <row r="82" spans="1:4" ht="12.75" customHeight="1" x14ac:dyDescent="0.25">
      <c r="A82" s="183"/>
      <c r="B82" s="99"/>
      <c r="C82" s="99"/>
      <c r="D82" s="100"/>
    </row>
    <row r="83" spans="1:4" ht="12.75" customHeight="1" x14ac:dyDescent="0.25">
      <c r="A83" s="183"/>
      <c r="B83" s="99"/>
      <c r="C83" s="99"/>
      <c r="D83" s="100"/>
    </row>
    <row r="84" spans="1:4" ht="12.75" customHeight="1" x14ac:dyDescent="0.25">
      <c r="A84" s="183"/>
      <c r="B84" s="99"/>
      <c r="C84" s="99"/>
      <c r="D84" s="100"/>
    </row>
  </sheetData>
  <mergeCells count="1">
    <mergeCell ref="B1:AH1"/>
  </mergeCells>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2">
    <tabColor rgb="FFE66CD5"/>
  </sheetPr>
  <dimension ref="A1:ALQ84"/>
  <sheetViews>
    <sheetView topLeftCell="A37" workbookViewId="0">
      <selection activeCell="D4" sqref="D4"/>
    </sheetView>
  </sheetViews>
  <sheetFormatPr defaultColWidth="18.7109375" defaultRowHeight="12.75" customHeight="1" x14ac:dyDescent="0.25"/>
  <cols>
    <col min="1" max="1" width="9.140625" style="172" customWidth="1"/>
    <col min="2" max="54" width="9.140625" style="117" customWidth="1"/>
    <col min="55" max="16384" width="18.7109375" style="117"/>
  </cols>
  <sheetData>
    <row r="1" spans="1:51" s="172" customFormat="1" ht="15" x14ac:dyDescent="0.25">
      <c r="A1" s="119"/>
      <c r="B1" s="336" t="s">
        <v>182</v>
      </c>
      <c r="C1" s="336"/>
      <c r="D1" s="336"/>
      <c r="E1" s="336"/>
      <c r="F1" s="336"/>
      <c r="G1" s="336"/>
      <c r="H1" s="336"/>
      <c r="I1" s="336"/>
      <c r="J1" s="336"/>
      <c r="K1" s="336"/>
      <c r="L1" s="336"/>
      <c r="M1" s="336"/>
      <c r="N1" s="336"/>
      <c r="O1" s="336"/>
      <c r="P1" s="336"/>
      <c r="Q1" s="336"/>
      <c r="R1" s="336"/>
      <c r="S1" s="336"/>
      <c r="T1" s="336"/>
      <c r="U1" s="336"/>
      <c r="V1" s="336"/>
      <c r="W1" s="336"/>
      <c r="X1" s="336"/>
      <c r="Y1" s="336"/>
      <c r="Z1" s="336"/>
      <c r="AA1" s="336"/>
      <c r="AB1" s="336"/>
      <c r="AC1" s="336"/>
      <c r="AD1" s="336"/>
      <c r="AE1" s="336"/>
      <c r="AF1" s="336"/>
      <c r="AG1" s="336"/>
      <c r="AH1" s="336"/>
      <c r="AI1" s="162"/>
      <c r="AJ1" s="162"/>
      <c r="AK1" s="162"/>
      <c r="AL1" s="162"/>
      <c r="AM1" s="162"/>
    </row>
    <row r="2" spans="1:51" s="172" customFormat="1" ht="15" x14ac:dyDescent="0.25">
      <c r="A2" s="119"/>
      <c r="B2" s="156" t="s">
        <v>45</v>
      </c>
      <c r="C2" s="156" t="s">
        <v>46</v>
      </c>
      <c r="D2" s="156" t="s">
        <v>47</v>
      </c>
      <c r="E2" s="156">
        <v>1991</v>
      </c>
      <c r="F2" s="156">
        <v>1992</v>
      </c>
      <c r="G2" s="156">
        <v>1993</v>
      </c>
      <c r="H2" s="156">
        <v>1994</v>
      </c>
      <c r="I2" s="156">
        <v>1995</v>
      </c>
      <c r="J2" s="156">
        <v>1996</v>
      </c>
      <c r="K2" s="156">
        <v>1997</v>
      </c>
      <c r="L2" s="156">
        <v>1998</v>
      </c>
      <c r="M2" s="156">
        <v>1999</v>
      </c>
      <c r="N2" s="156">
        <v>2000</v>
      </c>
      <c r="O2" s="156">
        <v>2001</v>
      </c>
      <c r="P2" s="156">
        <v>2002</v>
      </c>
      <c r="Q2" s="156">
        <v>2003</v>
      </c>
      <c r="R2" s="156">
        <v>2004</v>
      </c>
      <c r="S2" s="156">
        <v>2005</v>
      </c>
      <c r="T2" s="156">
        <v>2006</v>
      </c>
      <c r="U2" s="156">
        <v>2007</v>
      </c>
      <c r="V2" s="156">
        <v>2008</v>
      </c>
      <c r="W2" s="156">
        <v>2009</v>
      </c>
      <c r="X2" s="156">
        <v>2010</v>
      </c>
      <c r="Y2" s="156">
        <v>2011</v>
      </c>
      <c r="Z2" s="156">
        <v>2012</v>
      </c>
      <c r="AA2" s="156">
        <v>2013</v>
      </c>
      <c r="AB2" s="156">
        <v>2014</v>
      </c>
      <c r="AC2" s="156">
        <v>2015</v>
      </c>
      <c r="AD2" s="156">
        <v>2016</v>
      </c>
      <c r="AE2" s="156">
        <v>2017</v>
      </c>
      <c r="AF2" s="156">
        <v>2018</v>
      </c>
      <c r="AG2" s="156">
        <v>2019</v>
      </c>
      <c r="AH2" s="156">
        <v>2020</v>
      </c>
      <c r="AI2" s="162"/>
      <c r="AJ2" s="162"/>
      <c r="AK2" s="162"/>
      <c r="AL2" s="162"/>
      <c r="AM2" s="162"/>
    </row>
    <row r="3" spans="1:51" s="172" customFormat="1" ht="15" x14ac:dyDescent="0.25">
      <c r="A3" s="186" t="str">
        <f>$A$1&amp;A2</f>
        <v/>
      </c>
      <c r="B3" s="120" t="s">
        <v>63</v>
      </c>
      <c r="C3" s="120" t="s">
        <v>64</v>
      </c>
      <c r="D3" s="120" t="s">
        <v>65</v>
      </c>
      <c r="E3" s="120" t="s">
        <v>66</v>
      </c>
      <c r="F3" s="120" t="s">
        <v>67</v>
      </c>
      <c r="G3" s="120" t="s">
        <v>68</v>
      </c>
      <c r="H3" s="120" t="s">
        <v>69</v>
      </c>
      <c r="I3" s="120" t="s">
        <v>70</v>
      </c>
      <c r="J3" s="120" t="s">
        <v>71</v>
      </c>
      <c r="K3" s="120" t="s">
        <v>72</v>
      </c>
      <c r="L3" s="120" t="s">
        <v>73</v>
      </c>
      <c r="M3" s="120" t="s">
        <v>74</v>
      </c>
      <c r="N3" s="120" t="s">
        <v>75</v>
      </c>
      <c r="O3" s="120" t="s">
        <v>76</v>
      </c>
      <c r="P3" s="120" t="s">
        <v>77</v>
      </c>
      <c r="Q3" s="120" t="s">
        <v>78</v>
      </c>
      <c r="R3" s="120" t="s">
        <v>79</v>
      </c>
      <c r="S3" s="120" t="s">
        <v>80</v>
      </c>
      <c r="T3" s="120" t="s">
        <v>81</v>
      </c>
      <c r="U3" s="120" t="s">
        <v>82</v>
      </c>
      <c r="V3" s="120" t="s">
        <v>83</v>
      </c>
      <c r="W3" s="120" t="s">
        <v>84</v>
      </c>
      <c r="X3" s="120" t="s">
        <v>85</v>
      </c>
      <c r="Y3" s="120" t="s">
        <v>86</v>
      </c>
      <c r="Z3" s="120" t="s">
        <v>87</v>
      </c>
      <c r="AA3" s="120" t="s">
        <v>88</v>
      </c>
      <c r="AB3" s="120" t="s">
        <v>89</v>
      </c>
      <c r="AC3" s="120" t="s">
        <v>90</v>
      </c>
      <c r="AD3" s="120" t="s">
        <v>91</v>
      </c>
      <c r="AE3" s="120" t="s">
        <v>92</v>
      </c>
      <c r="AF3" s="120" t="s">
        <v>93</v>
      </c>
      <c r="AG3" s="120" t="s">
        <v>94</v>
      </c>
      <c r="AH3" s="120" t="s">
        <v>95</v>
      </c>
      <c r="AI3" s="162"/>
      <c r="AJ3" s="162"/>
      <c r="AK3" s="162"/>
      <c r="AL3" s="162"/>
      <c r="AM3" s="162"/>
    </row>
    <row r="4" spans="1:51" ht="15" x14ac:dyDescent="0.25">
      <c r="A4" s="148">
        <v>44682</v>
      </c>
      <c r="B4" s="298"/>
      <c r="C4" s="299"/>
      <c r="D4" s="283">
        <v>162</v>
      </c>
      <c r="E4" s="116">
        <v>96.674000000000007</v>
      </c>
      <c r="F4" s="116">
        <v>205.875</v>
      </c>
      <c r="G4" s="116">
        <v>169.69399999999999</v>
      </c>
      <c r="H4" s="116">
        <v>139.83699999999999</v>
      </c>
      <c r="I4" s="116">
        <v>174.18700000000001</v>
      </c>
      <c r="J4" s="116">
        <v>148.136</v>
      </c>
      <c r="K4" s="116">
        <v>142.14599999999999</v>
      </c>
      <c r="L4" s="116">
        <v>101.749</v>
      </c>
      <c r="M4" s="116">
        <v>153.82</v>
      </c>
      <c r="N4" s="116">
        <v>168.39599999999999</v>
      </c>
      <c r="O4" s="116">
        <v>195.09100000000001</v>
      </c>
      <c r="P4" s="116">
        <v>126.32599999999999</v>
      </c>
      <c r="Q4" s="116">
        <v>199.08500000000001</v>
      </c>
      <c r="R4" s="116">
        <v>152.90899999999999</v>
      </c>
      <c r="S4" s="116">
        <v>156.131</v>
      </c>
      <c r="T4" s="116">
        <v>158.678</v>
      </c>
      <c r="U4" s="116">
        <v>171.93899999999999</v>
      </c>
      <c r="V4" s="116">
        <v>130.30500000000001</v>
      </c>
      <c r="W4" s="116">
        <v>177.953</v>
      </c>
      <c r="X4" s="116">
        <v>108.20099999999999</v>
      </c>
      <c r="Y4" s="116">
        <v>152.274</v>
      </c>
      <c r="Z4" s="116">
        <v>163.92599999999999</v>
      </c>
      <c r="AA4" s="116">
        <v>168.815</v>
      </c>
      <c r="AB4" s="116">
        <v>160.97399999999999</v>
      </c>
      <c r="AC4" s="116">
        <v>207.93199999999999</v>
      </c>
      <c r="AD4" s="116">
        <v>163.02600000000001</v>
      </c>
      <c r="AE4" s="116">
        <v>164.20599999999999</v>
      </c>
      <c r="AF4" s="116">
        <v>189.59399999999999</v>
      </c>
      <c r="AG4" s="116">
        <v>158.477</v>
      </c>
      <c r="AH4" s="116">
        <v>169.39500000000001</v>
      </c>
      <c r="AI4" s="130"/>
      <c r="AJ4" s="130"/>
      <c r="AK4" s="130"/>
      <c r="AL4" s="130"/>
      <c r="AM4" s="130"/>
      <c r="AN4" s="130"/>
      <c r="AO4" s="130"/>
      <c r="AP4" s="130"/>
      <c r="AQ4" s="130"/>
      <c r="AR4" s="130"/>
      <c r="AS4" s="130"/>
      <c r="AT4" s="130"/>
      <c r="AU4" s="130"/>
      <c r="AV4" s="130"/>
      <c r="AW4" s="130"/>
      <c r="AX4" s="130"/>
      <c r="AY4" s="130"/>
    </row>
    <row r="5" spans="1:51" ht="15" x14ac:dyDescent="0.25">
      <c r="A5" s="148">
        <v>44713</v>
      </c>
      <c r="B5" s="300"/>
      <c r="C5" s="297"/>
      <c r="D5" s="284">
        <v>95</v>
      </c>
      <c r="E5" s="116">
        <v>91.742999999999995</v>
      </c>
      <c r="F5" s="116">
        <v>124.566</v>
      </c>
      <c r="G5" s="116">
        <v>94.456999999999994</v>
      </c>
      <c r="H5" s="116">
        <v>67.067999999999998</v>
      </c>
      <c r="I5" s="116">
        <v>269.97000000000003</v>
      </c>
      <c r="J5" s="116">
        <v>28.012</v>
      </c>
      <c r="K5" s="116">
        <v>127.95399999999999</v>
      </c>
      <c r="L5" s="116">
        <v>71.251999999999995</v>
      </c>
      <c r="M5" s="116">
        <v>160.648</v>
      </c>
      <c r="N5" s="116">
        <v>63.55</v>
      </c>
      <c r="O5" s="116">
        <v>79.491</v>
      </c>
      <c r="P5" s="116">
        <v>81.786000000000001</v>
      </c>
      <c r="Q5" s="116">
        <v>123.824</v>
      </c>
      <c r="R5" s="116">
        <v>34.457999999999998</v>
      </c>
      <c r="S5" s="116">
        <v>95.542000000000002</v>
      </c>
      <c r="T5" s="116">
        <v>50.466000000000001</v>
      </c>
      <c r="U5" s="116">
        <v>64.325999999999993</v>
      </c>
      <c r="V5" s="116">
        <v>116.295</v>
      </c>
      <c r="W5" s="116">
        <v>74.134</v>
      </c>
      <c r="X5" s="116">
        <v>127.57899999999999</v>
      </c>
      <c r="Y5" s="116">
        <v>186.95500000000001</v>
      </c>
      <c r="Z5" s="116">
        <v>54.155000000000001</v>
      </c>
      <c r="AA5" s="116">
        <v>106.816</v>
      </c>
      <c r="AB5" s="116">
        <v>153.69900000000001</v>
      </c>
      <c r="AC5" s="116">
        <v>278.608</v>
      </c>
      <c r="AD5" s="116">
        <v>114.489</v>
      </c>
      <c r="AE5" s="116">
        <v>127.62</v>
      </c>
      <c r="AF5" s="116">
        <v>58.387</v>
      </c>
      <c r="AG5" s="116">
        <v>205.53700000000001</v>
      </c>
      <c r="AH5" s="116">
        <v>87.298000000000002</v>
      </c>
      <c r="AI5" s="130"/>
      <c r="AJ5" s="130"/>
      <c r="AK5" s="130"/>
      <c r="AL5" s="130"/>
      <c r="AM5" s="130"/>
      <c r="AN5" s="130"/>
      <c r="AO5" s="130"/>
      <c r="AP5" s="130"/>
      <c r="AQ5" s="130"/>
      <c r="AR5" s="130"/>
      <c r="AS5" s="130"/>
      <c r="AT5" s="130"/>
      <c r="AU5" s="130"/>
      <c r="AV5" s="130"/>
      <c r="AW5" s="130"/>
      <c r="AX5" s="130"/>
      <c r="AY5" s="130"/>
    </row>
    <row r="6" spans="1:51" ht="15" x14ac:dyDescent="0.25">
      <c r="A6" s="148">
        <v>44743</v>
      </c>
      <c r="B6" s="300"/>
      <c r="C6" s="297"/>
      <c r="D6" s="284">
        <v>-8</v>
      </c>
      <c r="E6" s="116">
        <v>-7.5010000000000003</v>
      </c>
      <c r="F6" s="116">
        <v>-6.8710000000000004</v>
      </c>
      <c r="G6" s="116">
        <v>-6.2119999999999997</v>
      </c>
      <c r="H6" s="116">
        <v>-13.311</v>
      </c>
      <c r="I6" s="116">
        <v>36.524000000000001</v>
      </c>
      <c r="J6" s="116">
        <v>-16.062999999999999</v>
      </c>
      <c r="K6" s="116">
        <v>-11.981</v>
      </c>
      <c r="L6" s="116">
        <v>-6.9550000000000001</v>
      </c>
      <c r="M6" s="116">
        <v>3.819</v>
      </c>
      <c r="N6" s="116">
        <v>-14.819000000000001</v>
      </c>
      <c r="O6" s="116">
        <v>-12.558</v>
      </c>
      <c r="P6" s="116">
        <v>-10.396000000000001</v>
      </c>
      <c r="Q6" s="116">
        <v>-8.0050000000000008</v>
      </c>
      <c r="R6" s="116">
        <v>-13.397</v>
      </c>
      <c r="S6" s="116">
        <v>-11.705</v>
      </c>
      <c r="T6" s="116">
        <v>-12.622999999999999</v>
      </c>
      <c r="U6" s="116">
        <v>-13.323</v>
      </c>
      <c r="V6" s="116">
        <v>-7.9950000000000001</v>
      </c>
      <c r="W6" s="116">
        <v>-7.77</v>
      </c>
      <c r="X6" s="116">
        <v>-11.372999999999999</v>
      </c>
      <c r="Y6" s="116">
        <v>6.7000000000000004E-2</v>
      </c>
      <c r="Z6" s="116">
        <v>-6.6680000000000001</v>
      </c>
      <c r="AA6" s="116">
        <v>-5.0869999999999997</v>
      </c>
      <c r="AB6" s="116">
        <v>-3.1040000000000001</v>
      </c>
      <c r="AC6" s="116">
        <v>13.236000000000001</v>
      </c>
      <c r="AD6" s="116">
        <v>-5.3369999999999997</v>
      </c>
      <c r="AE6" s="116">
        <v>-12.321999999999999</v>
      </c>
      <c r="AF6" s="116">
        <v>-9.7759999999999998</v>
      </c>
      <c r="AG6" s="116">
        <v>3.032</v>
      </c>
      <c r="AH6" s="116">
        <v>-12.494</v>
      </c>
      <c r="AI6" s="130"/>
      <c r="AJ6" s="130"/>
      <c r="AK6" s="130"/>
      <c r="AL6" s="130"/>
      <c r="AM6" s="130"/>
      <c r="AN6" s="130"/>
      <c r="AO6" s="130"/>
      <c r="AP6" s="130"/>
      <c r="AQ6" s="130"/>
      <c r="AR6" s="130"/>
      <c r="AS6" s="130"/>
      <c r="AT6" s="130"/>
      <c r="AU6" s="130"/>
      <c r="AV6" s="130"/>
      <c r="AW6" s="130"/>
      <c r="AX6" s="130"/>
      <c r="AY6" s="130"/>
    </row>
    <row r="7" spans="1:51" ht="15" x14ac:dyDescent="0.25">
      <c r="A7" s="148">
        <v>44774</v>
      </c>
      <c r="B7" s="300"/>
      <c r="C7" s="297"/>
      <c r="D7" s="284">
        <v>-4</v>
      </c>
      <c r="E7" s="116">
        <v>-6.8220000000000001</v>
      </c>
      <c r="F7" s="116">
        <v>-4.4619999999999997</v>
      </c>
      <c r="G7" s="116">
        <v>-4.2949999999999999</v>
      </c>
      <c r="H7" s="116">
        <v>-5.6550000000000002</v>
      </c>
      <c r="I7" s="116">
        <v>0.223</v>
      </c>
      <c r="J7" s="116">
        <v>-7.21</v>
      </c>
      <c r="K7" s="116">
        <v>-4.0190000000000001</v>
      </c>
      <c r="L7" s="116">
        <v>-6.3460000000000001</v>
      </c>
      <c r="M7" s="116">
        <v>5.37</v>
      </c>
      <c r="N7" s="116">
        <v>-5.4240000000000004</v>
      </c>
      <c r="O7" s="116">
        <v>-3.9809999999999999</v>
      </c>
      <c r="P7" s="116">
        <v>-2.9129999999999998</v>
      </c>
      <c r="Q7" s="116">
        <v>-4.2729999999999997</v>
      </c>
      <c r="R7" s="116">
        <v>-5.13</v>
      </c>
      <c r="S7" s="116">
        <v>-5.0170000000000003</v>
      </c>
      <c r="T7" s="116">
        <v>-4.7530000000000001</v>
      </c>
      <c r="U7" s="116">
        <v>-5.266</v>
      </c>
      <c r="V7" s="116">
        <v>-3.2549999999999999</v>
      </c>
      <c r="W7" s="116">
        <v>-4.2539999999999996</v>
      </c>
      <c r="X7" s="116">
        <v>-1.2609999999999999</v>
      </c>
      <c r="Y7" s="116">
        <v>-5.6340000000000003</v>
      </c>
      <c r="Z7" s="116">
        <v>-3.3130000000000002</v>
      </c>
      <c r="AA7" s="116">
        <v>2.5790000000000002</v>
      </c>
      <c r="AB7" s="116">
        <v>5.2910000000000004</v>
      </c>
      <c r="AC7" s="116">
        <v>2.9910000000000001</v>
      </c>
      <c r="AD7" s="116">
        <v>0.39</v>
      </c>
      <c r="AE7" s="116">
        <v>-1.173</v>
      </c>
      <c r="AF7" s="116">
        <v>2.5539999999999998</v>
      </c>
      <c r="AG7" s="116">
        <v>-1.238</v>
      </c>
      <c r="AH7" s="116">
        <v>-2.5529999999999999</v>
      </c>
      <c r="AI7" s="130"/>
      <c r="AJ7" s="130"/>
      <c r="AK7" s="130"/>
      <c r="AL7" s="130"/>
      <c r="AM7" s="130"/>
      <c r="AN7" s="130"/>
      <c r="AO7" s="130"/>
      <c r="AP7" s="130"/>
      <c r="AQ7" s="130"/>
      <c r="AR7" s="130"/>
      <c r="AS7" s="130"/>
      <c r="AT7" s="130"/>
      <c r="AU7" s="130"/>
      <c r="AV7" s="130"/>
      <c r="AW7" s="130"/>
      <c r="AX7" s="130"/>
      <c r="AY7" s="130"/>
    </row>
    <row r="8" spans="1:51" ht="15" x14ac:dyDescent="0.25">
      <c r="A8" s="148">
        <v>44805</v>
      </c>
      <c r="B8" s="300"/>
      <c r="C8" s="297"/>
      <c r="D8" s="284">
        <v>25</v>
      </c>
      <c r="E8" s="116">
        <v>11.566000000000001</v>
      </c>
      <c r="F8" s="116">
        <v>19.632999999999999</v>
      </c>
      <c r="G8" s="116">
        <v>24.698</v>
      </c>
      <c r="H8" s="116">
        <v>16.265999999999998</v>
      </c>
      <c r="I8" s="116">
        <v>28.841999999999999</v>
      </c>
      <c r="J8" s="116">
        <v>19.605</v>
      </c>
      <c r="K8" s="116">
        <v>29.423999999999999</v>
      </c>
      <c r="L8" s="116">
        <v>12.125</v>
      </c>
      <c r="M8" s="116">
        <v>25.535</v>
      </c>
      <c r="N8" s="116">
        <v>18.731999999999999</v>
      </c>
      <c r="O8" s="116">
        <v>18.7</v>
      </c>
      <c r="P8" s="116">
        <v>17.222999999999999</v>
      </c>
      <c r="Q8" s="116">
        <v>31.207000000000001</v>
      </c>
      <c r="R8" s="116">
        <v>32.997</v>
      </c>
      <c r="S8" s="116">
        <v>18.954000000000001</v>
      </c>
      <c r="T8" s="116">
        <v>28.105</v>
      </c>
      <c r="U8" s="116">
        <v>42.305999999999997</v>
      </c>
      <c r="V8" s="116">
        <v>26.126999999999999</v>
      </c>
      <c r="W8" s="116">
        <v>24.074999999999999</v>
      </c>
      <c r="X8" s="116">
        <v>19.48</v>
      </c>
      <c r="Y8" s="116">
        <v>25.302</v>
      </c>
      <c r="Z8" s="116">
        <v>16.917000000000002</v>
      </c>
      <c r="AA8" s="116">
        <v>41.325000000000003</v>
      </c>
      <c r="AB8" s="116">
        <v>43.892000000000003</v>
      </c>
      <c r="AC8" s="116">
        <v>29.707999999999998</v>
      </c>
      <c r="AD8" s="116">
        <v>27.111000000000001</v>
      </c>
      <c r="AE8" s="116">
        <v>24.635000000000002</v>
      </c>
      <c r="AF8" s="116">
        <v>27.387</v>
      </c>
      <c r="AG8" s="116">
        <v>21.274000000000001</v>
      </c>
      <c r="AH8" s="116">
        <v>25.786999999999999</v>
      </c>
      <c r="AI8" s="130"/>
      <c r="AJ8" s="130"/>
      <c r="AK8" s="130"/>
      <c r="AL8" s="130"/>
      <c r="AM8" s="130"/>
      <c r="AN8" s="130"/>
      <c r="AO8" s="130"/>
      <c r="AP8" s="130"/>
      <c r="AQ8" s="130"/>
      <c r="AR8" s="130"/>
      <c r="AS8" s="130"/>
      <c r="AT8" s="130"/>
      <c r="AU8" s="130"/>
      <c r="AV8" s="130"/>
      <c r="AW8" s="130"/>
      <c r="AX8" s="130"/>
      <c r="AY8" s="130"/>
    </row>
    <row r="9" spans="1:51" ht="15" x14ac:dyDescent="0.25">
      <c r="A9" s="148">
        <v>44835</v>
      </c>
      <c r="B9" s="300"/>
      <c r="C9" s="297"/>
      <c r="D9" s="284">
        <v>64.19</v>
      </c>
      <c r="E9" s="116">
        <v>43.600999999999999</v>
      </c>
      <c r="F9" s="116">
        <v>46.24</v>
      </c>
      <c r="G9" s="116">
        <v>61.914000000000001</v>
      </c>
      <c r="H9" s="116">
        <v>49.604999999999997</v>
      </c>
      <c r="I9" s="116">
        <v>66.010999999999996</v>
      </c>
      <c r="J9" s="116">
        <v>63.183999999999997</v>
      </c>
      <c r="K9" s="116">
        <v>77.796999999999997</v>
      </c>
      <c r="L9" s="116">
        <v>51.902000000000001</v>
      </c>
      <c r="M9" s="116">
        <v>43.098999999999997</v>
      </c>
      <c r="N9" s="116">
        <v>52.856999999999999</v>
      </c>
      <c r="O9" s="116">
        <v>45.314</v>
      </c>
      <c r="P9" s="116">
        <v>46.997999999999998</v>
      </c>
      <c r="Q9" s="116">
        <v>44.378</v>
      </c>
      <c r="R9" s="116">
        <v>57.564999999999998</v>
      </c>
      <c r="S9" s="116">
        <v>67.545000000000002</v>
      </c>
      <c r="T9" s="116">
        <v>114.694</v>
      </c>
      <c r="U9" s="116">
        <v>87.754000000000005</v>
      </c>
      <c r="V9" s="116">
        <v>52.758000000000003</v>
      </c>
      <c r="W9" s="116">
        <v>54.225000000000001</v>
      </c>
      <c r="X9" s="116">
        <v>51.591000000000001</v>
      </c>
      <c r="Y9" s="116">
        <v>57.158000000000001</v>
      </c>
      <c r="Z9" s="116">
        <v>37.429000000000002</v>
      </c>
      <c r="AA9" s="116">
        <v>75.260999999999996</v>
      </c>
      <c r="AB9" s="116">
        <v>82.914000000000001</v>
      </c>
      <c r="AC9" s="116">
        <v>62.023000000000003</v>
      </c>
      <c r="AD9" s="116">
        <v>61.118000000000002</v>
      </c>
      <c r="AE9" s="116">
        <v>64.171000000000006</v>
      </c>
      <c r="AF9" s="116">
        <v>56.216999999999999</v>
      </c>
      <c r="AG9" s="116">
        <v>64.677000000000007</v>
      </c>
      <c r="AH9" s="116">
        <v>41.470999999999997</v>
      </c>
      <c r="AI9" s="130"/>
      <c r="AJ9" s="130"/>
      <c r="AK9" s="130"/>
      <c r="AL9" s="130"/>
      <c r="AM9" s="130"/>
      <c r="AN9" s="130"/>
      <c r="AO9" s="130"/>
      <c r="AP9" s="130"/>
      <c r="AQ9" s="130"/>
      <c r="AR9" s="130"/>
      <c r="AS9" s="130"/>
      <c r="AT9" s="130"/>
      <c r="AU9" s="130"/>
      <c r="AV9" s="130"/>
      <c r="AW9" s="130"/>
      <c r="AX9" s="130"/>
      <c r="AY9" s="130"/>
    </row>
    <row r="10" spans="1:51" ht="15" x14ac:dyDescent="0.25">
      <c r="A10" s="148">
        <v>44866</v>
      </c>
      <c r="B10" s="300"/>
      <c r="C10" s="297"/>
      <c r="D10" s="284">
        <v>70.55</v>
      </c>
      <c r="E10" s="116">
        <v>48.36</v>
      </c>
      <c r="F10" s="116">
        <v>55.482999999999997</v>
      </c>
      <c r="G10" s="116">
        <v>50.902000000000001</v>
      </c>
      <c r="H10" s="116">
        <v>49.087000000000003</v>
      </c>
      <c r="I10" s="116">
        <v>56.08</v>
      </c>
      <c r="J10" s="116">
        <v>57.319000000000003</v>
      </c>
      <c r="K10" s="116">
        <v>57.954999999999998</v>
      </c>
      <c r="L10" s="116">
        <v>47.521000000000001</v>
      </c>
      <c r="M10" s="116">
        <v>44.542000000000002</v>
      </c>
      <c r="N10" s="116">
        <v>44.088000000000001</v>
      </c>
      <c r="O10" s="116">
        <v>44.511000000000003</v>
      </c>
      <c r="P10" s="116">
        <v>48.360999999999997</v>
      </c>
      <c r="Q10" s="116">
        <v>44.1</v>
      </c>
      <c r="R10" s="116">
        <v>55.597000000000001</v>
      </c>
      <c r="S10" s="116">
        <v>54.128999999999998</v>
      </c>
      <c r="T10" s="116">
        <v>68.643000000000001</v>
      </c>
      <c r="U10" s="116">
        <v>60.957000000000001</v>
      </c>
      <c r="V10" s="116">
        <v>42.972000000000001</v>
      </c>
      <c r="W10" s="116">
        <v>44.920999999999999</v>
      </c>
      <c r="X10" s="116">
        <v>49.595999999999997</v>
      </c>
      <c r="Y10" s="116">
        <v>48.371000000000002</v>
      </c>
      <c r="Z10" s="116">
        <v>40.021999999999998</v>
      </c>
      <c r="AA10" s="116">
        <v>55.616</v>
      </c>
      <c r="AB10" s="116">
        <v>51.302999999999997</v>
      </c>
      <c r="AC10" s="116">
        <v>50.96</v>
      </c>
      <c r="AD10" s="116">
        <v>43.499000000000002</v>
      </c>
      <c r="AE10" s="116">
        <v>44.220999999999997</v>
      </c>
      <c r="AF10" s="116">
        <v>46.53</v>
      </c>
      <c r="AG10" s="116">
        <v>45.582999999999998</v>
      </c>
      <c r="AH10" s="116">
        <v>47.140999999999998</v>
      </c>
      <c r="AI10" s="130"/>
      <c r="AJ10" s="130"/>
      <c r="AK10" s="130"/>
      <c r="AL10" s="130"/>
      <c r="AM10" s="130"/>
      <c r="AN10" s="130"/>
      <c r="AO10" s="130"/>
      <c r="AP10" s="130"/>
      <c r="AQ10" s="130"/>
      <c r="AR10" s="130"/>
      <c r="AS10" s="130"/>
      <c r="AT10" s="130"/>
      <c r="AU10" s="130"/>
      <c r="AV10" s="130"/>
      <c r="AW10" s="130"/>
      <c r="AX10" s="130"/>
      <c r="AY10" s="130"/>
    </row>
    <row r="11" spans="1:51" ht="15" x14ac:dyDescent="0.25">
      <c r="A11" s="148">
        <v>44896</v>
      </c>
      <c r="B11" s="300"/>
      <c r="C11" s="297"/>
      <c r="D11" s="284">
        <v>44.18</v>
      </c>
      <c r="E11" s="116">
        <v>40.357999999999997</v>
      </c>
      <c r="F11" s="116">
        <v>39.957999999999998</v>
      </c>
      <c r="G11" s="116">
        <v>36.567</v>
      </c>
      <c r="H11" s="116">
        <v>39.442999999999998</v>
      </c>
      <c r="I11" s="116">
        <v>43.720999999999997</v>
      </c>
      <c r="J11" s="116">
        <v>47.030999999999999</v>
      </c>
      <c r="K11" s="116">
        <v>42.104999999999997</v>
      </c>
      <c r="L11" s="116">
        <v>40.779000000000003</v>
      </c>
      <c r="M11" s="116">
        <v>35.433999999999997</v>
      </c>
      <c r="N11" s="116">
        <v>35.145000000000003</v>
      </c>
      <c r="O11" s="116">
        <v>37.106000000000002</v>
      </c>
      <c r="P11" s="116">
        <v>37.387</v>
      </c>
      <c r="Q11" s="116">
        <v>39.273000000000003</v>
      </c>
      <c r="R11" s="116">
        <v>41.962000000000003</v>
      </c>
      <c r="S11" s="116">
        <v>39.856999999999999</v>
      </c>
      <c r="T11" s="116">
        <v>46.405999999999999</v>
      </c>
      <c r="U11" s="116">
        <v>49.953000000000003</v>
      </c>
      <c r="V11" s="116">
        <v>35.723999999999997</v>
      </c>
      <c r="W11" s="116">
        <v>35.581000000000003</v>
      </c>
      <c r="X11" s="116">
        <v>50.430999999999997</v>
      </c>
      <c r="Y11" s="116">
        <v>37.911000000000001</v>
      </c>
      <c r="Z11" s="116">
        <v>34.371000000000002</v>
      </c>
      <c r="AA11" s="116">
        <v>41.343000000000004</v>
      </c>
      <c r="AB11" s="116">
        <v>41.183</v>
      </c>
      <c r="AC11" s="116">
        <v>41.552999999999997</v>
      </c>
      <c r="AD11" s="116">
        <v>41.914000000000001</v>
      </c>
      <c r="AE11" s="116">
        <v>35.42</v>
      </c>
      <c r="AF11" s="116">
        <v>35.563000000000002</v>
      </c>
      <c r="AG11" s="116">
        <v>40.087000000000003</v>
      </c>
      <c r="AH11" s="116">
        <v>37.892000000000003</v>
      </c>
      <c r="AI11" s="130"/>
      <c r="AJ11" s="130"/>
      <c r="AK11" s="130"/>
      <c r="AL11" s="130"/>
      <c r="AM11" s="130"/>
      <c r="AN11" s="130"/>
      <c r="AO11" s="130"/>
      <c r="AP11" s="130"/>
      <c r="AQ11" s="130"/>
      <c r="AR11" s="130"/>
      <c r="AS11" s="130"/>
      <c r="AT11" s="130"/>
      <c r="AU11" s="130"/>
      <c r="AV11" s="130"/>
      <c r="AW11" s="130"/>
      <c r="AX11" s="130"/>
      <c r="AY11" s="130"/>
    </row>
    <row r="12" spans="1:51" ht="15" x14ac:dyDescent="0.25">
      <c r="A12" s="148">
        <v>44927</v>
      </c>
      <c r="B12" s="300"/>
      <c r="C12" s="297"/>
      <c r="D12" s="284">
        <v>38.07</v>
      </c>
      <c r="E12" s="116">
        <v>30.327999999999999</v>
      </c>
      <c r="F12" s="116">
        <v>39.796999999999997</v>
      </c>
      <c r="G12" s="116">
        <v>28.794</v>
      </c>
      <c r="H12" s="116">
        <v>34.109000000000002</v>
      </c>
      <c r="I12" s="116">
        <v>33.395000000000003</v>
      </c>
      <c r="J12" s="116">
        <v>38.283999999999999</v>
      </c>
      <c r="K12" s="116">
        <v>36.124000000000002</v>
      </c>
      <c r="L12" s="116">
        <v>32.475999999999999</v>
      </c>
      <c r="M12" s="116">
        <v>32.548999999999999</v>
      </c>
      <c r="N12" s="116">
        <v>27.763000000000002</v>
      </c>
      <c r="O12" s="116">
        <v>29.661000000000001</v>
      </c>
      <c r="P12" s="116">
        <v>29.091000000000001</v>
      </c>
      <c r="Q12" s="116">
        <v>32.17</v>
      </c>
      <c r="R12" s="116">
        <v>57.499000000000002</v>
      </c>
      <c r="S12" s="116">
        <v>34.738999999999997</v>
      </c>
      <c r="T12" s="116">
        <v>37.423000000000002</v>
      </c>
      <c r="U12" s="116">
        <v>36.972999999999999</v>
      </c>
      <c r="V12" s="116">
        <v>30.291</v>
      </c>
      <c r="W12" s="116">
        <v>28.37</v>
      </c>
      <c r="X12" s="116">
        <v>41.524000000000001</v>
      </c>
      <c r="Y12" s="116">
        <v>31.131</v>
      </c>
      <c r="Z12" s="116">
        <v>27.962</v>
      </c>
      <c r="AA12" s="116">
        <v>32.01</v>
      </c>
      <c r="AB12" s="116">
        <v>34.935000000000002</v>
      </c>
      <c r="AC12" s="116">
        <v>34.094000000000001</v>
      </c>
      <c r="AD12" s="116">
        <v>43.506999999999998</v>
      </c>
      <c r="AE12" s="116">
        <v>27.265999999999998</v>
      </c>
      <c r="AF12" s="116">
        <v>31.173999999999999</v>
      </c>
      <c r="AG12" s="116">
        <v>31.587</v>
      </c>
      <c r="AH12" s="116">
        <v>28.123999999999999</v>
      </c>
      <c r="AI12" s="130"/>
      <c r="AJ12" s="130"/>
      <c r="AK12" s="130"/>
      <c r="AL12" s="130"/>
      <c r="AM12" s="130"/>
      <c r="AN12" s="130"/>
      <c r="AO12" s="130"/>
      <c r="AP12" s="130"/>
      <c r="AQ12" s="130"/>
      <c r="AR12" s="130"/>
      <c r="AS12" s="130"/>
      <c r="AT12" s="130"/>
      <c r="AU12" s="130"/>
      <c r="AV12" s="130"/>
      <c r="AW12" s="130"/>
      <c r="AX12" s="130"/>
      <c r="AY12" s="130"/>
    </row>
    <row r="13" spans="1:51" ht="15" x14ac:dyDescent="0.25">
      <c r="A13" s="148">
        <v>44958</v>
      </c>
      <c r="B13" s="300"/>
      <c r="C13" s="297"/>
      <c r="D13" s="284">
        <v>32.92</v>
      </c>
      <c r="E13" s="116">
        <v>27.163</v>
      </c>
      <c r="F13" s="116">
        <v>36.154000000000003</v>
      </c>
      <c r="G13" s="116">
        <v>25.248999999999999</v>
      </c>
      <c r="H13" s="116">
        <v>34.813000000000002</v>
      </c>
      <c r="I13" s="116">
        <v>46.424999999999997</v>
      </c>
      <c r="J13" s="116">
        <v>31.446000000000002</v>
      </c>
      <c r="K13" s="116">
        <v>29.096</v>
      </c>
      <c r="L13" s="116">
        <v>29.672999999999998</v>
      </c>
      <c r="M13" s="116">
        <v>34.359000000000002</v>
      </c>
      <c r="N13" s="116">
        <v>25.195</v>
      </c>
      <c r="O13" s="116">
        <v>23.106999999999999</v>
      </c>
      <c r="P13" s="116">
        <v>25.687999999999999</v>
      </c>
      <c r="Q13" s="116">
        <v>26.393000000000001</v>
      </c>
      <c r="R13" s="116">
        <v>40.168999999999997</v>
      </c>
      <c r="S13" s="116">
        <v>25.978999999999999</v>
      </c>
      <c r="T13" s="116">
        <v>35.764000000000003</v>
      </c>
      <c r="U13" s="116">
        <v>30.312999999999999</v>
      </c>
      <c r="V13" s="116">
        <v>31.239000000000001</v>
      </c>
      <c r="W13" s="116">
        <v>23.733000000000001</v>
      </c>
      <c r="X13" s="116">
        <v>30.483000000000001</v>
      </c>
      <c r="Y13" s="116">
        <v>27.831</v>
      </c>
      <c r="Z13" s="116">
        <v>29.962</v>
      </c>
      <c r="AA13" s="116">
        <v>35.994</v>
      </c>
      <c r="AB13" s="116">
        <v>36.322000000000003</v>
      </c>
      <c r="AC13" s="116">
        <v>34.460999999999999</v>
      </c>
      <c r="AD13" s="116">
        <v>43.908000000000001</v>
      </c>
      <c r="AE13" s="116">
        <v>23.536000000000001</v>
      </c>
      <c r="AF13" s="116">
        <v>28.446999999999999</v>
      </c>
      <c r="AG13" s="116">
        <v>26.684000000000001</v>
      </c>
      <c r="AH13" s="116">
        <v>26.58</v>
      </c>
      <c r="AI13" s="130"/>
      <c r="AJ13" s="130"/>
      <c r="AK13" s="130"/>
      <c r="AL13" s="130"/>
      <c r="AM13" s="130"/>
      <c r="AN13" s="130"/>
      <c r="AO13" s="130"/>
      <c r="AP13" s="130"/>
      <c r="AQ13" s="130"/>
      <c r="AR13" s="130"/>
      <c r="AS13" s="130"/>
      <c r="AT13" s="130"/>
      <c r="AU13" s="130"/>
      <c r="AV13" s="130"/>
      <c r="AW13" s="130"/>
      <c r="AX13" s="130"/>
      <c r="AY13" s="130"/>
    </row>
    <row r="14" spans="1:51" ht="15" x14ac:dyDescent="0.25">
      <c r="A14" s="148">
        <v>44986</v>
      </c>
      <c r="B14" s="300"/>
      <c r="C14" s="297"/>
      <c r="D14" s="284">
        <v>44.46</v>
      </c>
      <c r="E14" s="116">
        <v>47.167999999999999</v>
      </c>
      <c r="F14" s="116">
        <v>62.323</v>
      </c>
      <c r="G14" s="116">
        <v>49.186</v>
      </c>
      <c r="H14" s="116">
        <v>74.784000000000006</v>
      </c>
      <c r="I14" s="116">
        <v>57.570999999999998</v>
      </c>
      <c r="J14" s="116">
        <v>56.734000000000002</v>
      </c>
      <c r="K14" s="116">
        <v>52.165999999999997</v>
      </c>
      <c r="L14" s="116">
        <v>45.436</v>
      </c>
      <c r="M14" s="116">
        <v>39.826999999999998</v>
      </c>
      <c r="N14" s="116">
        <v>40.232999999999997</v>
      </c>
      <c r="O14" s="116">
        <v>32.218000000000004</v>
      </c>
      <c r="P14" s="116">
        <v>39.686</v>
      </c>
      <c r="Q14" s="116">
        <v>63.207999999999998</v>
      </c>
      <c r="R14" s="116">
        <v>48.49</v>
      </c>
      <c r="S14" s="116">
        <v>31.847000000000001</v>
      </c>
      <c r="T14" s="116">
        <v>93.753</v>
      </c>
      <c r="U14" s="116">
        <v>43.018000000000001</v>
      </c>
      <c r="V14" s="116">
        <v>50.189</v>
      </c>
      <c r="W14" s="116">
        <v>33.539000000000001</v>
      </c>
      <c r="X14" s="116">
        <v>47.831000000000003</v>
      </c>
      <c r="Y14" s="116">
        <v>44.384</v>
      </c>
      <c r="Z14" s="116">
        <v>33.667000000000002</v>
      </c>
      <c r="AA14" s="116">
        <v>41.508000000000003</v>
      </c>
      <c r="AB14" s="116">
        <v>50.058</v>
      </c>
      <c r="AC14" s="116">
        <v>41.311999999999998</v>
      </c>
      <c r="AD14" s="116">
        <v>59.875999999999998</v>
      </c>
      <c r="AE14" s="116">
        <v>23.393999999999998</v>
      </c>
      <c r="AF14" s="116">
        <v>48.209000000000003</v>
      </c>
      <c r="AG14" s="116">
        <v>31.597000000000001</v>
      </c>
      <c r="AH14" s="116">
        <v>41.854999999999997</v>
      </c>
      <c r="AI14" s="130"/>
      <c r="AJ14" s="130"/>
      <c r="AK14" s="130"/>
      <c r="AL14" s="130"/>
      <c r="AM14" s="130"/>
      <c r="AN14" s="130"/>
      <c r="AO14" s="130"/>
      <c r="AP14" s="130"/>
      <c r="AQ14" s="130"/>
      <c r="AR14" s="130"/>
      <c r="AS14" s="130"/>
      <c r="AT14" s="130"/>
      <c r="AU14" s="130"/>
      <c r="AV14" s="130"/>
      <c r="AW14" s="130"/>
      <c r="AX14" s="130"/>
      <c r="AY14" s="130"/>
    </row>
    <row r="15" spans="1:51" ht="15" x14ac:dyDescent="0.25">
      <c r="A15" s="148">
        <v>45017</v>
      </c>
      <c r="B15" s="300"/>
      <c r="C15" s="297"/>
      <c r="D15" s="284">
        <v>86.78</v>
      </c>
      <c r="E15" s="116">
        <v>105.21899999999999</v>
      </c>
      <c r="F15" s="116">
        <v>132.21899999999999</v>
      </c>
      <c r="G15" s="116">
        <v>80.367000000000004</v>
      </c>
      <c r="H15" s="116">
        <v>79.710999999999999</v>
      </c>
      <c r="I15" s="116">
        <v>92.009</v>
      </c>
      <c r="J15" s="116">
        <v>114.747</v>
      </c>
      <c r="K15" s="116">
        <v>80.691999999999993</v>
      </c>
      <c r="L15" s="116">
        <v>74.153999999999996</v>
      </c>
      <c r="M15" s="116">
        <v>61.048000000000002</v>
      </c>
      <c r="N15" s="116">
        <v>53.597000000000001</v>
      </c>
      <c r="O15" s="116">
        <v>42.921999999999997</v>
      </c>
      <c r="P15" s="116">
        <v>70.262</v>
      </c>
      <c r="Q15" s="116">
        <v>129.374</v>
      </c>
      <c r="R15" s="116">
        <v>152.999</v>
      </c>
      <c r="S15" s="116">
        <v>127.977</v>
      </c>
      <c r="T15" s="116">
        <v>146.04599999999999</v>
      </c>
      <c r="U15" s="116">
        <v>56.594999999999999</v>
      </c>
      <c r="V15" s="116">
        <v>72.16</v>
      </c>
      <c r="W15" s="116">
        <v>56.289000000000001</v>
      </c>
      <c r="X15" s="116">
        <v>125.828</v>
      </c>
      <c r="Y15" s="116">
        <v>82.816999999999993</v>
      </c>
      <c r="Z15" s="116">
        <v>36.192</v>
      </c>
      <c r="AA15" s="116">
        <v>76.02</v>
      </c>
      <c r="AB15" s="116">
        <v>53.003</v>
      </c>
      <c r="AC15" s="116">
        <v>78.67</v>
      </c>
      <c r="AD15" s="116">
        <v>105.476</v>
      </c>
      <c r="AE15" s="116">
        <v>28.341999999999999</v>
      </c>
      <c r="AF15" s="116">
        <v>113.129</v>
      </c>
      <c r="AG15" s="116">
        <v>36.755000000000003</v>
      </c>
      <c r="AH15" s="116">
        <v>69.150000000000006</v>
      </c>
      <c r="AI15" s="130"/>
      <c r="AJ15" s="130"/>
      <c r="AK15" s="130"/>
      <c r="AL15" s="130"/>
      <c r="AM15" s="130"/>
      <c r="AN15" s="130"/>
      <c r="AO15" s="130"/>
      <c r="AP15" s="130"/>
      <c r="AQ15" s="130"/>
      <c r="AR15" s="130"/>
      <c r="AS15" s="130"/>
      <c r="AT15" s="130"/>
      <c r="AU15" s="130"/>
      <c r="AV15" s="130"/>
      <c r="AW15" s="130"/>
      <c r="AX15" s="130"/>
      <c r="AY15" s="130"/>
    </row>
    <row r="16" spans="1:51" ht="15" x14ac:dyDescent="0.25">
      <c r="A16" s="148">
        <v>45047</v>
      </c>
      <c r="B16" s="300"/>
      <c r="C16" s="297"/>
      <c r="D16" s="284">
        <v>158.91</v>
      </c>
      <c r="E16" s="116">
        <v>164.76599999999999</v>
      </c>
      <c r="F16" s="116">
        <v>427.935</v>
      </c>
      <c r="G16" s="116">
        <v>159.03200000000001</v>
      </c>
      <c r="H16" s="116">
        <v>269.459</v>
      </c>
      <c r="I16" s="116">
        <v>170.15700000000001</v>
      </c>
      <c r="J16" s="116">
        <v>292.58300000000003</v>
      </c>
      <c r="K16" s="116">
        <v>220.20500000000001</v>
      </c>
      <c r="L16" s="116">
        <v>147.136</v>
      </c>
      <c r="M16" s="116">
        <v>116.01</v>
      </c>
      <c r="N16" s="116">
        <v>152.68299999999999</v>
      </c>
      <c r="O16" s="116">
        <v>40.168999999999997</v>
      </c>
      <c r="P16" s="116">
        <v>168.69499999999999</v>
      </c>
      <c r="Q16" s="116">
        <v>156.53100000000001</v>
      </c>
      <c r="R16" s="116">
        <v>328.14600000000002</v>
      </c>
      <c r="S16" s="116">
        <v>170.036</v>
      </c>
      <c r="T16" s="116">
        <v>154.63499999999999</v>
      </c>
      <c r="U16" s="116">
        <v>274.56</v>
      </c>
      <c r="V16" s="116">
        <v>233.83500000000001</v>
      </c>
      <c r="W16" s="116">
        <v>129.60499999999999</v>
      </c>
      <c r="X16" s="116">
        <v>220.09800000000001</v>
      </c>
      <c r="Y16" s="116">
        <v>80.483999999999995</v>
      </c>
      <c r="Z16" s="116">
        <v>105.387</v>
      </c>
      <c r="AA16" s="116">
        <v>183.08500000000001</v>
      </c>
      <c r="AB16" s="116">
        <v>124.354</v>
      </c>
      <c r="AC16" s="116">
        <v>173.78200000000001</v>
      </c>
      <c r="AD16" s="116">
        <v>156.38300000000001</v>
      </c>
      <c r="AE16" s="116">
        <v>64.700999999999993</v>
      </c>
      <c r="AF16" s="116">
        <v>311.19900000000001</v>
      </c>
      <c r="AG16" s="116">
        <v>97.391999999999996</v>
      </c>
      <c r="AH16" s="116">
        <v>132.70599999999999</v>
      </c>
      <c r="AI16" s="130"/>
      <c r="AJ16" s="130"/>
      <c r="AK16" s="130"/>
      <c r="AL16" s="130"/>
      <c r="AM16" s="130"/>
      <c r="AN16" s="130"/>
      <c r="AO16" s="130"/>
      <c r="AP16" s="130"/>
      <c r="AQ16" s="130"/>
      <c r="AR16" s="130"/>
      <c r="AS16" s="130"/>
      <c r="AT16" s="130"/>
      <c r="AU16" s="130"/>
      <c r="AV16" s="130"/>
      <c r="AW16" s="130"/>
      <c r="AX16" s="130"/>
      <c r="AY16" s="130"/>
    </row>
    <row r="17" spans="1:51" ht="15" x14ac:dyDescent="0.25">
      <c r="A17" s="148">
        <v>45078</v>
      </c>
      <c r="B17" s="300"/>
      <c r="C17" s="297"/>
      <c r="D17" s="284">
        <v>78.680000000000007</v>
      </c>
      <c r="E17" s="116">
        <v>74.358000000000004</v>
      </c>
      <c r="F17" s="116">
        <v>296.43400000000003</v>
      </c>
      <c r="G17" s="116">
        <v>76.173000000000002</v>
      </c>
      <c r="H17" s="116">
        <v>358.01799999999997</v>
      </c>
      <c r="I17" s="116">
        <v>74.635000000000005</v>
      </c>
      <c r="J17" s="116">
        <v>244.529</v>
      </c>
      <c r="K17" s="116">
        <v>139.608</v>
      </c>
      <c r="L17" s="116">
        <v>139.11699999999999</v>
      </c>
      <c r="M17" s="116">
        <v>27.959</v>
      </c>
      <c r="N17" s="116">
        <v>51.057000000000002</v>
      </c>
      <c r="O17" s="116">
        <v>-1.42</v>
      </c>
      <c r="P17" s="116">
        <v>97.38</v>
      </c>
      <c r="Q17" s="116">
        <v>39.347000000000001</v>
      </c>
      <c r="R17" s="116">
        <v>202.66200000000001</v>
      </c>
      <c r="S17" s="116">
        <v>61.008000000000003</v>
      </c>
      <c r="T17" s="116">
        <v>43.231000000000002</v>
      </c>
      <c r="U17" s="116">
        <v>285.65699999999998</v>
      </c>
      <c r="V17" s="116">
        <v>121.23</v>
      </c>
      <c r="W17" s="116">
        <v>148.75</v>
      </c>
      <c r="X17" s="116">
        <v>289.99299999999999</v>
      </c>
      <c r="Y17" s="116">
        <v>6.7000000000000004E-2</v>
      </c>
      <c r="Z17" s="116">
        <v>63.966000000000001</v>
      </c>
      <c r="AA17" s="116">
        <v>139.97900000000001</v>
      </c>
      <c r="AB17" s="116">
        <v>104.312</v>
      </c>
      <c r="AC17" s="116">
        <v>112.54600000000001</v>
      </c>
      <c r="AD17" s="116">
        <v>139.054</v>
      </c>
      <c r="AE17" s="116">
        <v>-6.992</v>
      </c>
      <c r="AF17" s="116">
        <v>265.536</v>
      </c>
      <c r="AG17" s="116">
        <v>48.817</v>
      </c>
      <c r="AH17" s="116">
        <v>150.535</v>
      </c>
      <c r="AI17" s="130"/>
      <c r="AJ17" s="130"/>
      <c r="AK17" s="130"/>
      <c r="AL17" s="130"/>
      <c r="AM17" s="130"/>
      <c r="AN17" s="130"/>
      <c r="AO17" s="130"/>
      <c r="AP17" s="130"/>
      <c r="AQ17" s="130"/>
      <c r="AR17" s="130"/>
      <c r="AS17" s="130"/>
      <c r="AT17" s="130"/>
      <c r="AU17" s="130"/>
      <c r="AV17" s="130"/>
      <c r="AW17" s="130"/>
      <c r="AX17" s="130"/>
      <c r="AY17" s="130"/>
    </row>
    <row r="18" spans="1:51" ht="15" x14ac:dyDescent="0.25">
      <c r="A18" s="148">
        <v>45108</v>
      </c>
      <c r="B18" s="300"/>
      <c r="C18" s="297"/>
      <c r="D18" s="284">
        <v>-14.51</v>
      </c>
      <c r="E18" s="116">
        <v>-8.2050000000000001</v>
      </c>
      <c r="F18" s="116">
        <v>77.724999999999994</v>
      </c>
      <c r="G18" s="116">
        <v>-15.519</v>
      </c>
      <c r="H18" s="116">
        <v>189.328</v>
      </c>
      <c r="I18" s="116">
        <v>-9.7439999999999998</v>
      </c>
      <c r="J18" s="116">
        <v>26.3</v>
      </c>
      <c r="K18" s="116">
        <v>26.97</v>
      </c>
      <c r="L18" s="116">
        <v>37.279000000000003</v>
      </c>
      <c r="M18" s="116">
        <v>-24.39</v>
      </c>
      <c r="N18" s="116">
        <v>-19.687999999999999</v>
      </c>
      <c r="O18" s="116">
        <v>-22.69</v>
      </c>
      <c r="P18" s="116">
        <v>-11.444000000000001</v>
      </c>
      <c r="Q18" s="116">
        <v>-16.696000000000002</v>
      </c>
      <c r="R18" s="116">
        <v>23.744</v>
      </c>
      <c r="S18" s="116">
        <v>-14.579000000000001</v>
      </c>
      <c r="T18" s="116">
        <v>-16.686</v>
      </c>
      <c r="U18" s="116">
        <v>60.271000000000001</v>
      </c>
      <c r="V18" s="116">
        <v>20.695</v>
      </c>
      <c r="W18" s="116">
        <v>-2.3519999999999999</v>
      </c>
      <c r="X18" s="116">
        <v>82.103999999999999</v>
      </c>
      <c r="Y18" s="116">
        <v>-16.773</v>
      </c>
      <c r="Z18" s="116">
        <v>-8.9109999999999996</v>
      </c>
      <c r="AA18" s="116">
        <v>11.627000000000001</v>
      </c>
      <c r="AB18" s="116">
        <v>6.032</v>
      </c>
      <c r="AC18" s="116">
        <v>7.0679999999999996</v>
      </c>
      <c r="AD18" s="116">
        <v>2.5840000000000001</v>
      </c>
      <c r="AE18" s="116">
        <v>-22.451000000000001</v>
      </c>
      <c r="AF18" s="116">
        <v>73.588999999999999</v>
      </c>
      <c r="AG18" s="116">
        <v>-19.402999999999999</v>
      </c>
      <c r="AH18" s="116">
        <v>56.232999999999997</v>
      </c>
      <c r="AI18" s="130"/>
      <c r="AJ18" s="130"/>
      <c r="AK18" s="130"/>
      <c r="AL18" s="130"/>
      <c r="AM18" s="130"/>
      <c r="AN18" s="130"/>
      <c r="AO18" s="130"/>
      <c r="AP18" s="130"/>
      <c r="AQ18" s="130"/>
      <c r="AR18" s="130"/>
      <c r="AS18" s="130"/>
      <c r="AT18" s="130"/>
      <c r="AU18" s="130"/>
      <c r="AV18" s="130"/>
      <c r="AW18" s="130"/>
      <c r="AX18" s="130"/>
      <c r="AY18" s="130"/>
    </row>
    <row r="19" spans="1:51" ht="15" x14ac:dyDescent="0.25">
      <c r="A19" s="148">
        <v>45139</v>
      </c>
      <c r="B19" s="300"/>
      <c r="C19" s="297"/>
      <c r="D19" s="284">
        <v>-10.68</v>
      </c>
      <c r="E19" s="116">
        <v>-2.0230000000000001</v>
      </c>
      <c r="F19" s="116">
        <v>17.021000000000001</v>
      </c>
      <c r="G19" s="116">
        <v>-8.1890000000000001</v>
      </c>
      <c r="H19" s="116">
        <v>31.91</v>
      </c>
      <c r="I19" s="116">
        <v>-8.8350000000000009</v>
      </c>
      <c r="J19" s="116">
        <v>11.682</v>
      </c>
      <c r="K19" s="116">
        <v>-3.84</v>
      </c>
      <c r="L19" s="116">
        <v>21.219000000000001</v>
      </c>
      <c r="M19" s="116">
        <v>-10.101000000000001</v>
      </c>
      <c r="N19" s="116">
        <v>-8.2970000000000006</v>
      </c>
      <c r="O19" s="116">
        <v>-7.5010000000000003</v>
      </c>
      <c r="P19" s="116">
        <v>-8.3949999999999996</v>
      </c>
      <c r="Q19" s="116">
        <v>-5.5570000000000004</v>
      </c>
      <c r="R19" s="116">
        <v>3.5219999999999998</v>
      </c>
      <c r="S19" s="116">
        <v>-6.7560000000000002</v>
      </c>
      <c r="T19" s="116">
        <v>-6.6239999999999997</v>
      </c>
      <c r="U19" s="116">
        <v>16.709</v>
      </c>
      <c r="V19" s="116">
        <v>-1.3240000000000001</v>
      </c>
      <c r="W19" s="116">
        <v>7.5670000000000002</v>
      </c>
      <c r="X19" s="116">
        <v>3.6320000000000001</v>
      </c>
      <c r="Y19" s="116">
        <v>-7.0880000000000001</v>
      </c>
      <c r="Z19" s="116">
        <v>4.516</v>
      </c>
      <c r="AA19" s="116">
        <v>17.015999999999998</v>
      </c>
      <c r="AB19" s="116">
        <v>4.0069999999999997</v>
      </c>
      <c r="AC19" s="116">
        <v>5.577</v>
      </c>
      <c r="AD19" s="116">
        <v>6.2309999999999999</v>
      </c>
      <c r="AE19" s="116">
        <v>0.11600000000000001</v>
      </c>
      <c r="AF19" s="116">
        <v>17.021000000000001</v>
      </c>
      <c r="AG19" s="116">
        <v>-5.4349999999999996</v>
      </c>
      <c r="AH19" s="116">
        <v>22.562999999999999</v>
      </c>
      <c r="AI19" s="130"/>
      <c r="AJ19" s="130"/>
      <c r="AK19" s="130"/>
      <c r="AL19" s="130"/>
      <c r="AM19" s="130"/>
      <c r="AN19" s="130"/>
      <c r="AO19" s="130"/>
      <c r="AP19" s="130"/>
      <c r="AQ19" s="130"/>
      <c r="AR19" s="130"/>
      <c r="AS19" s="130"/>
      <c r="AT19" s="130"/>
      <c r="AU19" s="130"/>
      <c r="AV19" s="130"/>
      <c r="AW19" s="130"/>
      <c r="AX19" s="130"/>
      <c r="AY19" s="130"/>
    </row>
    <row r="20" spans="1:51" ht="15" x14ac:dyDescent="0.25">
      <c r="A20" s="148">
        <v>45170</v>
      </c>
      <c r="B20" s="300"/>
      <c r="C20" s="297"/>
      <c r="D20" s="284">
        <v>13.96</v>
      </c>
      <c r="E20" s="116">
        <v>24.073</v>
      </c>
      <c r="F20" s="116">
        <v>41.536999999999999</v>
      </c>
      <c r="G20" s="116">
        <v>17.899999999999999</v>
      </c>
      <c r="H20" s="116">
        <v>40.994</v>
      </c>
      <c r="I20" s="116">
        <v>23.507999999999999</v>
      </c>
      <c r="J20" s="116">
        <v>48.91</v>
      </c>
      <c r="K20" s="116">
        <v>19.547999999999998</v>
      </c>
      <c r="L20" s="116">
        <v>30.321999999999999</v>
      </c>
      <c r="M20" s="116">
        <v>18.082999999999998</v>
      </c>
      <c r="N20" s="116">
        <v>18.742999999999999</v>
      </c>
      <c r="O20" s="116">
        <v>12.307</v>
      </c>
      <c r="P20" s="116">
        <v>31.498999999999999</v>
      </c>
      <c r="Q20" s="116">
        <v>36.984999999999999</v>
      </c>
      <c r="R20" s="116">
        <v>30.398</v>
      </c>
      <c r="S20" s="116">
        <v>31.059000000000001</v>
      </c>
      <c r="T20" s="116">
        <v>50.795000000000002</v>
      </c>
      <c r="U20" s="116">
        <v>37.289000000000001</v>
      </c>
      <c r="V20" s="116">
        <v>27.317</v>
      </c>
      <c r="W20" s="116">
        <v>23.422000000000001</v>
      </c>
      <c r="X20" s="116">
        <v>33.96</v>
      </c>
      <c r="Y20" s="116">
        <v>14.845000000000001</v>
      </c>
      <c r="Z20" s="116">
        <v>40.680999999999997</v>
      </c>
      <c r="AA20" s="116">
        <v>51.189</v>
      </c>
      <c r="AB20" s="116">
        <v>28.602</v>
      </c>
      <c r="AC20" s="116">
        <v>30.138000000000002</v>
      </c>
      <c r="AD20" s="116">
        <v>28.916</v>
      </c>
      <c r="AE20" s="116">
        <v>21.945</v>
      </c>
      <c r="AF20" s="116">
        <v>30.303999999999998</v>
      </c>
      <c r="AG20" s="116">
        <v>22.859000000000002</v>
      </c>
      <c r="AH20" s="116">
        <v>31.385000000000002</v>
      </c>
      <c r="AI20" s="130"/>
      <c r="AJ20" s="130"/>
      <c r="AK20" s="130"/>
      <c r="AL20" s="130"/>
      <c r="AM20" s="130"/>
      <c r="AN20" s="130"/>
      <c r="AO20" s="130"/>
      <c r="AP20" s="130"/>
      <c r="AQ20" s="130"/>
      <c r="AR20" s="130"/>
      <c r="AS20" s="130"/>
      <c r="AT20" s="130"/>
      <c r="AU20" s="130"/>
      <c r="AV20" s="130"/>
      <c r="AW20" s="130"/>
      <c r="AX20" s="130"/>
      <c r="AY20" s="130"/>
    </row>
    <row r="21" spans="1:51" ht="15" x14ac:dyDescent="0.25">
      <c r="A21" s="148">
        <v>45200</v>
      </c>
      <c r="B21" s="300"/>
      <c r="C21" s="297"/>
      <c r="D21" s="284">
        <v>42.03</v>
      </c>
      <c r="E21" s="116">
        <v>50.039000000000001</v>
      </c>
      <c r="F21" s="116">
        <v>78.540000000000006</v>
      </c>
      <c r="G21" s="116">
        <v>52.466999999999999</v>
      </c>
      <c r="H21" s="116">
        <v>77.978999999999999</v>
      </c>
      <c r="I21" s="116">
        <v>68.763999999999996</v>
      </c>
      <c r="J21" s="116">
        <v>94.605000000000004</v>
      </c>
      <c r="K21" s="116">
        <v>58.802</v>
      </c>
      <c r="L21" s="116">
        <v>45.223999999999997</v>
      </c>
      <c r="M21" s="116">
        <v>52.755000000000003</v>
      </c>
      <c r="N21" s="116">
        <v>45.078000000000003</v>
      </c>
      <c r="O21" s="116">
        <v>41.548000000000002</v>
      </c>
      <c r="P21" s="116">
        <v>44.534999999999997</v>
      </c>
      <c r="Q21" s="116">
        <v>63.887</v>
      </c>
      <c r="R21" s="116">
        <v>80.183999999999997</v>
      </c>
      <c r="S21" s="116">
        <v>121.718</v>
      </c>
      <c r="T21" s="116">
        <v>93.478999999999999</v>
      </c>
      <c r="U21" s="116">
        <v>63.307000000000002</v>
      </c>
      <c r="V21" s="116">
        <v>58.081000000000003</v>
      </c>
      <c r="W21" s="116">
        <v>55.555</v>
      </c>
      <c r="X21" s="116">
        <v>65.174000000000007</v>
      </c>
      <c r="Y21" s="116">
        <v>36.424999999999997</v>
      </c>
      <c r="Z21" s="116">
        <v>75.378</v>
      </c>
      <c r="AA21" s="116">
        <v>88.872</v>
      </c>
      <c r="AB21" s="116">
        <v>60.106000000000002</v>
      </c>
      <c r="AC21" s="116">
        <v>64.153000000000006</v>
      </c>
      <c r="AD21" s="116">
        <v>68.781999999999996</v>
      </c>
      <c r="AE21" s="116">
        <v>48.835000000000001</v>
      </c>
      <c r="AF21" s="116">
        <v>73.370999999999995</v>
      </c>
      <c r="AG21" s="116">
        <v>40.253999999999998</v>
      </c>
      <c r="AH21" s="116">
        <v>40.387999999999998</v>
      </c>
      <c r="AI21" s="130"/>
      <c r="AJ21" s="130"/>
      <c r="AK21" s="130"/>
      <c r="AL21" s="130"/>
      <c r="AM21" s="130"/>
      <c r="AN21" s="130"/>
      <c r="AO21" s="130"/>
      <c r="AP21" s="130"/>
      <c r="AQ21" s="130"/>
      <c r="AR21" s="130"/>
      <c r="AS21" s="130"/>
      <c r="AT21" s="130"/>
      <c r="AU21" s="130"/>
      <c r="AV21" s="130"/>
      <c r="AW21" s="130"/>
      <c r="AX21" s="130"/>
      <c r="AY21" s="130"/>
    </row>
    <row r="22" spans="1:51" ht="15" x14ac:dyDescent="0.25">
      <c r="A22" s="148">
        <v>45231</v>
      </c>
      <c r="B22" s="300"/>
      <c r="C22" s="297"/>
      <c r="D22" s="284">
        <v>55.83</v>
      </c>
      <c r="E22" s="116">
        <v>59.374000000000002</v>
      </c>
      <c r="F22" s="116">
        <v>63.442</v>
      </c>
      <c r="G22" s="116">
        <v>51.287999999999997</v>
      </c>
      <c r="H22" s="116">
        <v>63.265000000000001</v>
      </c>
      <c r="I22" s="116">
        <v>63.625999999999998</v>
      </c>
      <c r="J22" s="116">
        <v>68.375</v>
      </c>
      <c r="K22" s="116">
        <v>53.776000000000003</v>
      </c>
      <c r="L22" s="116">
        <v>45.895000000000003</v>
      </c>
      <c r="M22" s="116">
        <v>44.777999999999999</v>
      </c>
      <c r="N22" s="116">
        <v>43.854999999999997</v>
      </c>
      <c r="O22" s="116">
        <v>44.246000000000002</v>
      </c>
      <c r="P22" s="116">
        <v>44.206000000000003</v>
      </c>
      <c r="Q22" s="116">
        <v>60.661999999999999</v>
      </c>
      <c r="R22" s="116">
        <v>64.682000000000002</v>
      </c>
      <c r="S22" s="116">
        <v>72.209000000000003</v>
      </c>
      <c r="T22" s="116">
        <v>63.679000000000002</v>
      </c>
      <c r="U22" s="116">
        <v>52.768000000000001</v>
      </c>
      <c r="V22" s="116">
        <v>49.036000000000001</v>
      </c>
      <c r="W22" s="116">
        <v>52.997999999999998</v>
      </c>
      <c r="X22" s="116">
        <v>54.9</v>
      </c>
      <c r="Y22" s="116">
        <v>38.56</v>
      </c>
      <c r="Z22" s="116">
        <v>55.423999999999999</v>
      </c>
      <c r="AA22" s="116">
        <v>54.19</v>
      </c>
      <c r="AB22" s="116">
        <v>49.006999999999998</v>
      </c>
      <c r="AC22" s="116">
        <v>47.228000000000002</v>
      </c>
      <c r="AD22" s="116">
        <v>48.246000000000002</v>
      </c>
      <c r="AE22" s="116">
        <v>40.976999999999997</v>
      </c>
      <c r="AF22" s="116">
        <v>53.325000000000003</v>
      </c>
      <c r="AG22" s="116">
        <v>45.652999999999999</v>
      </c>
      <c r="AH22" s="116">
        <v>51.015000000000001</v>
      </c>
      <c r="AI22" s="130"/>
      <c r="AJ22" s="130"/>
      <c r="AK22" s="130"/>
      <c r="AL22" s="130"/>
      <c r="AM22" s="130"/>
      <c r="AN22" s="130"/>
      <c r="AO22" s="130"/>
      <c r="AP22" s="130"/>
      <c r="AQ22" s="130"/>
      <c r="AR22" s="130"/>
      <c r="AS22" s="130"/>
      <c r="AT22" s="130"/>
      <c r="AU22" s="130"/>
      <c r="AV22" s="130"/>
      <c r="AW22" s="130"/>
      <c r="AX22" s="130"/>
      <c r="AY22" s="130"/>
    </row>
    <row r="23" spans="1:51" ht="15" x14ac:dyDescent="0.25">
      <c r="A23" s="148">
        <v>45261</v>
      </c>
      <c r="B23" s="300"/>
      <c r="C23" s="297"/>
      <c r="D23" s="284">
        <v>44.18</v>
      </c>
      <c r="E23" s="116">
        <v>43.051000000000002</v>
      </c>
      <c r="F23" s="116">
        <v>48.021999999999998</v>
      </c>
      <c r="G23" s="116">
        <v>41.182000000000002</v>
      </c>
      <c r="H23" s="116">
        <v>50</v>
      </c>
      <c r="I23" s="116">
        <v>51.6</v>
      </c>
      <c r="J23" s="116">
        <v>50.478999999999999</v>
      </c>
      <c r="K23" s="116">
        <v>46.691000000000003</v>
      </c>
      <c r="L23" s="116">
        <v>36.627000000000002</v>
      </c>
      <c r="M23" s="116">
        <v>35.146999999999998</v>
      </c>
      <c r="N23" s="116">
        <v>36.421999999999997</v>
      </c>
      <c r="O23" s="116">
        <v>33.776000000000003</v>
      </c>
      <c r="P23" s="116">
        <v>39.341999999999999</v>
      </c>
      <c r="Q23" s="116">
        <v>45.600999999999999</v>
      </c>
      <c r="R23" s="116">
        <v>48.192999999999998</v>
      </c>
      <c r="S23" s="116">
        <v>48.578000000000003</v>
      </c>
      <c r="T23" s="116">
        <v>52.719000000000001</v>
      </c>
      <c r="U23" s="116">
        <v>44.235999999999997</v>
      </c>
      <c r="V23" s="116">
        <v>38.826000000000001</v>
      </c>
      <c r="W23" s="116">
        <v>54.326000000000001</v>
      </c>
      <c r="X23" s="116">
        <v>43.427999999999997</v>
      </c>
      <c r="Y23" s="116">
        <v>33.021000000000001</v>
      </c>
      <c r="Z23" s="116">
        <v>41.131</v>
      </c>
      <c r="AA23" s="116">
        <v>43.79</v>
      </c>
      <c r="AB23" s="116">
        <v>39.765000000000001</v>
      </c>
      <c r="AC23" s="116">
        <v>44.258000000000003</v>
      </c>
      <c r="AD23" s="116">
        <v>39.137999999999998</v>
      </c>
      <c r="AE23" s="116">
        <v>30.643000000000001</v>
      </c>
      <c r="AF23" s="116">
        <v>47.531999999999996</v>
      </c>
      <c r="AG23" s="116">
        <v>36.573</v>
      </c>
      <c r="AH23" s="116">
        <v>42.488999999999997</v>
      </c>
      <c r="AI23" s="130"/>
      <c r="AJ23" s="130"/>
      <c r="AK23" s="130"/>
      <c r="AL23" s="130"/>
      <c r="AM23" s="130"/>
      <c r="AN23" s="130"/>
      <c r="AO23" s="130"/>
      <c r="AP23" s="130"/>
      <c r="AQ23" s="130"/>
      <c r="AR23" s="130"/>
      <c r="AS23" s="130"/>
      <c r="AT23" s="130"/>
      <c r="AU23" s="130"/>
      <c r="AV23" s="130"/>
      <c r="AW23" s="130"/>
      <c r="AX23" s="130"/>
      <c r="AY23" s="130"/>
    </row>
    <row r="24" spans="1:51" ht="15" x14ac:dyDescent="0.25">
      <c r="A24" s="148">
        <v>45292</v>
      </c>
      <c r="B24" s="300"/>
      <c r="C24" s="297"/>
      <c r="D24" s="284">
        <v>38.07</v>
      </c>
      <c r="E24" s="116">
        <v>42.377000000000002</v>
      </c>
      <c r="F24" s="116">
        <v>39.31</v>
      </c>
      <c r="G24" s="116">
        <v>35.654000000000003</v>
      </c>
      <c r="H24" s="116">
        <v>38.85</v>
      </c>
      <c r="I24" s="116">
        <v>41.923999999999999</v>
      </c>
      <c r="J24" s="116">
        <v>43.718000000000004</v>
      </c>
      <c r="K24" s="116">
        <v>37.561</v>
      </c>
      <c r="L24" s="116">
        <v>33.704999999999998</v>
      </c>
      <c r="M24" s="116">
        <v>27.699000000000002</v>
      </c>
      <c r="N24" s="116">
        <v>29.027000000000001</v>
      </c>
      <c r="O24" s="116">
        <v>25.826000000000001</v>
      </c>
      <c r="P24" s="116">
        <v>32.198999999999998</v>
      </c>
      <c r="Q24" s="116">
        <v>61.585999999999999</v>
      </c>
      <c r="R24" s="116">
        <v>42.244</v>
      </c>
      <c r="S24" s="116">
        <v>39.319000000000003</v>
      </c>
      <c r="T24" s="116">
        <v>39.65</v>
      </c>
      <c r="U24" s="116">
        <v>37.770000000000003</v>
      </c>
      <c r="V24" s="116">
        <v>31.122</v>
      </c>
      <c r="W24" s="116">
        <v>44.457000000000001</v>
      </c>
      <c r="X24" s="116">
        <v>36.204999999999998</v>
      </c>
      <c r="Y24" s="116">
        <v>26.172000000000001</v>
      </c>
      <c r="Z24" s="116">
        <v>31.827999999999999</v>
      </c>
      <c r="AA24" s="116">
        <v>37.228999999999999</v>
      </c>
      <c r="AB24" s="116">
        <v>32.54</v>
      </c>
      <c r="AC24" s="116">
        <v>46.058999999999997</v>
      </c>
      <c r="AD24" s="116">
        <v>30.66</v>
      </c>
      <c r="AE24" s="116">
        <v>26.634</v>
      </c>
      <c r="AF24" s="116">
        <v>38.302</v>
      </c>
      <c r="AG24" s="116">
        <v>26.792999999999999</v>
      </c>
      <c r="AH24" s="116">
        <v>32.210999999999999</v>
      </c>
      <c r="AI24" s="130"/>
      <c r="AJ24" s="130"/>
      <c r="AK24" s="130"/>
      <c r="AL24" s="130"/>
      <c r="AM24" s="130"/>
      <c r="AN24" s="130"/>
      <c r="AO24" s="130"/>
      <c r="AP24" s="130"/>
      <c r="AQ24" s="130"/>
      <c r="AR24" s="130"/>
      <c r="AS24" s="130"/>
      <c r="AT24" s="130"/>
      <c r="AU24" s="130"/>
      <c r="AV24" s="130"/>
      <c r="AW24" s="130"/>
      <c r="AX24" s="130"/>
      <c r="AY24" s="130"/>
    </row>
    <row r="25" spans="1:51" ht="15" x14ac:dyDescent="0.25">
      <c r="A25" s="148">
        <v>45323</v>
      </c>
      <c r="B25" s="300"/>
      <c r="C25" s="297"/>
      <c r="D25" s="284">
        <v>32.92</v>
      </c>
      <c r="E25" s="116">
        <v>39.912999999999997</v>
      </c>
      <c r="F25" s="116">
        <v>35.744</v>
      </c>
      <c r="G25" s="116">
        <v>37.848999999999997</v>
      </c>
      <c r="H25" s="116">
        <v>55.042000000000002</v>
      </c>
      <c r="I25" s="116">
        <v>35.670999999999999</v>
      </c>
      <c r="J25" s="116">
        <v>36.768000000000001</v>
      </c>
      <c r="K25" s="116">
        <v>35.241</v>
      </c>
      <c r="L25" s="116">
        <v>36.597000000000001</v>
      </c>
      <c r="M25" s="116">
        <v>25.797000000000001</v>
      </c>
      <c r="N25" s="116">
        <v>23.395</v>
      </c>
      <c r="O25" s="116">
        <v>23.635999999999999</v>
      </c>
      <c r="P25" s="116">
        <v>27.739000000000001</v>
      </c>
      <c r="Q25" s="116">
        <v>45.122</v>
      </c>
      <c r="R25" s="116">
        <v>33.079000000000001</v>
      </c>
      <c r="S25" s="116">
        <v>38.963000000000001</v>
      </c>
      <c r="T25" s="116">
        <v>34.819000000000003</v>
      </c>
      <c r="U25" s="116">
        <v>39.728999999999999</v>
      </c>
      <c r="V25" s="116">
        <v>26.821000000000002</v>
      </c>
      <c r="W25" s="116">
        <v>34.04</v>
      </c>
      <c r="X25" s="116">
        <v>33.151000000000003</v>
      </c>
      <c r="Y25" s="116">
        <v>30.082999999999998</v>
      </c>
      <c r="Z25" s="116">
        <v>37.582999999999998</v>
      </c>
      <c r="AA25" s="116">
        <v>40.067</v>
      </c>
      <c r="AB25" s="116">
        <v>34.65</v>
      </c>
      <c r="AC25" s="116">
        <v>47.762999999999998</v>
      </c>
      <c r="AD25" s="116">
        <v>27.395</v>
      </c>
      <c r="AE25" s="116">
        <v>25.385999999999999</v>
      </c>
      <c r="AF25" s="116">
        <v>33.378999999999998</v>
      </c>
      <c r="AG25" s="116">
        <v>26.055</v>
      </c>
      <c r="AH25" s="116">
        <v>30.268000000000001</v>
      </c>
      <c r="AI25" s="130"/>
      <c r="AJ25" s="130"/>
      <c r="AK25" s="130"/>
      <c r="AL25" s="130"/>
      <c r="AM25" s="130"/>
      <c r="AN25" s="130"/>
      <c r="AO25" s="130"/>
      <c r="AP25" s="130"/>
      <c r="AQ25" s="130"/>
      <c r="AR25" s="130"/>
      <c r="AS25" s="130"/>
      <c r="AT25" s="130"/>
      <c r="AU25" s="130"/>
      <c r="AV25" s="130"/>
      <c r="AW25" s="130"/>
      <c r="AX25" s="130"/>
      <c r="AY25" s="130"/>
    </row>
    <row r="26" spans="1:51" ht="15" x14ac:dyDescent="0.25">
      <c r="A26" s="148">
        <v>45352</v>
      </c>
      <c r="B26" s="300"/>
      <c r="C26" s="297"/>
      <c r="D26" s="284">
        <v>44.46</v>
      </c>
      <c r="E26" s="116">
        <v>66.197000000000003</v>
      </c>
      <c r="F26" s="116">
        <v>63.540999999999997</v>
      </c>
      <c r="G26" s="116">
        <v>79.103999999999999</v>
      </c>
      <c r="H26" s="116">
        <v>65.25</v>
      </c>
      <c r="I26" s="116">
        <v>62.634</v>
      </c>
      <c r="J26" s="116">
        <v>63.646000000000001</v>
      </c>
      <c r="K26" s="116">
        <v>54.115000000000002</v>
      </c>
      <c r="L26" s="116">
        <v>41.618000000000002</v>
      </c>
      <c r="M26" s="116">
        <v>40.115000000000002</v>
      </c>
      <c r="N26" s="116">
        <v>32.680999999999997</v>
      </c>
      <c r="O26" s="116">
        <v>37.103000000000002</v>
      </c>
      <c r="P26" s="116">
        <v>65.165999999999997</v>
      </c>
      <c r="Q26" s="116">
        <v>53.081000000000003</v>
      </c>
      <c r="R26" s="116">
        <v>40.936</v>
      </c>
      <c r="S26" s="116">
        <v>100.25</v>
      </c>
      <c r="T26" s="116">
        <v>46.264000000000003</v>
      </c>
      <c r="U26" s="116">
        <v>60.18</v>
      </c>
      <c r="V26" s="116">
        <v>36.664999999999999</v>
      </c>
      <c r="W26" s="116">
        <v>51.95</v>
      </c>
      <c r="X26" s="116">
        <v>53.098999999999997</v>
      </c>
      <c r="Y26" s="116">
        <v>32.389000000000003</v>
      </c>
      <c r="Z26" s="116">
        <v>41.77</v>
      </c>
      <c r="AA26" s="116">
        <v>55.710999999999999</v>
      </c>
      <c r="AB26" s="116">
        <v>38.917000000000002</v>
      </c>
      <c r="AC26" s="116">
        <v>64.84</v>
      </c>
      <c r="AD26" s="116">
        <v>27.245999999999999</v>
      </c>
      <c r="AE26" s="116">
        <v>44.444000000000003</v>
      </c>
      <c r="AF26" s="116">
        <v>39.5</v>
      </c>
      <c r="AG26" s="116">
        <v>40.399000000000001</v>
      </c>
      <c r="AH26" s="116">
        <v>54.545000000000002</v>
      </c>
      <c r="AI26" s="130"/>
      <c r="AJ26" s="130"/>
      <c r="AK26" s="130"/>
      <c r="AL26" s="130"/>
      <c r="AM26" s="130"/>
      <c r="AN26" s="130"/>
      <c r="AO26" s="130"/>
      <c r="AP26" s="130"/>
      <c r="AQ26" s="130"/>
      <c r="AR26" s="130"/>
      <c r="AS26" s="130"/>
      <c r="AT26" s="130"/>
      <c r="AU26" s="130"/>
      <c r="AV26" s="130"/>
      <c r="AW26" s="130"/>
      <c r="AX26" s="130"/>
      <c r="AY26" s="130"/>
    </row>
    <row r="27" spans="1:51" ht="15" x14ac:dyDescent="0.25">
      <c r="A27" s="148">
        <v>45383</v>
      </c>
      <c r="B27" s="300"/>
      <c r="C27" s="297"/>
      <c r="D27" s="284">
        <v>86.78</v>
      </c>
      <c r="E27" s="116">
        <v>138.03299999999999</v>
      </c>
      <c r="F27" s="116">
        <v>105.756</v>
      </c>
      <c r="G27" s="116">
        <v>87.117000000000004</v>
      </c>
      <c r="H27" s="116">
        <v>108.875</v>
      </c>
      <c r="I27" s="116">
        <v>122.982</v>
      </c>
      <c r="J27" s="116">
        <v>98.975999999999999</v>
      </c>
      <c r="K27" s="116">
        <v>86.552999999999997</v>
      </c>
      <c r="L27" s="116">
        <v>67.826999999999998</v>
      </c>
      <c r="M27" s="116">
        <v>52.57</v>
      </c>
      <c r="N27" s="116">
        <v>41.639000000000003</v>
      </c>
      <c r="O27" s="116">
        <v>65.430000000000007</v>
      </c>
      <c r="P27" s="116">
        <v>136.39699999999999</v>
      </c>
      <c r="Q27" s="116">
        <v>161.66499999999999</v>
      </c>
      <c r="R27" s="116">
        <v>153.66499999999999</v>
      </c>
      <c r="S27" s="116">
        <v>151.79900000000001</v>
      </c>
      <c r="T27" s="116">
        <v>59.957000000000001</v>
      </c>
      <c r="U27" s="116">
        <v>88.382000000000005</v>
      </c>
      <c r="V27" s="116">
        <v>64.537999999999997</v>
      </c>
      <c r="W27" s="116">
        <v>136.76599999999999</v>
      </c>
      <c r="X27" s="116">
        <v>97.584999999999994</v>
      </c>
      <c r="Y27" s="116">
        <v>33.792999999999999</v>
      </c>
      <c r="Z27" s="116">
        <v>76.882000000000005</v>
      </c>
      <c r="AA27" s="116">
        <v>57.064999999999998</v>
      </c>
      <c r="AB27" s="116">
        <v>76.289000000000001</v>
      </c>
      <c r="AC27" s="116">
        <v>111.355</v>
      </c>
      <c r="AD27" s="116">
        <v>33.642000000000003</v>
      </c>
      <c r="AE27" s="116">
        <v>108.142</v>
      </c>
      <c r="AF27" s="116">
        <v>47.984999999999999</v>
      </c>
      <c r="AG27" s="116">
        <v>67.548000000000002</v>
      </c>
      <c r="AH27" s="116">
        <v>139.429</v>
      </c>
      <c r="AI27" s="130"/>
      <c r="AJ27" s="130"/>
      <c r="AK27" s="130"/>
      <c r="AL27" s="130"/>
      <c r="AM27" s="130"/>
      <c r="AN27" s="130"/>
      <c r="AO27" s="130"/>
      <c r="AP27" s="130"/>
      <c r="AQ27" s="130"/>
      <c r="AR27" s="130"/>
      <c r="AS27" s="130"/>
      <c r="AT27" s="130"/>
      <c r="AU27" s="130"/>
      <c r="AV27" s="130"/>
      <c r="AW27" s="130"/>
      <c r="AX27" s="130"/>
      <c r="AY27" s="130"/>
    </row>
    <row r="28" spans="1:51" ht="15" x14ac:dyDescent="0.25">
      <c r="A28" s="148">
        <v>45413</v>
      </c>
      <c r="B28" s="300"/>
      <c r="C28" s="297"/>
      <c r="D28" s="284">
        <v>158.91</v>
      </c>
      <c r="E28" s="116">
        <v>432.13600000000002</v>
      </c>
      <c r="F28" s="116">
        <v>185.22800000000001</v>
      </c>
      <c r="G28" s="116">
        <v>282.678</v>
      </c>
      <c r="H28" s="116">
        <v>182.476</v>
      </c>
      <c r="I28" s="116">
        <v>301.61200000000002</v>
      </c>
      <c r="J28" s="116">
        <v>242.755</v>
      </c>
      <c r="K28" s="116">
        <v>164.66</v>
      </c>
      <c r="L28" s="116">
        <v>118.95099999999999</v>
      </c>
      <c r="M28" s="116">
        <v>150.93700000000001</v>
      </c>
      <c r="N28" s="116">
        <v>40.783000000000001</v>
      </c>
      <c r="O28" s="116">
        <v>168.01400000000001</v>
      </c>
      <c r="P28" s="116">
        <v>157.37</v>
      </c>
      <c r="Q28" s="116">
        <v>333.94200000000001</v>
      </c>
      <c r="R28" s="116">
        <v>182.834</v>
      </c>
      <c r="S28" s="116">
        <v>155.554</v>
      </c>
      <c r="T28" s="116">
        <v>290.80399999999997</v>
      </c>
      <c r="U28" s="116">
        <v>257.25799999999998</v>
      </c>
      <c r="V28" s="116">
        <v>144.67699999999999</v>
      </c>
      <c r="W28" s="116">
        <v>239.58600000000001</v>
      </c>
      <c r="X28" s="116">
        <v>84.945999999999998</v>
      </c>
      <c r="Y28" s="116">
        <v>99.608000000000004</v>
      </c>
      <c r="Z28" s="116">
        <v>189.53</v>
      </c>
      <c r="AA28" s="116">
        <v>131.65899999999999</v>
      </c>
      <c r="AB28" s="116">
        <v>168.422</v>
      </c>
      <c r="AC28" s="116">
        <v>159.89699999999999</v>
      </c>
      <c r="AD28" s="116">
        <v>68.602999999999994</v>
      </c>
      <c r="AE28" s="116">
        <v>295.50599999999997</v>
      </c>
      <c r="AF28" s="116">
        <v>111.94199999999999</v>
      </c>
      <c r="AG28" s="116">
        <v>130.149</v>
      </c>
      <c r="AH28" s="116">
        <v>218.43</v>
      </c>
      <c r="AI28" s="130"/>
      <c r="AJ28" s="130"/>
      <c r="AK28" s="130"/>
      <c r="AL28" s="130"/>
      <c r="AM28" s="130"/>
      <c r="AN28" s="130"/>
      <c r="AO28" s="130"/>
      <c r="AP28" s="130"/>
      <c r="AQ28" s="130"/>
      <c r="AR28" s="130"/>
      <c r="AS28" s="130"/>
      <c r="AT28" s="130"/>
      <c r="AU28" s="130"/>
      <c r="AV28" s="130"/>
      <c r="AW28" s="130"/>
      <c r="AX28" s="130"/>
      <c r="AY28" s="130"/>
    </row>
    <row r="29" spans="1:51" ht="15" x14ac:dyDescent="0.25">
      <c r="A29" s="148">
        <v>45444</v>
      </c>
      <c r="B29" s="300"/>
      <c r="C29" s="297"/>
      <c r="D29" s="284">
        <v>78.680000000000007</v>
      </c>
      <c r="E29" s="116">
        <v>298.08699999999999</v>
      </c>
      <c r="F29" s="116">
        <v>80.397000000000006</v>
      </c>
      <c r="G29" s="116">
        <v>361.43400000000003</v>
      </c>
      <c r="H29" s="116">
        <v>78.528999999999996</v>
      </c>
      <c r="I29" s="116">
        <v>247.72200000000001</v>
      </c>
      <c r="J29" s="116">
        <v>140.20599999999999</v>
      </c>
      <c r="K29" s="116">
        <v>143.13900000000001</v>
      </c>
      <c r="L29" s="116">
        <v>24.692</v>
      </c>
      <c r="M29" s="116">
        <v>50.936</v>
      </c>
      <c r="N29" s="116">
        <v>-2.956</v>
      </c>
      <c r="O29" s="116">
        <v>84.933999999999997</v>
      </c>
      <c r="P29" s="116">
        <v>36.789000000000001</v>
      </c>
      <c r="Q29" s="116">
        <v>204.63800000000001</v>
      </c>
      <c r="R29" s="116">
        <v>62.83</v>
      </c>
      <c r="S29" s="116">
        <v>42.402999999999999</v>
      </c>
      <c r="T29" s="116">
        <v>280.59899999999999</v>
      </c>
      <c r="U29" s="116">
        <v>127.011</v>
      </c>
      <c r="V29" s="116">
        <v>146.55600000000001</v>
      </c>
      <c r="W29" s="116">
        <v>288.18599999999998</v>
      </c>
      <c r="X29" s="116">
        <v>1.732</v>
      </c>
      <c r="Y29" s="116">
        <v>62.639000000000003</v>
      </c>
      <c r="Z29" s="116">
        <v>131.679</v>
      </c>
      <c r="AA29" s="116">
        <v>105.91800000000001</v>
      </c>
      <c r="AB29" s="116">
        <v>109.392</v>
      </c>
      <c r="AC29" s="116">
        <v>140.79400000000001</v>
      </c>
      <c r="AD29" s="116">
        <v>-6.242</v>
      </c>
      <c r="AE29" s="116">
        <v>261.21199999999999</v>
      </c>
      <c r="AF29" s="116">
        <v>51.649000000000001</v>
      </c>
      <c r="AG29" s="116">
        <v>149.5</v>
      </c>
      <c r="AH29" s="116">
        <v>108.50700000000001</v>
      </c>
      <c r="AI29" s="130"/>
      <c r="AJ29" s="130"/>
      <c r="AK29" s="130"/>
      <c r="AL29" s="130"/>
      <c r="AM29" s="130"/>
      <c r="AN29" s="130"/>
      <c r="AO29" s="130"/>
      <c r="AP29" s="130"/>
      <c r="AQ29" s="130"/>
      <c r="AR29" s="130"/>
      <c r="AS29" s="130"/>
      <c r="AT29" s="130"/>
      <c r="AU29" s="130"/>
      <c r="AV29" s="130"/>
      <c r="AW29" s="130"/>
      <c r="AX29" s="130"/>
      <c r="AY29" s="130"/>
    </row>
    <row r="30" spans="1:51" ht="15" x14ac:dyDescent="0.25">
      <c r="A30" s="148">
        <v>45474</v>
      </c>
      <c r="B30" s="300"/>
      <c r="C30" s="297"/>
      <c r="D30" s="284">
        <v>-14.51</v>
      </c>
      <c r="E30" s="116">
        <v>79.05</v>
      </c>
      <c r="F30" s="116">
        <v>-12.113</v>
      </c>
      <c r="G30" s="116">
        <v>184.24799999999999</v>
      </c>
      <c r="H30" s="116">
        <v>-10.364000000000001</v>
      </c>
      <c r="I30" s="116">
        <v>27.870999999999999</v>
      </c>
      <c r="J30" s="116">
        <v>26.283000000000001</v>
      </c>
      <c r="K30" s="116">
        <v>37.353000000000002</v>
      </c>
      <c r="L30" s="116">
        <v>-24.5</v>
      </c>
      <c r="M30" s="116">
        <v>-19.588999999999999</v>
      </c>
      <c r="N30" s="116">
        <v>-22.611000000000001</v>
      </c>
      <c r="O30" s="116">
        <v>-13.058</v>
      </c>
      <c r="P30" s="116">
        <v>-17.59</v>
      </c>
      <c r="Q30" s="116">
        <v>25.027000000000001</v>
      </c>
      <c r="R30" s="116">
        <v>-12.686999999999999</v>
      </c>
      <c r="S30" s="116">
        <v>-17.271000000000001</v>
      </c>
      <c r="T30" s="116">
        <v>56.366999999999997</v>
      </c>
      <c r="U30" s="116">
        <v>24.088000000000001</v>
      </c>
      <c r="V30" s="116">
        <v>-3.0209999999999999</v>
      </c>
      <c r="W30" s="116">
        <v>77.697000000000003</v>
      </c>
      <c r="X30" s="116">
        <v>-15.497</v>
      </c>
      <c r="Y30" s="116">
        <v>-9.0370000000000008</v>
      </c>
      <c r="Z30" s="116">
        <v>11.468999999999999</v>
      </c>
      <c r="AA30" s="116">
        <v>5.7489999999999997</v>
      </c>
      <c r="AB30" s="116">
        <v>5.2350000000000003</v>
      </c>
      <c r="AC30" s="116">
        <v>3.65</v>
      </c>
      <c r="AD30" s="116">
        <v>-21.518999999999998</v>
      </c>
      <c r="AE30" s="116">
        <v>66.628</v>
      </c>
      <c r="AF30" s="116">
        <v>-17.59</v>
      </c>
      <c r="AG30" s="116">
        <v>56.12</v>
      </c>
      <c r="AH30" s="116">
        <v>38.755000000000003</v>
      </c>
      <c r="AI30" s="130"/>
      <c r="AJ30" s="130"/>
      <c r="AK30" s="130"/>
      <c r="AL30" s="130"/>
      <c r="AM30" s="130"/>
      <c r="AN30" s="130"/>
      <c r="AO30" s="130"/>
      <c r="AP30" s="130"/>
      <c r="AQ30" s="130"/>
      <c r="AR30" s="130"/>
      <c r="AS30" s="130"/>
      <c r="AT30" s="130"/>
      <c r="AU30" s="130"/>
      <c r="AV30" s="130"/>
      <c r="AW30" s="130"/>
      <c r="AX30" s="130"/>
      <c r="AY30" s="130"/>
    </row>
    <row r="31" spans="1:51" ht="15" x14ac:dyDescent="0.25">
      <c r="A31" s="148">
        <v>45505</v>
      </c>
      <c r="B31" s="300"/>
      <c r="C31" s="297"/>
      <c r="D31" s="284">
        <v>-10.68</v>
      </c>
      <c r="E31" s="116">
        <v>18.408999999999999</v>
      </c>
      <c r="F31" s="116">
        <v>-5.4180000000000001</v>
      </c>
      <c r="G31" s="116">
        <v>30.97</v>
      </c>
      <c r="H31" s="116">
        <v>-8.1609999999999996</v>
      </c>
      <c r="I31" s="116">
        <v>14.715999999999999</v>
      </c>
      <c r="J31" s="116">
        <v>-2.431</v>
      </c>
      <c r="K31" s="116">
        <v>26.050999999999998</v>
      </c>
      <c r="L31" s="116">
        <v>-9.8350000000000009</v>
      </c>
      <c r="M31" s="116">
        <v>-7.8529999999999998</v>
      </c>
      <c r="N31" s="116">
        <v>-7.3719999999999999</v>
      </c>
      <c r="O31" s="116">
        <v>-8.7420000000000009</v>
      </c>
      <c r="P31" s="116">
        <v>-5.5350000000000001</v>
      </c>
      <c r="Q31" s="116">
        <v>4.6139999999999999</v>
      </c>
      <c r="R31" s="116">
        <v>-4.7560000000000002</v>
      </c>
      <c r="S31" s="116">
        <v>-6.1150000000000002</v>
      </c>
      <c r="T31" s="116">
        <v>16.847000000000001</v>
      </c>
      <c r="U31" s="116">
        <v>1.3180000000000001</v>
      </c>
      <c r="V31" s="116">
        <v>8.5340000000000007</v>
      </c>
      <c r="W31" s="116">
        <v>4.1459999999999999</v>
      </c>
      <c r="X31" s="116">
        <v>-6.3630000000000004</v>
      </c>
      <c r="Y31" s="116">
        <v>4.5970000000000004</v>
      </c>
      <c r="Z31" s="116">
        <v>17.161999999999999</v>
      </c>
      <c r="AA31" s="116">
        <v>4.6989999999999998</v>
      </c>
      <c r="AB31" s="116">
        <v>5.9950000000000001</v>
      </c>
      <c r="AC31" s="116">
        <v>7.2409999999999997</v>
      </c>
      <c r="AD31" s="116">
        <v>1.145</v>
      </c>
      <c r="AE31" s="116">
        <v>15.388</v>
      </c>
      <c r="AF31" s="116">
        <v>-3.52</v>
      </c>
      <c r="AG31" s="116">
        <v>22.335999999999999</v>
      </c>
      <c r="AH31" s="116">
        <v>31.788</v>
      </c>
      <c r="AI31" s="130"/>
      <c r="AJ31" s="130"/>
      <c r="AK31" s="130"/>
      <c r="AL31" s="130"/>
      <c r="AM31" s="130"/>
      <c r="AN31" s="130"/>
      <c r="AO31" s="130"/>
      <c r="AP31" s="130"/>
      <c r="AQ31" s="130"/>
      <c r="AR31" s="130"/>
      <c r="AS31" s="130"/>
      <c r="AT31" s="130"/>
      <c r="AU31" s="130"/>
      <c r="AV31" s="130"/>
      <c r="AW31" s="130"/>
      <c r="AX31" s="130"/>
      <c r="AY31" s="130"/>
    </row>
    <row r="32" spans="1:51" ht="15" x14ac:dyDescent="0.25">
      <c r="A32" s="148">
        <v>45536</v>
      </c>
      <c r="B32" s="300"/>
      <c r="C32" s="297"/>
      <c r="D32" s="284">
        <v>13.96</v>
      </c>
      <c r="E32" s="116">
        <v>42.796999999999997</v>
      </c>
      <c r="F32" s="116">
        <v>21.824000000000002</v>
      </c>
      <c r="G32" s="116">
        <v>44.152999999999999</v>
      </c>
      <c r="H32" s="116">
        <v>26.440999999999999</v>
      </c>
      <c r="I32" s="116">
        <v>51.572000000000003</v>
      </c>
      <c r="J32" s="116">
        <v>22.036000000000001</v>
      </c>
      <c r="K32" s="116">
        <v>32.862000000000002</v>
      </c>
      <c r="L32" s="116">
        <v>18.966999999999999</v>
      </c>
      <c r="M32" s="116">
        <v>19.87</v>
      </c>
      <c r="N32" s="116">
        <v>12.832000000000001</v>
      </c>
      <c r="O32" s="116">
        <v>31.050999999999998</v>
      </c>
      <c r="P32" s="116">
        <v>38.506999999999998</v>
      </c>
      <c r="Q32" s="116">
        <v>31.544</v>
      </c>
      <c r="R32" s="116">
        <v>35.545999999999999</v>
      </c>
      <c r="S32" s="116">
        <v>53.823</v>
      </c>
      <c r="T32" s="116">
        <v>38.409999999999997</v>
      </c>
      <c r="U32" s="116">
        <v>29.783999999999999</v>
      </c>
      <c r="V32" s="116">
        <v>24.344000000000001</v>
      </c>
      <c r="W32" s="116">
        <v>35.593000000000004</v>
      </c>
      <c r="X32" s="116">
        <v>17.196999999999999</v>
      </c>
      <c r="Y32" s="116">
        <v>41.802</v>
      </c>
      <c r="Z32" s="116">
        <v>54.753</v>
      </c>
      <c r="AA32" s="116">
        <v>29.957000000000001</v>
      </c>
      <c r="AB32" s="116">
        <v>30.33</v>
      </c>
      <c r="AC32" s="116">
        <v>30.638999999999999</v>
      </c>
      <c r="AD32" s="116">
        <v>23.029</v>
      </c>
      <c r="AE32" s="116">
        <v>30.117000000000001</v>
      </c>
      <c r="AF32" s="116">
        <v>26.117000000000001</v>
      </c>
      <c r="AG32" s="116">
        <v>31.295999999999999</v>
      </c>
      <c r="AH32" s="116">
        <v>33.353999999999999</v>
      </c>
      <c r="AI32" s="130"/>
      <c r="AJ32" s="130"/>
      <c r="AK32" s="130"/>
      <c r="AL32" s="130"/>
      <c r="AM32" s="130"/>
      <c r="AN32" s="130"/>
      <c r="AO32" s="130"/>
      <c r="AP32" s="130"/>
      <c r="AQ32" s="130"/>
      <c r="AR32" s="130"/>
      <c r="AS32" s="130"/>
      <c r="AT32" s="130"/>
      <c r="AU32" s="130"/>
      <c r="AV32" s="130"/>
      <c r="AW32" s="130"/>
      <c r="AX32" s="130"/>
      <c r="AY32" s="130"/>
    </row>
    <row r="33" spans="1:51" ht="15" x14ac:dyDescent="0.25">
      <c r="A33" s="148">
        <v>45566</v>
      </c>
      <c r="B33" s="300"/>
      <c r="C33" s="297"/>
      <c r="D33" s="284">
        <v>42.03</v>
      </c>
      <c r="E33" s="116">
        <v>79.527000000000001</v>
      </c>
      <c r="F33" s="116">
        <v>56.628999999999998</v>
      </c>
      <c r="G33" s="116">
        <v>75.936999999999998</v>
      </c>
      <c r="H33" s="116">
        <v>71.894000000000005</v>
      </c>
      <c r="I33" s="116">
        <v>95.96</v>
      </c>
      <c r="J33" s="116">
        <v>61.396000000000001</v>
      </c>
      <c r="K33" s="116">
        <v>47.259</v>
      </c>
      <c r="L33" s="116">
        <v>53.131</v>
      </c>
      <c r="M33" s="116">
        <v>45.353999999999999</v>
      </c>
      <c r="N33" s="116">
        <v>40.973999999999997</v>
      </c>
      <c r="O33" s="116">
        <v>43.384</v>
      </c>
      <c r="P33" s="116">
        <v>62.737000000000002</v>
      </c>
      <c r="Q33" s="116">
        <v>81.194000000000003</v>
      </c>
      <c r="R33" s="116">
        <v>125.495</v>
      </c>
      <c r="S33" s="116">
        <v>93.477000000000004</v>
      </c>
      <c r="T33" s="116">
        <v>63.762</v>
      </c>
      <c r="U33" s="116">
        <v>60.363999999999997</v>
      </c>
      <c r="V33" s="116">
        <v>56.32</v>
      </c>
      <c r="W33" s="116">
        <v>66.022000000000006</v>
      </c>
      <c r="X33" s="116">
        <v>37.734999999999999</v>
      </c>
      <c r="Y33" s="116">
        <v>75.510000000000005</v>
      </c>
      <c r="Z33" s="116">
        <v>86.888000000000005</v>
      </c>
      <c r="AA33" s="116">
        <v>60.841000000000001</v>
      </c>
      <c r="AB33" s="116">
        <v>64.09</v>
      </c>
      <c r="AC33" s="116">
        <v>70.210999999999999</v>
      </c>
      <c r="AD33" s="116">
        <v>50.396999999999998</v>
      </c>
      <c r="AE33" s="116">
        <v>73.468999999999994</v>
      </c>
      <c r="AF33" s="116">
        <v>42.415999999999997</v>
      </c>
      <c r="AG33" s="116">
        <v>40.14</v>
      </c>
      <c r="AH33" s="116">
        <v>42.98</v>
      </c>
      <c r="AI33" s="130"/>
      <c r="AJ33" s="130"/>
      <c r="AK33" s="130"/>
      <c r="AL33" s="130"/>
      <c r="AM33" s="130"/>
      <c r="AN33" s="130"/>
      <c r="AO33" s="130"/>
      <c r="AP33" s="130"/>
      <c r="AQ33" s="130"/>
      <c r="AR33" s="130"/>
      <c r="AS33" s="130"/>
      <c r="AT33" s="130"/>
      <c r="AU33" s="130"/>
      <c r="AV33" s="130"/>
      <c r="AW33" s="130"/>
      <c r="AX33" s="130"/>
      <c r="AY33" s="130"/>
    </row>
    <row r="34" spans="1:51" ht="15" x14ac:dyDescent="0.25">
      <c r="A34" s="148">
        <v>45597</v>
      </c>
      <c r="B34" s="300"/>
      <c r="C34" s="297"/>
      <c r="D34" s="284">
        <v>55.83</v>
      </c>
      <c r="E34" s="116">
        <v>64.135999999999996</v>
      </c>
      <c r="F34" s="116">
        <v>54.13</v>
      </c>
      <c r="G34" s="116">
        <v>62.783999999999999</v>
      </c>
      <c r="H34" s="116">
        <v>64.277000000000001</v>
      </c>
      <c r="I34" s="116">
        <v>69.094999999999999</v>
      </c>
      <c r="J34" s="116">
        <v>55.043999999999997</v>
      </c>
      <c r="K34" s="116">
        <v>46.548000000000002</v>
      </c>
      <c r="L34" s="116">
        <v>44.357999999999997</v>
      </c>
      <c r="M34" s="116">
        <v>43.924999999999997</v>
      </c>
      <c r="N34" s="116">
        <v>43.694000000000003</v>
      </c>
      <c r="O34" s="116">
        <v>43.387999999999998</v>
      </c>
      <c r="P34" s="116">
        <v>59.746000000000002</v>
      </c>
      <c r="Q34" s="116">
        <v>65.311999999999998</v>
      </c>
      <c r="R34" s="116">
        <v>73.275000000000006</v>
      </c>
      <c r="S34" s="116">
        <v>62.095999999999997</v>
      </c>
      <c r="T34" s="116">
        <v>52.552999999999997</v>
      </c>
      <c r="U34" s="116">
        <v>50.997</v>
      </c>
      <c r="V34" s="116">
        <v>52.844999999999999</v>
      </c>
      <c r="W34" s="116">
        <v>54.386000000000003</v>
      </c>
      <c r="X34" s="116">
        <v>40.174999999999997</v>
      </c>
      <c r="Y34" s="116">
        <v>55.210999999999999</v>
      </c>
      <c r="Z34" s="116">
        <v>53.265999999999998</v>
      </c>
      <c r="AA34" s="116">
        <v>48.923999999999999</v>
      </c>
      <c r="AB34" s="116">
        <v>45.878</v>
      </c>
      <c r="AC34" s="116">
        <v>48.938000000000002</v>
      </c>
      <c r="AD34" s="116">
        <v>41.552999999999997</v>
      </c>
      <c r="AE34" s="116">
        <v>51.005000000000003</v>
      </c>
      <c r="AF34" s="116">
        <v>47.844000000000001</v>
      </c>
      <c r="AG34" s="116">
        <v>50.627000000000002</v>
      </c>
      <c r="AH34" s="116">
        <v>56.945</v>
      </c>
      <c r="AI34" s="130"/>
      <c r="AJ34" s="130"/>
      <c r="AK34" s="130"/>
      <c r="AL34" s="130"/>
      <c r="AM34" s="130"/>
      <c r="AN34" s="130"/>
      <c r="AO34" s="130"/>
      <c r="AP34" s="130"/>
      <c r="AQ34" s="130"/>
      <c r="AR34" s="130"/>
      <c r="AS34" s="130"/>
      <c r="AT34" s="130"/>
      <c r="AU34" s="130"/>
      <c r="AV34" s="130"/>
      <c r="AW34" s="130"/>
      <c r="AX34" s="130"/>
      <c r="AY34" s="130"/>
    </row>
    <row r="35" spans="1:51" ht="15" x14ac:dyDescent="0.25">
      <c r="A35" s="148">
        <v>45627</v>
      </c>
      <c r="B35" s="300"/>
      <c r="C35" s="297"/>
      <c r="D35" s="284">
        <v>44.18</v>
      </c>
      <c r="E35" s="116">
        <v>48.66</v>
      </c>
      <c r="F35" s="116">
        <v>44.345999999999997</v>
      </c>
      <c r="G35" s="116">
        <v>49.941000000000003</v>
      </c>
      <c r="H35" s="116">
        <v>52.646999999999998</v>
      </c>
      <c r="I35" s="116">
        <v>51.113999999999997</v>
      </c>
      <c r="J35" s="116">
        <v>47.991999999999997</v>
      </c>
      <c r="K35" s="116">
        <v>37.853000000000002</v>
      </c>
      <c r="L35" s="116">
        <v>35.314999999999998</v>
      </c>
      <c r="M35" s="116">
        <v>36.451999999999998</v>
      </c>
      <c r="N35" s="116">
        <v>33.287999999999997</v>
      </c>
      <c r="O35" s="116">
        <v>38.579000000000001</v>
      </c>
      <c r="P35" s="116">
        <v>45.378999999999998</v>
      </c>
      <c r="Q35" s="116">
        <v>48.741</v>
      </c>
      <c r="R35" s="116">
        <v>50.177</v>
      </c>
      <c r="S35" s="116">
        <v>52.83</v>
      </c>
      <c r="T35" s="116">
        <v>44.548000000000002</v>
      </c>
      <c r="U35" s="116">
        <v>40.645000000000003</v>
      </c>
      <c r="V35" s="116">
        <v>55.712000000000003</v>
      </c>
      <c r="W35" s="116">
        <v>43.707999999999998</v>
      </c>
      <c r="X35" s="116">
        <v>34.518000000000001</v>
      </c>
      <c r="Y35" s="116">
        <v>40.896999999999998</v>
      </c>
      <c r="Z35" s="116">
        <v>43.627000000000002</v>
      </c>
      <c r="AA35" s="116">
        <v>40.277999999999999</v>
      </c>
      <c r="AB35" s="116">
        <v>44.262999999999998</v>
      </c>
      <c r="AC35" s="116">
        <v>39.722999999999999</v>
      </c>
      <c r="AD35" s="116">
        <v>31.748000000000001</v>
      </c>
      <c r="AE35" s="116">
        <v>46.76</v>
      </c>
      <c r="AF35" s="116">
        <v>38.573</v>
      </c>
      <c r="AG35" s="116">
        <v>42.122</v>
      </c>
      <c r="AH35" s="116">
        <v>43.347999999999999</v>
      </c>
      <c r="AI35" s="130"/>
      <c r="AJ35" s="130"/>
      <c r="AK35" s="130"/>
      <c r="AL35" s="130"/>
      <c r="AM35" s="130"/>
      <c r="AN35" s="130"/>
      <c r="AO35" s="130"/>
      <c r="AP35" s="130"/>
      <c r="AQ35" s="130"/>
      <c r="AR35" s="130"/>
      <c r="AS35" s="130"/>
      <c r="AT35" s="130"/>
      <c r="AU35" s="130"/>
      <c r="AV35" s="130"/>
      <c r="AW35" s="130"/>
      <c r="AX35" s="130"/>
      <c r="AY35" s="130"/>
    </row>
    <row r="36" spans="1:51" ht="15" x14ac:dyDescent="0.25">
      <c r="A36" s="148">
        <v>45658</v>
      </c>
      <c r="B36" s="279"/>
      <c r="C36" s="269"/>
      <c r="D36" s="296">
        <v>38.07</v>
      </c>
      <c r="E36" s="117">
        <v>39.896999999999998</v>
      </c>
      <c r="F36" s="117">
        <v>38.807000000000002</v>
      </c>
      <c r="G36" s="117">
        <v>38.935000000000002</v>
      </c>
      <c r="H36" s="117">
        <v>43.295000000000002</v>
      </c>
      <c r="I36" s="117">
        <v>44.317</v>
      </c>
      <c r="J36" s="117">
        <v>39.308</v>
      </c>
      <c r="K36" s="117">
        <v>35.375</v>
      </c>
      <c r="L36" s="117">
        <v>27.890999999999998</v>
      </c>
      <c r="M36" s="117">
        <v>29.056000000000001</v>
      </c>
      <c r="N36" s="117">
        <v>25.55</v>
      </c>
      <c r="O36" s="117">
        <v>31.451000000000001</v>
      </c>
      <c r="P36" s="117">
        <v>61.459000000000003</v>
      </c>
      <c r="Q36" s="117">
        <v>42.768000000000001</v>
      </c>
      <c r="R36" s="117">
        <v>40.892000000000003</v>
      </c>
      <c r="S36" s="117">
        <v>39.677</v>
      </c>
      <c r="T36" s="117">
        <v>38.545999999999999</v>
      </c>
      <c r="U36" s="117">
        <v>32.814999999999998</v>
      </c>
      <c r="V36" s="117">
        <v>44.430999999999997</v>
      </c>
      <c r="W36" s="117">
        <v>36.686</v>
      </c>
      <c r="X36" s="117">
        <v>28.117000000000001</v>
      </c>
      <c r="Y36" s="117">
        <v>31.616</v>
      </c>
      <c r="Z36" s="117">
        <v>37.351999999999997</v>
      </c>
      <c r="AA36" s="117">
        <v>33.087000000000003</v>
      </c>
      <c r="AB36" s="117">
        <v>45.956000000000003</v>
      </c>
      <c r="AC36" s="117">
        <v>31.206</v>
      </c>
      <c r="AD36" s="117">
        <v>27.806000000000001</v>
      </c>
      <c r="AE36" s="117">
        <v>37.627000000000002</v>
      </c>
      <c r="AF36" s="117">
        <v>28.736999999999998</v>
      </c>
      <c r="AG36" s="117">
        <v>31.885000000000002</v>
      </c>
      <c r="AH36" s="117">
        <v>43.143000000000001</v>
      </c>
      <c r="AI36" s="130"/>
      <c r="AJ36" s="130"/>
      <c r="AK36" s="130"/>
      <c r="AL36" s="130"/>
      <c r="AM36" s="130"/>
      <c r="AN36" s="130"/>
      <c r="AO36" s="130"/>
      <c r="AP36" s="130"/>
      <c r="AQ36" s="130"/>
      <c r="AR36" s="130"/>
      <c r="AS36" s="130"/>
      <c r="AT36" s="130"/>
      <c r="AU36" s="130"/>
      <c r="AV36" s="130"/>
      <c r="AW36" s="130"/>
      <c r="AX36" s="130"/>
      <c r="AY36" s="130"/>
    </row>
    <row r="37" spans="1:51" ht="15" x14ac:dyDescent="0.25">
      <c r="A37" s="148">
        <v>45689</v>
      </c>
      <c r="B37" s="279"/>
      <c r="C37" s="269"/>
      <c r="D37" s="296">
        <v>32.92</v>
      </c>
      <c r="E37" s="117">
        <v>34.844999999999999</v>
      </c>
      <c r="F37" s="117">
        <v>39.598999999999997</v>
      </c>
      <c r="G37" s="117">
        <v>53.988999999999997</v>
      </c>
      <c r="H37" s="117">
        <v>35.548000000000002</v>
      </c>
      <c r="I37" s="117">
        <v>36.058999999999997</v>
      </c>
      <c r="J37" s="117">
        <v>35.442</v>
      </c>
      <c r="K37" s="117">
        <v>36.481999999999999</v>
      </c>
      <c r="L37" s="117">
        <v>25.300999999999998</v>
      </c>
      <c r="M37" s="117">
        <v>22.605</v>
      </c>
      <c r="N37" s="117">
        <v>22.704999999999998</v>
      </c>
      <c r="O37" s="117">
        <v>26.407</v>
      </c>
      <c r="P37" s="117">
        <v>43.222000000000001</v>
      </c>
      <c r="Q37" s="117">
        <v>32.429000000000002</v>
      </c>
      <c r="R37" s="117">
        <v>39.463000000000001</v>
      </c>
      <c r="S37" s="117">
        <v>33.921999999999997</v>
      </c>
      <c r="T37" s="117">
        <v>38.716000000000001</v>
      </c>
      <c r="U37" s="117">
        <v>27.411999999999999</v>
      </c>
      <c r="V37" s="117">
        <v>33.442999999999998</v>
      </c>
      <c r="W37" s="117">
        <v>32.515000000000001</v>
      </c>
      <c r="X37" s="117">
        <v>30.199000000000002</v>
      </c>
      <c r="Y37" s="117">
        <v>35.994999999999997</v>
      </c>
      <c r="Z37" s="117">
        <v>38.673000000000002</v>
      </c>
      <c r="AA37" s="117">
        <v>34.216000000000001</v>
      </c>
      <c r="AB37" s="117">
        <v>46.393000000000001</v>
      </c>
      <c r="AC37" s="117">
        <v>27.061</v>
      </c>
      <c r="AD37" s="117">
        <v>25.628</v>
      </c>
      <c r="AE37" s="117">
        <v>31.774000000000001</v>
      </c>
      <c r="AF37" s="117">
        <v>27.184999999999999</v>
      </c>
      <c r="AG37" s="117">
        <v>28.847000000000001</v>
      </c>
      <c r="AH37" s="117">
        <v>39.363999999999997</v>
      </c>
      <c r="AI37" s="130"/>
      <c r="AJ37" s="130"/>
      <c r="AK37" s="130"/>
      <c r="AL37" s="130"/>
      <c r="AM37" s="130"/>
      <c r="AN37" s="130"/>
      <c r="AO37" s="130"/>
      <c r="AP37" s="130"/>
      <c r="AQ37" s="130"/>
      <c r="AR37" s="130"/>
      <c r="AS37" s="130"/>
      <c r="AT37" s="130"/>
      <c r="AU37" s="130"/>
      <c r="AV37" s="130"/>
      <c r="AW37" s="130"/>
      <c r="AX37" s="130"/>
      <c r="AY37" s="130"/>
    </row>
    <row r="38" spans="1:51" ht="15" x14ac:dyDescent="0.25">
      <c r="A38" s="148">
        <v>45717</v>
      </c>
      <c r="B38" s="279"/>
      <c r="C38" s="269"/>
      <c r="D38" s="296">
        <v>44.46</v>
      </c>
      <c r="E38" s="117">
        <v>63.320999999999998</v>
      </c>
      <c r="F38" s="117">
        <v>82.873999999999995</v>
      </c>
      <c r="G38" s="117">
        <v>65.191999999999993</v>
      </c>
      <c r="H38" s="117">
        <v>64.152000000000001</v>
      </c>
      <c r="I38" s="117">
        <v>62.451000000000001</v>
      </c>
      <c r="J38" s="117">
        <v>55.768999999999998</v>
      </c>
      <c r="K38" s="117">
        <v>42.960999999999999</v>
      </c>
      <c r="L38" s="117">
        <v>40.502000000000002</v>
      </c>
      <c r="M38" s="117">
        <v>31.675999999999998</v>
      </c>
      <c r="N38" s="117">
        <v>36.832000000000001</v>
      </c>
      <c r="O38" s="117">
        <v>64.039000000000001</v>
      </c>
      <c r="P38" s="117">
        <v>52.567</v>
      </c>
      <c r="Q38" s="117">
        <v>40.204999999999998</v>
      </c>
      <c r="R38" s="117">
        <v>102.057</v>
      </c>
      <c r="S38" s="117">
        <v>46.462000000000003</v>
      </c>
      <c r="T38" s="117">
        <v>60.613</v>
      </c>
      <c r="U38" s="117">
        <v>37.520000000000003</v>
      </c>
      <c r="V38" s="117">
        <v>52.695</v>
      </c>
      <c r="W38" s="117">
        <v>53.613</v>
      </c>
      <c r="X38" s="117">
        <v>33.884</v>
      </c>
      <c r="Y38" s="117">
        <v>41.468000000000004</v>
      </c>
      <c r="Z38" s="117">
        <v>55.389000000000003</v>
      </c>
      <c r="AA38" s="117">
        <v>39.598999999999997</v>
      </c>
      <c r="AB38" s="117">
        <v>64.213999999999999</v>
      </c>
      <c r="AC38" s="117">
        <v>27.382000000000001</v>
      </c>
      <c r="AD38" s="117">
        <v>45.77</v>
      </c>
      <c r="AE38" s="117">
        <v>38.941000000000003</v>
      </c>
      <c r="AF38" s="117">
        <v>42.621000000000002</v>
      </c>
      <c r="AG38" s="117">
        <v>52.094000000000001</v>
      </c>
      <c r="AH38" s="117">
        <v>68.555000000000007</v>
      </c>
      <c r="AI38" s="130"/>
      <c r="AJ38" s="130"/>
      <c r="AK38" s="130"/>
      <c r="AL38" s="130"/>
      <c r="AM38" s="130"/>
      <c r="AN38" s="130"/>
      <c r="AO38" s="130"/>
      <c r="AP38" s="130"/>
      <c r="AQ38" s="130"/>
      <c r="AR38" s="130"/>
      <c r="AS38" s="130"/>
      <c r="AT38" s="130"/>
      <c r="AU38" s="130"/>
      <c r="AV38" s="130"/>
      <c r="AW38" s="130"/>
      <c r="AX38" s="130"/>
      <c r="AY38" s="130"/>
    </row>
    <row r="39" spans="1:51" ht="15" x14ac:dyDescent="0.25">
      <c r="A39" s="148">
        <v>45748</v>
      </c>
      <c r="B39" s="279"/>
      <c r="C39" s="269"/>
      <c r="D39" s="296">
        <v>86.78</v>
      </c>
      <c r="E39" s="117">
        <v>104.25</v>
      </c>
      <c r="F39" s="117">
        <v>91.1</v>
      </c>
      <c r="G39" s="117">
        <v>108.56100000000001</v>
      </c>
      <c r="H39" s="117">
        <v>125.33</v>
      </c>
      <c r="I39" s="117">
        <v>97.117000000000004</v>
      </c>
      <c r="J39" s="117">
        <v>88.584999999999994</v>
      </c>
      <c r="K39" s="117">
        <v>69.936999999999998</v>
      </c>
      <c r="L39" s="117">
        <v>53.473999999999997</v>
      </c>
      <c r="M39" s="117">
        <v>42.195999999999998</v>
      </c>
      <c r="N39" s="117">
        <v>65.072000000000003</v>
      </c>
      <c r="O39" s="117">
        <v>134.91999999999999</v>
      </c>
      <c r="P39" s="117">
        <v>160.72200000000001</v>
      </c>
      <c r="Q39" s="117">
        <v>151.565</v>
      </c>
      <c r="R39" s="117">
        <v>154.40799999999999</v>
      </c>
      <c r="S39" s="117">
        <v>60.47</v>
      </c>
      <c r="T39" s="117">
        <v>89.138000000000005</v>
      </c>
      <c r="U39" s="117">
        <v>65.472999999999999</v>
      </c>
      <c r="V39" s="117">
        <v>138.28</v>
      </c>
      <c r="W39" s="117">
        <v>98.010999999999996</v>
      </c>
      <c r="X39" s="117">
        <v>36.337000000000003</v>
      </c>
      <c r="Y39" s="117">
        <v>75.164000000000001</v>
      </c>
      <c r="Z39" s="117">
        <v>56.987000000000002</v>
      </c>
      <c r="AA39" s="117">
        <v>77.521000000000001</v>
      </c>
      <c r="AB39" s="117">
        <v>110.73</v>
      </c>
      <c r="AC39" s="117">
        <v>33.185000000000002</v>
      </c>
      <c r="AD39" s="117">
        <v>110.78700000000001</v>
      </c>
      <c r="AE39" s="117">
        <v>47.69</v>
      </c>
      <c r="AF39" s="117">
        <v>70.593000000000004</v>
      </c>
      <c r="AG39" s="117">
        <v>136.38200000000001</v>
      </c>
      <c r="AH39" s="117">
        <v>169.471</v>
      </c>
      <c r="AI39" s="130"/>
      <c r="AJ39" s="130"/>
      <c r="AK39" s="130"/>
      <c r="AL39" s="130"/>
      <c r="AM39" s="130"/>
      <c r="AN39" s="130"/>
      <c r="AO39" s="130"/>
      <c r="AP39" s="130"/>
      <c r="AQ39" s="130"/>
      <c r="AR39" s="130"/>
      <c r="AS39" s="130"/>
      <c r="AT39" s="130"/>
      <c r="AU39" s="130"/>
      <c r="AV39" s="130"/>
      <c r="AW39" s="130"/>
      <c r="AX39" s="130"/>
      <c r="AY39" s="130"/>
    </row>
    <row r="40" spans="1:51" ht="15" x14ac:dyDescent="0.25">
      <c r="A40" s="148">
        <v>45778</v>
      </c>
      <c r="B40" s="279"/>
      <c r="C40" s="269"/>
      <c r="D40" s="296">
        <v>158.91</v>
      </c>
      <c r="E40" s="117">
        <v>182.86799999999999</v>
      </c>
      <c r="F40" s="117">
        <v>288.16300000000001</v>
      </c>
      <c r="G40" s="117">
        <v>182.51300000000001</v>
      </c>
      <c r="H40" s="117">
        <v>303.81900000000002</v>
      </c>
      <c r="I40" s="117">
        <v>238.52799999999999</v>
      </c>
      <c r="J40" s="117">
        <v>166.428</v>
      </c>
      <c r="K40" s="117">
        <v>119.98399999999999</v>
      </c>
      <c r="L40" s="117">
        <v>151.10300000000001</v>
      </c>
      <c r="M40" s="117">
        <v>40.137</v>
      </c>
      <c r="N40" s="117">
        <v>167.51499999999999</v>
      </c>
      <c r="O40" s="117">
        <v>156.55500000000001</v>
      </c>
      <c r="P40" s="117">
        <v>333.18299999999999</v>
      </c>
      <c r="Q40" s="117">
        <v>183.721</v>
      </c>
      <c r="R40" s="117">
        <v>157.36199999999999</v>
      </c>
      <c r="S40" s="117">
        <v>290.56700000000001</v>
      </c>
      <c r="T40" s="117">
        <v>257.24599999999998</v>
      </c>
      <c r="U40" s="117">
        <v>141.28399999999999</v>
      </c>
      <c r="V40" s="117">
        <v>240.27</v>
      </c>
      <c r="W40" s="117">
        <v>85.409000000000006</v>
      </c>
      <c r="X40" s="117">
        <v>101.768</v>
      </c>
      <c r="Y40" s="117">
        <v>180.25</v>
      </c>
      <c r="Z40" s="117">
        <v>131.69</v>
      </c>
      <c r="AA40" s="117">
        <v>169.29300000000001</v>
      </c>
      <c r="AB40" s="117">
        <v>159.53899999999999</v>
      </c>
      <c r="AC40" s="117">
        <v>69.516000000000005</v>
      </c>
      <c r="AD40" s="117">
        <v>298.01799999999997</v>
      </c>
      <c r="AE40" s="117">
        <v>111.29300000000001</v>
      </c>
      <c r="AF40" s="117">
        <v>132.58199999999999</v>
      </c>
      <c r="AG40" s="117">
        <v>215.15899999999999</v>
      </c>
      <c r="AH40" s="117">
        <v>482.53300000000002</v>
      </c>
      <c r="AI40" s="130"/>
      <c r="AJ40" s="130"/>
      <c r="AK40" s="130"/>
      <c r="AL40" s="130"/>
      <c r="AM40" s="130"/>
      <c r="AN40" s="130"/>
      <c r="AO40" s="130"/>
      <c r="AP40" s="130"/>
      <c r="AQ40" s="130"/>
      <c r="AR40" s="130"/>
      <c r="AS40" s="130"/>
      <c r="AT40" s="130"/>
      <c r="AU40" s="130"/>
      <c r="AV40" s="130"/>
      <c r="AW40" s="130"/>
      <c r="AX40" s="130"/>
      <c r="AY40" s="130"/>
    </row>
    <row r="41" spans="1:51" ht="15" x14ac:dyDescent="0.25">
      <c r="A41" s="148">
        <v>45809</v>
      </c>
      <c r="B41" s="279"/>
      <c r="C41" s="269"/>
      <c r="D41" s="296">
        <v>78.680000000000007</v>
      </c>
      <c r="E41" s="117">
        <v>84.671999999999997</v>
      </c>
      <c r="F41" s="117">
        <v>363.83800000000002</v>
      </c>
      <c r="G41" s="117">
        <v>78.478999999999999</v>
      </c>
      <c r="H41" s="117">
        <v>248.31100000000001</v>
      </c>
      <c r="I41" s="117">
        <v>145.023</v>
      </c>
      <c r="J41" s="117">
        <v>143.797</v>
      </c>
      <c r="K41" s="117">
        <v>25.215</v>
      </c>
      <c r="L41" s="117">
        <v>50.968000000000004</v>
      </c>
      <c r="M41" s="117">
        <v>-1.7230000000000001</v>
      </c>
      <c r="N41" s="117">
        <v>84.667000000000002</v>
      </c>
      <c r="O41" s="117">
        <v>36.408999999999999</v>
      </c>
      <c r="P41" s="117">
        <v>204.303</v>
      </c>
      <c r="Q41" s="117">
        <v>65.849000000000004</v>
      </c>
      <c r="R41" s="117">
        <v>42.985999999999997</v>
      </c>
      <c r="S41" s="117">
        <v>280.39400000000001</v>
      </c>
      <c r="T41" s="117">
        <v>127.273</v>
      </c>
      <c r="U41" s="117">
        <v>152.96799999999999</v>
      </c>
      <c r="V41" s="117">
        <v>288.12599999999998</v>
      </c>
      <c r="W41" s="117">
        <v>1.9470000000000001</v>
      </c>
      <c r="X41" s="117">
        <v>63.287999999999997</v>
      </c>
      <c r="Y41" s="117">
        <v>139.179</v>
      </c>
      <c r="Z41" s="117">
        <v>105.87</v>
      </c>
      <c r="AA41" s="117">
        <v>109.578</v>
      </c>
      <c r="AB41" s="117">
        <v>140.59200000000001</v>
      </c>
      <c r="AC41" s="117">
        <v>-4.9269999999999996</v>
      </c>
      <c r="AD41" s="117">
        <v>261.68900000000002</v>
      </c>
      <c r="AE41" s="117">
        <v>51.192</v>
      </c>
      <c r="AF41" s="117">
        <v>150.536</v>
      </c>
      <c r="AG41" s="117">
        <v>111.89700000000001</v>
      </c>
      <c r="AH41" s="117">
        <v>348.26499999999999</v>
      </c>
      <c r="AI41" s="130"/>
      <c r="AJ41" s="130"/>
      <c r="AK41" s="130"/>
      <c r="AL41" s="130"/>
      <c r="AM41" s="130"/>
      <c r="AN41" s="130"/>
      <c r="AO41" s="130"/>
      <c r="AP41" s="130"/>
      <c r="AQ41" s="130"/>
      <c r="AR41" s="130"/>
      <c r="AS41" s="130"/>
      <c r="AT41" s="130"/>
      <c r="AU41" s="130"/>
      <c r="AV41" s="130"/>
      <c r="AW41" s="130"/>
      <c r="AX41" s="130"/>
      <c r="AY41" s="130"/>
    </row>
    <row r="42" spans="1:51" ht="15" x14ac:dyDescent="0.25">
      <c r="A42" s="148">
        <v>45839</v>
      </c>
      <c r="B42" s="279"/>
      <c r="C42" s="269"/>
      <c r="D42" s="296">
        <v>-14.51</v>
      </c>
      <c r="E42" s="117">
        <v>-11.141999999999999</v>
      </c>
      <c r="F42" s="117">
        <v>186.005</v>
      </c>
      <c r="G42" s="117">
        <v>-10.586</v>
      </c>
      <c r="H42" s="117">
        <v>27.957999999999998</v>
      </c>
      <c r="I42" s="117">
        <v>29.408000000000001</v>
      </c>
      <c r="J42" s="117">
        <v>37.771000000000001</v>
      </c>
      <c r="K42" s="117">
        <v>-24.312999999999999</v>
      </c>
      <c r="L42" s="117">
        <v>-19.724</v>
      </c>
      <c r="M42" s="117">
        <v>-22.562999999999999</v>
      </c>
      <c r="N42" s="117">
        <v>-13.346</v>
      </c>
      <c r="O42" s="117">
        <v>-17.965</v>
      </c>
      <c r="P42" s="117">
        <v>24.574000000000002</v>
      </c>
      <c r="Q42" s="117">
        <v>-12.37</v>
      </c>
      <c r="R42" s="117">
        <v>-17.059000000000001</v>
      </c>
      <c r="S42" s="117">
        <v>55.981999999999999</v>
      </c>
      <c r="T42" s="117">
        <v>24.091000000000001</v>
      </c>
      <c r="U42" s="117">
        <v>-0.66300000000000003</v>
      </c>
      <c r="V42" s="117">
        <v>77.468000000000004</v>
      </c>
      <c r="W42" s="117">
        <v>-15.461</v>
      </c>
      <c r="X42" s="117">
        <v>-8.7119999999999997</v>
      </c>
      <c r="Y42" s="117">
        <v>11.832000000000001</v>
      </c>
      <c r="Z42" s="117">
        <v>5.5460000000000003</v>
      </c>
      <c r="AA42" s="117">
        <v>5.1310000000000002</v>
      </c>
      <c r="AB42" s="117">
        <v>3.387</v>
      </c>
      <c r="AC42" s="117">
        <v>-21.378</v>
      </c>
      <c r="AD42" s="117">
        <v>66.564999999999998</v>
      </c>
      <c r="AE42" s="117">
        <v>-18.021000000000001</v>
      </c>
      <c r="AF42" s="117">
        <v>56.636000000000003</v>
      </c>
      <c r="AG42" s="117">
        <v>39.427999999999997</v>
      </c>
      <c r="AH42" s="117">
        <v>121.53400000000001</v>
      </c>
      <c r="AI42" s="130"/>
      <c r="AJ42" s="130"/>
      <c r="AK42" s="130"/>
      <c r="AL42" s="130"/>
      <c r="AM42" s="130"/>
      <c r="AN42" s="130"/>
      <c r="AO42" s="130"/>
      <c r="AP42" s="130"/>
      <c r="AQ42" s="130"/>
      <c r="AR42" s="130"/>
      <c r="AS42" s="130"/>
      <c r="AT42" s="130"/>
      <c r="AU42" s="130"/>
      <c r="AV42" s="130"/>
      <c r="AW42" s="130"/>
      <c r="AX42" s="130"/>
      <c r="AY42" s="130"/>
    </row>
    <row r="43" spans="1:51" ht="15" x14ac:dyDescent="0.25">
      <c r="A43" s="148">
        <v>45870</v>
      </c>
      <c r="B43" s="279"/>
      <c r="C43" s="269"/>
      <c r="D43" s="296">
        <v>-10.68</v>
      </c>
      <c r="E43" s="117">
        <v>-5.24</v>
      </c>
      <c r="F43" s="117">
        <v>31.869</v>
      </c>
      <c r="G43" s="117">
        <v>-8.3109999999999999</v>
      </c>
      <c r="H43" s="117">
        <v>15.019</v>
      </c>
      <c r="I43" s="117">
        <v>-1.9630000000000001</v>
      </c>
      <c r="J43" s="117">
        <v>26.981000000000002</v>
      </c>
      <c r="K43" s="117">
        <v>-9.7070000000000007</v>
      </c>
      <c r="L43" s="117">
        <v>-7.8739999999999997</v>
      </c>
      <c r="M43" s="117">
        <v>-7.6130000000000004</v>
      </c>
      <c r="N43" s="117">
        <v>-8.89</v>
      </c>
      <c r="O43" s="117">
        <v>-5.9169999999999998</v>
      </c>
      <c r="P43" s="117">
        <v>4.2229999999999999</v>
      </c>
      <c r="Q43" s="117">
        <v>-4.5149999999999997</v>
      </c>
      <c r="R43" s="117">
        <v>-5.8920000000000003</v>
      </c>
      <c r="S43" s="117">
        <v>16.510000000000002</v>
      </c>
      <c r="T43" s="117">
        <v>1.3140000000000001</v>
      </c>
      <c r="U43" s="117">
        <v>9.1349999999999998</v>
      </c>
      <c r="V43" s="117">
        <v>4.202</v>
      </c>
      <c r="W43" s="117">
        <v>-6.3310000000000004</v>
      </c>
      <c r="X43" s="117">
        <v>4.8869999999999996</v>
      </c>
      <c r="Y43" s="117">
        <v>17.452999999999999</v>
      </c>
      <c r="Z43" s="117">
        <v>4.5279999999999996</v>
      </c>
      <c r="AA43" s="117">
        <v>5.9630000000000001</v>
      </c>
      <c r="AB43" s="117">
        <v>7.0010000000000003</v>
      </c>
      <c r="AC43" s="117">
        <v>1.214</v>
      </c>
      <c r="AD43" s="117">
        <v>15.67</v>
      </c>
      <c r="AE43" s="117">
        <v>-3.8879999999999999</v>
      </c>
      <c r="AF43" s="117">
        <v>22.670999999999999</v>
      </c>
      <c r="AG43" s="117">
        <v>31.975999999999999</v>
      </c>
      <c r="AH43" s="117">
        <v>43.000999999999998</v>
      </c>
      <c r="AI43" s="130"/>
      <c r="AJ43" s="130"/>
      <c r="AK43" s="130"/>
      <c r="AL43" s="130"/>
      <c r="AM43" s="130"/>
      <c r="AN43" s="130"/>
      <c r="AO43" s="130"/>
      <c r="AP43" s="130"/>
      <c r="AQ43" s="130"/>
      <c r="AR43" s="130"/>
      <c r="AS43" s="130"/>
      <c r="AT43" s="130"/>
      <c r="AU43" s="130"/>
      <c r="AV43" s="130"/>
      <c r="AW43" s="130"/>
      <c r="AX43" s="130"/>
      <c r="AY43" s="130"/>
    </row>
    <row r="44" spans="1:51" ht="15" x14ac:dyDescent="0.25">
      <c r="A44" s="148">
        <v>45901</v>
      </c>
      <c r="B44" s="279"/>
      <c r="C44" s="269"/>
      <c r="D44" s="296">
        <v>13.96</v>
      </c>
      <c r="E44" s="117">
        <v>21.873999999999999</v>
      </c>
      <c r="F44" s="117">
        <v>44.969000000000001</v>
      </c>
      <c r="G44" s="117">
        <v>26.224</v>
      </c>
      <c r="H44" s="117">
        <v>51.850999999999999</v>
      </c>
      <c r="I44" s="117">
        <v>21.745999999999999</v>
      </c>
      <c r="J44" s="117">
        <v>33.32</v>
      </c>
      <c r="K44" s="117">
        <v>19.286000000000001</v>
      </c>
      <c r="L44" s="117">
        <v>19.727</v>
      </c>
      <c r="M44" s="117">
        <v>12.457000000000001</v>
      </c>
      <c r="N44" s="117">
        <v>30.596</v>
      </c>
      <c r="O44" s="117">
        <v>479.73099999999999</v>
      </c>
      <c r="P44" s="117">
        <v>31.177</v>
      </c>
      <c r="Q44" s="117">
        <v>34.531999999999996</v>
      </c>
      <c r="R44" s="117">
        <v>54.261000000000003</v>
      </c>
      <c r="S44" s="117">
        <v>38.082999999999998</v>
      </c>
      <c r="T44" s="117">
        <v>29.751000000000001</v>
      </c>
      <c r="U44" s="117">
        <v>24.716000000000001</v>
      </c>
      <c r="V44" s="117">
        <v>35.503</v>
      </c>
      <c r="W44" s="117">
        <v>17.135999999999999</v>
      </c>
      <c r="X44" s="117">
        <v>42.491</v>
      </c>
      <c r="Y44" s="117">
        <v>53.018999999999998</v>
      </c>
      <c r="Z44" s="117">
        <v>29.725000000000001</v>
      </c>
      <c r="AA44" s="117">
        <v>30.184999999999999</v>
      </c>
      <c r="AB44" s="117">
        <v>30.420999999999999</v>
      </c>
      <c r="AC44" s="117">
        <v>23.091000000000001</v>
      </c>
      <c r="AD44" s="117">
        <v>30.138999999999999</v>
      </c>
      <c r="AE44" s="117">
        <v>25.591999999999999</v>
      </c>
      <c r="AF44" s="117">
        <v>31.747</v>
      </c>
      <c r="AG44" s="117">
        <v>33.19</v>
      </c>
      <c r="AH44" s="117">
        <v>46.472000000000001</v>
      </c>
      <c r="AI44" s="130"/>
      <c r="AJ44" s="130"/>
      <c r="AK44" s="130"/>
      <c r="AL44" s="130"/>
      <c r="AM44" s="130"/>
      <c r="AN44" s="130"/>
      <c r="AO44" s="130"/>
      <c r="AP44" s="130"/>
      <c r="AQ44" s="130"/>
      <c r="AR44" s="130"/>
      <c r="AS44" s="130"/>
      <c r="AT44" s="130"/>
      <c r="AU44" s="130"/>
      <c r="AV44" s="130"/>
      <c r="AW44" s="130"/>
      <c r="AX44" s="130"/>
      <c r="AY44" s="130"/>
    </row>
    <row r="45" spans="1:51" ht="15" x14ac:dyDescent="0.25">
      <c r="A45" s="148">
        <v>45931</v>
      </c>
      <c r="B45" s="279"/>
      <c r="C45" s="269"/>
      <c r="D45" s="296">
        <v>42.03</v>
      </c>
      <c r="E45" s="117">
        <v>56.649000000000001</v>
      </c>
      <c r="F45" s="117">
        <v>76.945999999999998</v>
      </c>
      <c r="G45" s="117">
        <v>71.728999999999999</v>
      </c>
      <c r="H45" s="117">
        <v>96.16</v>
      </c>
      <c r="I45" s="117">
        <v>61.027999999999999</v>
      </c>
      <c r="J45" s="117">
        <v>47.587000000000003</v>
      </c>
      <c r="K45" s="117">
        <v>53.427999999999997</v>
      </c>
      <c r="L45" s="117">
        <v>45.246000000000002</v>
      </c>
      <c r="M45" s="117">
        <v>41.456000000000003</v>
      </c>
      <c r="N45" s="117">
        <v>43.064999999999998</v>
      </c>
      <c r="O45" s="117">
        <v>62.304000000000002</v>
      </c>
      <c r="P45" s="117">
        <v>80.932000000000002</v>
      </c>
      <c r="Q45" s="117">
        <v>126.19499999999999</v>
      </c>
      <c r="R45" s="117">
        <v>93.897000000000006</v>
      </c>
      <c r="S45" s="117">
        <v>63.575000000000003</v>
      </c>
      <c r="T45" s="117">
        <v>60.420999999999999</v>
      </c>
      <c r="U45" s="117">
        <v>56.823</v>
      </c>
      <c r="V45" s="117">
        <v>66.004999999999995</v>
      </c>
      <c r="W45" s="117">
        <v>37.756999999999998</v>
      </c>
      <c r="X45" s="117">
        <v>76.031000000000006</v>
      </c>
      <c r="Y45" s="117">
        <v>89.2</v>
      </c>
      <c r="Z45" s="117">
        <v>60.652999999999999</v>
      </c>
      <c r="AA45" s="117">
        <v>64.031000000000006</v>
      </c>
      <c r="AB45" s="117">
        <v>70.016000000000005</v>
      </c>
      <c r="AC45" s="117">
        <v>50.625</v>
      </c>
      <c r="AD45" s="117">
        <v>73.619</v>
      </c>
      <c r="AE45" s="117">
        <v>41.996000000000002</v>
      </c>
      <c r="AF45" s="117">
        <v>40.643000000000001</v>
      </c>
      <c r="AG45" s="117">
        <v>42.765000000000001</v>
      </c>
      <c r="AH45" s="117">
        <v>64.111000000000004</v>
      </c>
      <c r="AI45" s="130"/>
      <c r="AJ45" s="130"/>
      <c r="AK45" s="130"/>
      <c r="AL45" s="130"/>
      <c r="AM45" s="130"/>
      <c r="AN45" s="130"/>
      <c r="AO45" s="130"/>
      <c r="AP45" s="130"/>
      <c r="AQ45" s="130"/>
      <c r="AR45" s="130"/>
      <c r="AS45" s="130"/>
      <c r="AT45" s="130"/>
      <c r="AU45" s="130"/>
      <c r="AV45" s="130"/>
      <c r="AW45" s="130"/>
      <c r="AX45" s="130"/>
      <c r="AY45" s="130"/>
    </row>
    <row r="46" spans="1:51" ht="15" x14ac:dyDescent="0.25">
      <c r="A46" s="148">
        <v>45962</v>
      </c>
      <c r="B46" s="279"/>
      <c r="C46" s="269"/>
      <c r="D46" s="296">
        <v>55.83</v>
      </c>
      <c r="E46" s="117">
        <v>55.006</v>
      </c>
      <c r="F46" s="117">
        <v>63.587000000000003</v>
      </c>
      <c r="G46" s="117">
        <v>64.275000000000006</v>
      </c>
      <c r="H46" s="117">
        <v>69.343000000000004</v>
      </c>
      <c r="I46" s="117">
        <v>55.877000000000002</v>
      </c>
      <c r="J46" s="117">
        <v>46.966000000000001</v>
      </c>
      <c r="K46" s="117">
        <v>44.802</v>
      </c>
      <c r="L46" s="117">
        <v>43.968000000000004</v>
      </c>
      <c r="M46" s="117">
        <v>43.994999999999997</v>
      </c>
      <c r="N46" s="117">
        <v>43.241</v>
      </c>
      <c r="O46" s="117">
        <v>59.511000000000003</v>
      </c>
      <c r="P46" s="117">
        <v>65.224999999999994</v>
      </c>
      <c r="Q46" s="117">
        <v>74.730999999999995</v>
      </c>
      <c r="R46" s="117">
        <v>62.536999999999999</v>
      </c>
      <c r="S46" s="117">
        <v>52.539000000000001</v>
      </c>
      <c r="T46" s="117">
        <v>51.161000000000001</v>
      </c>
      <c r="U46" s="117">
        <v>54.268000000000001</v>
      </c>
      <c r="V46" s="117">
        <v>54.485999999999997</v>
      </c>
      <c r="W46" s="117">
        <v>40.322000000000003</v>
      </c>
      <c r="X46" s="117">
        <v>55.679000000000002</v>
      </c>
      <c r="Y46" s="117">
        <v>54.131</v>
      </c>
      <c r="Z46" s="117">
        <v>48.904000000000003</v>
      </c>
      <c r="AA46" s="117">
        <v>45.985999999999997</v>
      </c>
      <c r="AB46" s="117">
        <v>48.87</v>
      </c>
      <c r="AC46" s="117">
        <v>42.488999999999997</v>
      </c>
      <c r="AD46" s="117">
        <v>51.238999999999997</v>
      </c>
      <c r="AE46" s="117">
        <v>47.594999999999999</v>
      </c>
      <c r="AF46" s="117">
        <v>51.326000000000001</v>
      </c>
      <c r="AG46" s="117">
        <v>56.716999999999999</v>
      </c>
      <c r="AH46" s="117">
        <v>59.23</v>
      </c>
      <c r="AI46" s="130"/>
      <c r="AJ46" s="130"/>
      <c r="AK46" s="130"/>
      <c r="AL46" s="130"/>
      <c r="AM46" s="130"/>
      <c r="AN46" s="130"/>
      <c r="AO46" s="130"/>
      <c r="AP46" s="130"/>
      <c r="AQ46" s="130"/>
      <c r="AR46" s="130"/>
      <c r="AS46" s="130"/>
      <c r="AT46" s="130"/>
      <c r="AU46" s="130"/>
      <c r="AV46" s="130"/>
      <c r="AW46" s="130"/>
      <c r="AX46" s="130"/>
      <c r="AY46" s="130"/>
    </row>
    <row r="47" spans="1:51" ht="15" x14ac:dyDescent="0.25">
      <c r="A47" s="148">
        <v>45992</v>
      </c>
      <c r="B47" s="279"/>
      <c r="C47" s="269"/>
      <c r="D47" s="296">
        <v>44.18</v>
      </c>
      <c r="E47" s="117">
        <v>44.698999999999998</v>
      </c>
      <c r="F47" s="117">
        <v>50.706000000000003</v>
      </c>
      <c r="G47" s="117">
        <v>52.664999999999999</v>
      </c>
      <c r="H47" s="117">
        <v>51.365000000000002</v>
      </c>
      <c r="I47" s="117">
        <v>48.656999999999996</v>
      </c>
      <c r="J47" s="117">
        <v>38.274999999999999</v>
      </c>
      <c r="K47" s="117">
        <v>35.741999999999997</v>
      </c>
      <c r="L47" s="117">
        <v>36.512999999999998</v>
      </c>
      <c r="M47" s="117">
        <v>33.546999999999997</v>
      </c>
      <c r="N47" s="117">
        <v>38.450000000000003</v>
      </c>
      <c r="O47" s="117">
        <v>45.194000000000003</v>
      </c>
      <c r="P47" s="117">
        <v>48.68</v>
      </c>
      <c r="Q47" s="117">
        <v>50.749000000000002</v>
      </c>
      <c r="R47" s="117">
        <v>53.317</v>
      </c>
      <c r="S47" s="117">
        <v>44.548000000000002</v>
      </c>
      <c r="T47" s="117">
        <v>40.835999999999999</v>
      </c>
      <c r="U47" s="117">
        <v>55.835000000000001</v>
      </c>
      <c r="V47" s="117">
        <v>43.811999999999998</v>
      </c>
      <c r="W47" s="117">
        <v>34.677</v>
      </c>
      <c r="X47" s="117">
        <v>41.332999999999998</v>
      </c>
      <c r="Y47" s="117">
        <v>43.704999999999998</v>
      </c>
      <c r="Z47" s="117">
        <v>40.271000000000001</v>
      </c>
      <c r="AA47" s="117">
        <v>44.396999999999998</v>
      </c>
      <c r="AB47" s="117">
        <v>39.677</v>
      </c>
      <c r="AC47" s="117">
        <v>32.052</v>
      </c>
      <c r="AD47" s="117">
        <v>47.015999999999998</v>
      </c>
      <c r="AE47" s="117">
        <v>38.348999999999997</v>
      </c>
      <c r="AF47" s="117">
        <v>42.76</v>
      </c>
      <c r="AG47" s="117">
        <v>43.491</v>
      </c>
      <c r="AH47" s="117">
        <v>48.732999999999997</v>
      </c>
      <c r="AI47" s="130"/>
      <c r="AJ47" s="130"/>
      <c r="AK47" s="130"/>
      <c r="AL47" s="130"/>
      <c r="AM47" s="130"/>
      <c r="AN47" s="130"/>
      <c r="AO47" s="130"/>
      <c r="AP47" s="130"/>
      <c r="AQ47" s="130"/>
      <c r="AR47" s="130"/>
      <c r="AS47" s="130"/>
      <c r="AT47" s="130"/>
      <c r="AU47" s="130"/>
      <c r="AV47" s="130"/>
      <c r="AW47" s="130"/>
      <c r="AX47" s="130"/>
      <c r="AY47" s="130"/>
    </row>
    <row r="48" spans="1:51" ht="15" x14ac:dyDescent="0.25">
      <c r="A48" s="148">
        <v>46023</v>
      </c>
      <c r="B48" s="279"/>
      <c r="C48" s="269"/>
      <c r="D48" s="296">
        <v>38.07</v>
      </c>
      <c r="E48" s="117">
        <v>38.947000000000003</v>
      </c>
      <c r="F48" s="117">
        <v>39.636000000000003</v>
      </c>
      <c r="G48" s="117">
        <v>43.317</v>
      </c>
      <c r="H48" s="117">
        <v>44.555999999999997</v>
      </c>
      <c r="I48" s="117">
        <v>39.414000000000001</v>
      </c>
      <c r="J48" s="117">
        <v>35.786999999999999</v>
      </c>
      <c r="K48" s="117">
        <v>28.285</v>
      </c>
      <c r="L48" s="117">
        <v>29.113</v>
      </c>
      <c r="M48" s="117">
        <v>25.619</v>
      </c>
      <c r="N48" s="117">
        <v>31.338000000000001</v>
      </c>
      <c r="O48" s="117">
        <v>61.237000000000002</v>
      </c>
      <c r="P48" s="117">
        <v>42.709000000000003</v>
      </c>
      <c r="Q48" s="117">
        <v>41.335000000000001</v>
      </c>
      <c r="R48" s="117">
        <v>40.100999999999999</v>
      </c>
      <c r="S48" s="117">
        <v>38.551000000000002</v>
      </c>
      <c r="T48" s="117">
        <v>32.996000000000002</v>
      </c>
      <c r="U48" s="117">
        <v>45.63</v>
      </c>
      <c r="V48" s="117">
        <v>36.783999999999999</v>
      </c>
      <c r="W48" s="117">
        <v>28.266999999999999</v>
      </c>
      <c r="X48" s="117">
        <v>32.015999999999998</v>
      </c>
      <c r="Y48" s="117">
        <v>37.164999999999999</v>
      </c>
      <c r="Z48" s="117">
        <v>33.090000000000003</v>
      </c>
      <c r="AA48" s="117">
        <v>46.140999999999998</v>
      </c>
      <c r="AB48" s="117">
        <v>31.164000000000001</v>
      </c>
      <c r="AC48" s="117">
        <v>27.956</v>
      </c>
      <c r="AD48" s="117">
        <v>37.865000000000002</v>
      </c>
      <c r="AE48" s="117">
        <v>28.533999999999999</v>
      </c>
      <c r="AF48" s="117">
        <v>32.454000000000001</v>
      </c>
      <c r="AG48" s="117">
        <v>42.808</v>
      </c>
      <c r="AH48" s="117">
        <v>39.965000000000003</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48">
        <v>46054</v>
      </c>
      <c r="B49" s="279"/>
      <c r="C49" s="269"/>
      <c r="D49" s="296">
        <v>32.92</v>
      </c>
      <c r="E49" s="117">
        <v>39.457000000000001</v>
      </c>
      <c r="F49" s="117">
        <v>54.77</v>
      </c>
      <c r="G49" s="117">
        <v>35.567</v>
      </c>
      <c r="H49" s="117">
        <v>36.267000000000003</v>
      </c>
      <c r="I49" s="117">
        <v>35.679000000000002</v>
      </c>
      <c r="J49" s="117">
        <v>36.85</v>
      </c>
      <c r="K49" s="117">
        <v>25.638999999999999</v>
      </c>
      <c r="L49" s="117">
        <v>22.655000000000001</v>
      </c>
      <c r="M49" s="117">
        <v>22.661000000000001</v>
      </c>
      <c r="N49" s="117">
        <v>26.318000000000001</v>
      </c>
      <c r="O49" s="117">
        <v>43.063000000000002</v>
      </c>
      <c r="P49" s="117">
        <v>32.381</v>
      </c>
      <c r="Q49" s="117">
        <v>39.573</v>
      </c>
      <c r="R49" s="117">
        <v>34.28</v>
      </c>
      <c r="S49" s="117">
        <v>38.718000000000004</v>
      </c>
      <c r="T49" s="117">
        <v>27.567</v>
      </c>
      <c r="U49" s="117">
        <v>33.76</v>
      </c>
      <c r="V49" s="117">
        <v>32.606000000000002</v>
      </c>
      <c r="W49" s="117">
        <v>30.347999999999999</v>
      </c>
      <c r="X49" s="117">
        <v>36.4</v>
      </c>
      <c r="Y49" s="117">
        <v>38.859000000000002</v>
      </c>
      <c r="Z49" s="117">
        <v>34.238999999999997</v>
      </c>
      <c r="AA49" s="117">
        <v>46.533000000000001</v>
      </c>
      <c r="AB49" s="117">
        <v>27.021999999999998</v>
      </c>
      <c r="AC49" s="117">
        <v>25.733000000000001</v>
      </c>
      <c r="AD49" s="117">
        <v>31.975999999999999</v>
      </c>
      <c r="AE49" s="117">
        <v>27.004000000000001</v>
      </c>
      <c r="AF49" s="117">
        <v>29.341999999999999</v>
      </c>
      <c r="AG49" s="117">
        <v>39.167999999999999</v>
      </c>
      <c r="AH49" s="117">
        <v>34.908000000000001</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48">
        <v>46082</v>
      </c>
      <c r="B50" s="279"/>
      <c r="C50" s="269"/>
      <c r="D50" s="296">
        <v>44.46</v>
      </c>
      <c r="E50" s="117">
        <v>82.703999999999994</v>
      </c>
      <c r="F50" s="117">
        <v>65.930999999999997</v>
      </c>
      <c r="G50" s="117">
        <v>64.165000000000006</v>
      </c>
      <c r="H50" s="117">
        <v>62.704999999999998</v>
      </c>
      <c r="I50" s="117">
        <v>54.192999999999998</v>
      </c>
      <c r="J50" s="117">
        <v>43.363</v>
      </c>
      <c r="K50" s="117">
        <v>40.917999999999999</v>
      </c>
      <c r="L50" s="117">
        <v>31.728999999999999</v>
      </c>
      <c r="M50" s="117">
        <v>35.939</v>
      </c>
      <c r="N50" s="117">
        <v>63.884</v>
      </c>
      <c r="O50" s="117">
        <v>52.383000000000003</v>
      </c>
      <c r="P50" s="117">
        <v>40.155999999999999</v>
      </c>
      <c r="Q50" s="117">
        <v>101.259</v>
      </c>
      <c r="R50" s="117">
        <v>46.866</v>
      </c>
      <c r="S50" s="117">
        <v>60.618000000000002</v>
      </c>
      <c r="T50" s="117">
        <v>37.685000000000002</v>
      </c>
      <c r="U50" s="117">
        <v>52.585999999999999</v>
      </c>
      <c r="V50" s="117">
        <v>53.726999999999997</v>
      </c>
      <c r="W50" s="117">
        <v>34.026000000000003</v>
      </c>
      <c r="X50" s="117">
        <v>41.959000000000003</v>
      </c>
      <c r="Y50" s="117">
        <v>54.139000000000003</v>
      </c>
      <c r="Z50" s="117">
        <v>39.590000000000003</v>
      </c>
      <c r="AA50" s="117">
        <v>64.44</v>
      </c>
      <c r="AB50" s="117">
        <v>27.327000000000002</v>
      </c>
      <c r="AC50" s="117">
        <v>44.982999999999997</v>
      </c>
      <c r="AD50" s="117">
        <v>39.17</v>
      </c>
      <c r="AE50" s="117">
        <v>42.404000000000003</v>
      </c>
      <c r="AF50" s="117">
        <v>52.808</v>
      </c>
      <c r="AG50" s="117">
        <v>65.173000000000002</v>
      </c>
      <c r="AH50" s="117">
        <v>58.146000000000001</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48">
        <v>46113</v>
      </c>
      <c r="B51" s="279"/>
      <c r="C51" s="269"/>
      <c r="D51" s="296">
        <v>86.78</v>
      </c>
      <c r="E51" s="117">
        <v>88.364999999999995</v>
      </c>
      <c r="F51" s="117">
        <v>109.32599999999999</v>
      </c>
      <c r="G51" s="117">
        <v>125.381</v>
      </c>
      <c r="H51" s="117">
        <v>97.474999999999994</v>
      </c>
      <c r="I51" s="117">
        <v>86.305000000000007</v>
      </c>
      <c r="J51" s="117">
        <v>70.411000000000001</v>
      </c>
      <c r="K51" s="117">
        <v>54.034999999999997</v>
      </c>
      <c r="L51" s="117">
        <v>42.325000000000003</v>
      </c>
      <c r="M51" s="117">
        <v>63.484000000000002</v>
      </c>
      <c r="N51" s="117">
        <v>134.74199999999999</v>
      </c>
      <c r="O51" s="117">
        <v>160.39599999999999</v>
      </c>
      <c r="P51" s="117">
        <v>151.5</v>
      </c>
      <c r="Q51" s="117">
        <v>152.36500000000001</v>
      </c>
      <c r="R51" s="117">
        <v>61.03</v>
      </c>
      <c r="S51" s="117">
        <v>89.150999999999996</v>
      </c>
      <c r="T51" s="117">
        <v>65.638000000000005</v>
      </c>
      <c r="U51" s="117">
        <v>136.017</v>
      </c>
      <c r="V51" s="117">
        <v>98.111000000000004</v>
      </c>
      <c r="W51" s="117">
        <v>36.457999999999998</v>
      </c>
      <c r="X51" s="117">
        <v>75.876000000000005</v>
      </c>
      <c r="Y51" s="117">
        <v>56.985999999999997</v>
      </c>
      <c r="Z51" s="117">
        <v>77.506</v>
      </c>
      <c r="AA51" s="117">
        <v>110.976</v>
      </c>
      <c r="AB51" s="117">
        <v>33.122</v>
      </c>
      <c r="AC51" s="117">
        <v>104.593</v>
      </c>
      <c r="AD51" s="117">
        <v>47.936999999999998</v>
      </c>
      <c r="AE51" s="117">
        <v>70.37</v>
      </c>
      <c r="AF51" s="117">
        <v>137.40199999999999</v>
      </c>
      <c r="AG51" s="117">
        <v>162.96100000000001</v>
      </c>
      <c r="AH51" s="117">
        <v>116.42700000000001</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48">
        <v>46143</v>
      </c>
      <c r="B52" s="279"/>
      <c r="C52" s="269"/>
      <c r="D52" s="296">
        <v>158.91</v>
      </c>
      <c r="E52" s="117">
        <v>281.83999999999997</v>
      </c>
      <c r="F52" s="117">
        <v>183.048</v>
      </c>
      <c r="G52" s="117">
        <v>303.858</v>
      </c>
      <c r="H52" s="117">
        <v>238.899</v>
      </c>
      <c r="I52" s="117">
        <v>164.4</v>
      </c>
      <c r="J52" s="117">
        <v>120.309</v>
      </c>
      <c r="K52" s="117">
        <v>151.548</v>
      </c>
      <c r="L52" s="117">
        <v>40.155999999999999</v>
      </c>
      <c r="M52" s="117">
        <v>158.63</v>
      </c>
      <c r="N52" s="117">
        <v>156.45500000000001</v>
      </c>
      <c r="O52" s="117">
        <v>332.86799999999999</v>
      </c>
      <c r="P52" s="117">
        <v>183.68299999999999</v>
      </c>
      <c r="Q52" s="117">
        <v>158.35</v>
      </c>
      <c r="R52" s="117">
        <v>291.42599999999999</v>
      </c>
      <c r="S52" s="117">
        <v>257.25799999999998</v>
      </c>
      <c r="T52" s="117">
        <v>141.47499999999999</v>
      </c>
      <c r="U52" s="117">
        <v>231.083</v>
      </c>
      <c r="V52" s="117">
        <v>85.474999999999994</v>
      </c>
      <c r="W52" s="117">
        <v>101.873</v>
      </c>
      <c r="X52" s="117">
        <v>180.90700000000001</v>
      </c>
      <c r="Y52" s="117">
        <v>128.76900000000001</v>
      </c>
      <c r="Z52" s="117">
        <v>169.22900000000001</v>
      </c>
      <c r="AA52" s="117">
        <v>159.68100000000001</v>
      </c>
      <c r="AB52" s="117">
        <v>69.480999999999995</v>
      </c>
      <c r="AC52" s="117">
        <v>297.65100000000001</v>
      </c>
      <c r="AD52" s="117">
        <v>111.47199999999999</v>
      </c>
      <c r="AE52" s="117">
        <v>132.38200000000001</v>
      </c>
      <c r="AF52" s="117">
        <v>215.71299999999999</v>
      </c>
      <c r="AG52" s="117">
        <v>471.339</v>
      </c>
      <c r="AH52" s="117">
        <v>224.99100000000001</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48">
        <v>46174</v>
      </c>
      <c r="B53" s="279"/>
      <c r="C53" s="269"/>
      <c r="D53" s="296">
        <v>78.680000000000007</v>
      </c>
      <c r="E53" s="117">
        <v>362.76499999999999</v>
      </c>
      <c r="F53" s="117">
        <v>78.864000000000004</v>
      </c>
      <c r="G53" s="117">
        <v>248.34200000000001</v>
      </c>
      <c r="H53" s="117">
        <v>145.154</v>
      </c>
      <c r="I53" s="117">
        <v>145.89099999999999</v>
      </c>
      <c r="J53" s="117">
        <v>25.391999999999999</v>
      </c>
      <c r="K53" s="117">
        <v>51.206000000000003</v>
      </c>
      <c r="L53" s="117">
        <v>-1.7230000000000001</v>
      </c>
      <c r="M53" s="117">
        <v>93.921000000000006</v>
      </c>
      <c r="N53" s="117">
        <v>36.354999999999997</v>
      </c>
      <c r="O53" s="117">
        <v>204.196</v>
      </c>
      <c r="P53" s="117">
        <v>65.807000000000002</v>
      </c>
      <c r="Q53" s="117">
        <v>44.901000000000003</v>
      </c>
      <c r="R53" s="117">
        <v>280.65199999999999</v>
      </c>
      <c r="S53" s="117">
        <v>127.255</v>
      </c>
      <c r="T53" s="117">
        <v>153.08099999999999</v>
      </c>
      <c r="U53" s="117">
        <v>294.125</v>
      </c>
      <c r="V53" s="117">
        <v>1.996</v>
      </c>
      <c r="W53" s="117">
        <v>63.375999999999998</v>
      </c>
      <c r="X53" s="117">
        <v>139.40700000000001</v>
      </c>
      <c r="Y53" s="117">
        <v>106.44799999999999</v>
      </c>
      <c r="Z53" s="117">
        <v>109.566</v>
      </c>
      <c r="AA53" s="117">
        <v>140.65299999999999</v>
      </c>
      <c r="AB53" s="117">
        <v>-4.9470000000000001</v>
      </c>
      <c r="AC53" s="117">
        <v>261.22899999999998</v>
      </c>
      <c r="AD53" s="117">
        <v>51.313000000000002</v>
      </c>
      <c r="AE53" s="117">
        <v>150.40199999999999</v>
      </c>
      <c r="AF53" s="117">
        <v>112.215</v>
      </c>
      <c r="AG53" s="117">
        <v>357.93200000000002</v>
      </c>
      <c r="AH53" s="117">
        <v>129.21100000000001</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48">
        <v>46204</v>
      </c>
      <c r="B54" s="279"/>
      <c r="C54" s="269"/>
      <c r="D54" s="296">
        <v>-14.51</v>
      </c>
      <c r="E54" s="117">
        <v>193.47200000000001</v>
      </c>
      <c r="F54" s="117">
        <v>-10.311999999999999</v>
      </c>
      <c r="G54" s="117">
        <v>27.981000000000002</v>
      </c>
      <c r="H54" s="117">
        <v>29.510999999999999</v>
      </c>
      <c r="I54" s="117">
        <v>40.822000000000003</v>
      </c>
      <c r="J54" s="117">
        <v>-24.190999999999999</v>
      </c>
      <c r="K54" s="117">
        <v>-19.640999999999998</v>
      </c>
      <c r="L54" s="117">
        <v>-22.542000000000002</v>
      </c>
      <c r="M54" s="117">
        <v>-12.374000000000001</v>
      </c>
      <c r="N54" s="117">
        <v>-17.997</v>
      </c>
      <c r="O54" s="117">
        <v>24.530999999999999</v>
      </c>
      <c r="P54" s="117">
        <v>-12.398999999999999</v>
      </c>
      <c r="Q54" s="117">
        <v>-15.837999999999999</v>
      </c>
      <c r="R54" s="117">
        <v>56.164999999999999</v>
      </c>
      <c r="S54" s="117">
        <v>24.097000000000001</v>
      </c>
      <c r="T54" s="117">
        <v>-0.54100000000000004</v>
      </c>
      <c r="U54" s="117">
        <v>83.725999999999999</v>
      </c>
      <c r="V54" s="117">
        <v>-15.422000000000001</v>
      </c>
      <c r="W54" s="117">
        <v>-8.6080000000000005</v>
      </c>
      <c r="X54" s="117">
        <v>12.025</v>
      </c>
      <c r="Y54" s="117">
        <v>7.1230000000000002</v>
      </c>
      <c r="Z54" s="117">
        <v>5.149</v>
      </c>
      <c r="AA54" s="117">
        <v>3.4630000000000001</v>
      </c>
      <c r="AB54" s="117">
        <v>-21.381</v>
      </c>
      <c r="AC54" s="117">
        <v>72.521000000000001</v>
      </c>
      <c r="AD54" s="117">
        <v>-17.911000000000001</v>
      </c>
      <c r="AE54" s="117">
        <v>56.55</v>
      </c>
      <c r="AF54" s="117">
        <v>39.863999999999997</v>
      </c>
      <c r="AG54" s="117">
        <v>127.46</v>
      </c>
      <c r="AH54" s="117">
        <v>26.632999999999999</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48">
        <v>46235</v>
      </c>
      <c r="B55" s="279"/>
      <c r="C55" s="269"/>
      <c r="D55" s="296">
        <v>-10.68</v>
      </c>
      <c r="E55" s="117">
        <v>33.886000000000003</v>
      </c>
      <c r="F55" s="117">
        <v>-8.1590000000000007</v>
      </c>
      <c r="G55" s="117">
        <v>15.071999999999999</v>
      </c>
      <c r="H55" s="117">
        <v>-1.8720000000000001</v>
      </c>
      <c r="I55" s="117">
        <v>28.196000000000002</v>
      </c>
      <c r="J55" s="117">
        <v>-9.6180000000000003</v>
      </c>
      <c r="K55" s="117">
        <v>-7.6509999999999998</v>
      </c>
      <c r="L55" s="117">
        <v>-7.6210000000000004</v>
      </c>
      <c r="M55" s="117">
        <v>-8.9149999999999991</v>
      </c>
      <c r="N55" s="117">
        <v>-5.9279999999999999</v>
      </c>
      <c r="O55" s="117">
        <v>4.1900000000000004</v>
      </c>
      <c r="P55" s="117">
        <v>-4.5179999999999998</v>
      </c>
      <c r="Q55" s="117">
        <v>-5.5570000000000004</v>
      </c>
      <c r="R55" s="117">
        <v>16.655999999999999</v>
      </c>
      <c r="S55" s="117">
        <v>1.3160000000000001</v>
      </c>
      <c r="T55" s="117">
        <v>9.2829999999999995</v>
      </c>
      <c r="U55" s="117">
        <v>5.62</v>
      </c>
      <c r="V55" s="117">
        <v>-6.2960000000000003</v>
      </c>
      <c r="W55" s="117">
        <v>4.9939999999999998</v>
      </c>
      <c r="X55" s="117">
        <v>17.635999999999999</v>
      </c>
      <c r="Y55" s="117">
        <v>4.7329999999999997</v>
      </c>
      <c r="Z55" s="117">
        <v>5.9870000000000001</v>
      </c>
      <c r="AA55" s="117">
        <v>7.0830000000000002</v>
      </c>
      <c r="AB55" s="117">
        <v>1.2150000000000001</v>
      </c>
      <c r="AC55" s="117">
        <v>16.913</v>
      </c>
      <c r="AD55" s="117">
        <v>-3.7909999999999999</v>
      </c>
      <c r="AE55" s="117">
        <v>22.616</v>
      </c>
      <c r="AF55" s="117">
        <v>32.502000000000002</v>
      </c>
      <c r="AG55" s="117">
        <v>43.322000000000003</v>
      </c>
      <c r="AH55" s="117">
        <v>22.132000000000001</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48">
        <v>46266</v>
      </c>
      <c r="B56" s="279"/>
      <c r="C56" s="269"/>
      <c r="D56" s="296">
        <v>13.96</v>
      </c>
      <c r="E56" s="117">
        <v>42.612000000000002</v>
      </c>
      <c r="F56" s="117">
        <v>26.605</v>
      </c>
      <c r="G56" s="117">
        <v>51.915999999999997</v>
      </c>
      <c r="H56" s="117">
        <v>21.84</v>
      </c>
      <c r="I56" s="117">
        <v>34.023000000000003</v>
      </c>
      <c r="J56" s="117">
        <v>19.495000000000001</v>
      </c>
      <c r="K56" s="117">
        <v>19.969000000000001</v>
      </c>
      <c r="L56" s="117">
        <v>12.52</v>
      </c>
      <c r="M56" s="117">
        <v>30.524999999999999</v>
      </c>
      <c r="N56" s="117">
        <v>37.987000000000002</v>
      </c>
      <c r="O56" s="117">
        <v>31.16</v>
      </c>
      <c r="P56" s="117">
        <v>34.610999999999997</v>
      </c>
      <c r="Q56" s="117">
        <v>52.889000000000003</v>
      </c>
      <c r="R56" s="117">
        <v>38.212000000000003</v>
      </c>
      <c r="S56" s="117">
        <v>29.754000000000001</v>
      </c>
      <c r="T56" s="117">
        <v>24.838999999999999</v>
      </c>
      <c r="U56" s="117">
        <v>35.845999999999997</v>
      </c>
      <c r="V56" s="117">
        <v>17.187999999999999</v>
      </c>
      <c r="W56" s="117">
        <v>42.639000000000003</v>
      </c>
      <c r="X56" s="117">
        <v>53.323999999999998</v>
      </c>
      <c r="Y56" s="117">
        <v>29.760999999999999</v>
      </c>
      <c r="Z56" s="117">
        <v>30.2</v>
      </c>
      <c r="AA56" s="117">
        <v>30.494</v>
      </c>
      <c r="AB56" s="117">
        <v>23.094000000000001</v>
      </c>
      <c r="AC56" s="117">
        <v>30.081</v>
      </c>
      <c r="AD56" s="117">
        <v>25.7</v>
      </c>
      <c r="AE56" s="117">
        <v>31.683</v>
      </c>
      <c r="AF56" s="117">
        <v>33.494</v>
      </c>
      <c r="AG56" s="117">
        <v>46.752000000000002</v>
      </c>
      <c r="AH56" s="117">
        <v>28.949000000000002</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48">
        <v>46296</v>
      </c>
      <c r="B57" s="279"/>
      <c r="C57" s="269"/>
      <c r="D57" s="296">
        <v>42.03</v>
      </c>
      <c r="E57" s="117">
        <v>79.86</v>
      </c>
      <c r="F57" s="117">
        <v>72.055000000000007</v>
      </c>
      <c r="G57" s="117">
        <v>96.177000000000007</v>
      </c>
      <c r="H57" s="117">
        <v>61.121000000000002</v>
      </c>
      <c r="I57" s="117">
        <v>47.5</v>
      </c>
      <c r="J57" s="117">
        <v>53.593000000000004</v>
      </c>
      <c r="K57" s="117">
        <v>45.417000000000002</v>
      </c>
      <c r="L57" s="117">
        <v>41.518999999999998</v>
      </c>
      <c r="M57" s="117">
        <v>43.603000000000002</v>
      </c>
      <c r="N57" s="117">
        <v>62.271999999999998</v>
      </c>
      <c r="O57" s="117">
        <v>80.899000000000001</v>
      </c>
      <c r="P57" s="117">
        <v>126.276</v>
      </c>
      <c r="Q57" s="117">
        <v>94.656000000000006</v>
      </c>
      <c r="R57" s="117">
        <v>63.704999999999998</v>
      </c>
      <c r="S57" s="117">
        <v>60.420999999999999</v>
      </c>
      <c r="T57" s="117">
        <v>56.924999999999997</v>
      </c>
      <c r="U57" s="117">
        <v>66.260999999999996</v>
      </c>
      <c r="V57" s="117">
        <v>37.795999999999999</v>
      </c>
      <c r="W57" s="117">
        <v>76.13</v>
      </c>
      <c r="X57" s="117">
        <v>89.385999999999996</v>
      </c>
      <c r="Y57" s="117">
        <v>60.795999999999999</v>
      </c>
      <c r="Z57" s="117">
        <v>64.028999999999996</v>
      </c>
      <c r="AA57" s="117">
        <v>70.069999999999993</v>
      </c>
      <c r="AB57" s="117">
        <v>50.61</v>
      </c>
      <c r="AC57" s="117">
        <v>72.992000000000004</v>
      </c>
      <c r="AD57" s="117">
        <v>42.11</v>
      </c>
      <c r="AE57" s="117">
        <v>40.569000000000003</v>
      </c>
      <c r="AF57" s="117">
        <v>43</v>
      </c>
      <c r="AG57" s="117">
        <v>63.954000000000001</v>
      </c>
      <c r="AH57" s="117">
        <v>53.898000000000003</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48">
        <v>46327</v>
      </c>
      <c r="B58" s="279"/>
      <c r="C58" s="269"/>
      <c r="D58" s="296">
        <v>55.83</v>
      </c>
      <c r="E58" s="117">
        <v>64.31</v>
      </c>
      <c r="F58" s="117">
        <v>64.572000000000003</v>
      </c>
      <c r="G58" s="117">
        <v>69.341999999999999</v>
      </c>
      <c r="H58" s="117">
        <v>55.963000000000001</v>
      </c>
      <c r="I58" s="117">
        <v>47.72</v>
      </c>
      <c r="J58" s="117">
        <v>44.960999999999999</v>
      </c>
      <c r="K58" s="117">
        <v>44.115000000000002</v>
      </c>
      <c r="L58" s="117">
        <v>44.027000000000001</v>
      </c>
      <c r="M58" s="117">
        <v>43.345999999999997</v>
      </c>
      <c r="N58" s="117">
        <v>59.472999999999999</v>
      </c>
      <c r="O58" s="117">
        <v>65.191000000000003</v>
      </c>
      <c r="P58" s="117">
        <v>74.725999999999999</v>
      </c>
      <c r="Q58" s="117">
        <v>64.459000000000003</v>
      </c>
      <c r="R58" s="117">
        <v>52.654000000000003</v>
      </c>
      <c r="S58" s="117">
        <v>51.16</v>
      </c>
      <c r="T58" s="117">
        <v>54.356999999999999</v>
      </c>
      <c r="U58" s="117">
        <v>55.750999999999998</v>
      </c>
      <c r="V58" s="117">
        <v>40.363999999999997</v>
      </c>
      <c r="W58" s="117">
        <v>55.738</v>
      </c>
      <c r="X58" s="117">
        <v>54.24</v>
      </c>
      <c r="Y58" s="117">
        <v>49.618000000000002</v>
      </c>
      <c r="Z58" s="117">
        <v>45.987000000000002</v>
      </c>
      <c r="AA58" s="117">
        <v>48.91</v>
      </c>
      <c r="AB58" s="117">
        <v>42.473999999999997</v>
      </c>
      <c r="AC58" s="117">
        <v>52.963999999999999</v>
      </c>
      <c r="AD58" s="117">
        <v>47.698</v>
      </c>
      <c r="AE58" s="117">
        <v>51.247999999999998</v>
      </c>
      <c r="AF58" s="117">
        <v>56.948</v>
      </c>
      <c r="AG58" s="117">
        <v>59.615000000000002</v>
      </c>
      <c r="AH58" s="117">
        <v>54.755000000000003</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48">
        <v>46357</v>
      </c>
      <c r="B59" s="279"/>
      <c r="C59" s="269"/>
      <c r="D59" s="296">
        <v>44.18</v>
      </c>
      <c r="E59" s="117">
        <v>50.97</v>
      </c>
      <c r="F59" s="117">
        <v>52.951000000000001</v>
      </c>
      <c r="G59" s="117">
        <v>51.365000000000002</v>
      </c>
      <c r="H59" s="117">
        <v>48.741</v>
      </c>
      <c r="I59" s="117">
        <v>38.347999999999999</v>
      </c>
      <c r="J59" s="117">
        <v>35.896000000000001</v>
      </c>
      <c r="K59" s="117">
        <v>36.655000000000001</v>
      </c>
      <c r="L59" s="117">
        <v>33.578000000000003</v>
      </c>
      <c r="M59" s="117">
        <v>38.515000000000001</v>
      </c>
      <c r="N59" s="117">
        <v>45.16</v>
      </c>
      <c r="O59" s="117">
        <v>48.649000000000001</v>
      </c>
      <c r="P59" s="117">
        <v>50.738999999999997</v>
      </c>
      <c r="Q59" s="117">
        <v>53.546999999999997</v>
      </c>
      <c r="R59" s="117">
        <v>44.658999999999999</v>
      </c>
      <c r="S59" s="117">
        <v>40.837000000000003</v>
      </c>
      <c r="T59" s="117">
        <v>55.923000000000002</v>
      </c>
      <c r="U59" s="117">
        <v>44.213999999999999</v>
      </c>
      <c r="V59" s="117">
        <v>34.718000000000004</v>
      </c>
      <c r="W59" s="117">
        <v>41.387999999999998</v>
      </c>
      <c r="X59" s="117">
        <v>43.808</v>
      </c>
      <c r="Y59" s="117">
        <v>40.341000000000001</v>
      </c>
      <c r="Z59" s="117">
        <v>44.401000000000003</v>
      </c>
      <c r="AA59" s="117">
        <v>39.716000000000001</v>
      </c>
      <c r="AB59" s="117">
        <v>32.04</v>
      </c>
      <c r="AC59" s="117">
        <v>47.165999999999997</v>
      </c>
      <c r="AD59" s="117">
        <v>38.448</v>
      </c>
      <c r="AE59" s="117">
        <v>42.689</v>
      </c>
      <c r="AF59" s="117">
        <v>43.694000000000003</v>
      </c>
      <c r="AG59" s="117">
        <v>48.826999999999998</v>
      </c>
      <c r="AH59" s="117">
        <v>44.726999999999997</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48">
        <v>46388</v>
      </c>
      <c r="B60" s="279"/>
      <c r="C60" s="269"/>
      <c r="D60" s="296">
        <v>38.07</v>
      </c>
      <c r="E60" s="117">
        <v>39.731999999999999</v>
      </c>
      <c r="F60" s="117">
        <v>43.579000000000001</v>
      </c>
      <c r="G60" s="117">
        <v>44.555</v>
      </c>
      <c r="H60" s="117">
        <v>39.493000000000002</v>
      </c>
      <c r="I60" s="117">
        <v>35.377000000000002</v>
      </c>
      <c r="J60" s="117">
        <v>28.425999999999998</v>
      </c>
      <c r="K60" s="117">
        <v>29.245999999999999</v>
      </c>
      <c r="L60" s="117">
        <v>25.646999999999998</v>
      </c>
      <c r="M60" s="117">
        <v>31.466000000000001</v>
      </c>
      <c r="N60" s="117">
        <v>61.192</v>
      </c>
      <c r="O60" s="117">
        <v>42.679000000000002</v>
      </c>
      <c r="P60" s="117">
        <v>41.33</v>
      </c>
      <c r="Q60" s="117">
        <v>40.398000000000003</v>
      </c>
      <c r="R60" s="117">
        <v>38.656999999999996</v>
      </c>
      <c r="S60" s="117">
        <v>32.996000000000002</v>
      </c>
      <c r="T60" s="117">
        <v>45.712000000000003</v>
      </c>
      <c r="U60" s="117">
        <v>36.941000000000003</v>
      </c>
      <c r="V60" s="117">
        <v>28.305</v>
      </c>
      <c r="W60" s="117">
        <v>32.067</v>
      </c>
      <c r="X60" s="117">
        <v>37.261000000000003</v>
      </c>
      <c r="Y60" s="117">
        <v>33.087000000000003</v>
      </c>
      <c r="Z60" s="117">
        <v>46.154000000000003</v>
      </c>
      <c r="AA60" s="117">
        <v>31.201000000000001</v>
      </c>
      <c r="AB60" s="117">
        <v>27.945</v>
      </c>
      <c r="AC60" s="117">
        <v>37.984999999999999</v>
      </c>
      <c r="AD60" s="117">
        <v>28.625</v>
      </c>
      <c r="AE60" s="117">
        <v>32.390999999999998</v>
      </c>
      <c r="AF60" s="117">
        <v>43.008000000000003</v>
      </c>
      <c r="AG60" s="117">
        <v>40.023000000000003</v>
      </c>
      <c r="AH60" s="117">
        <v>38.972999999999999</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48">
        <v>46419</v>
      </c>
      <c r="B61" s="279"/>
      <c r="C61" s="269"/>
      <c r="D61" s="296">
        <v>32.92</v>
      </c>
      <c r="E61" s="117">
        <v>53.774999999999999</v>
      </c>
      <c r="F61" s="117">
        <v>35.786000000000001</v>
      </c>
      <c r="G61" s="117">
        <v>36.267000000000003</v>
      </c>
      <c r="H61" s="117">
        <v>35.744999999999997</v>
      </c>
      <c r="I61" s="117">
        <v>36.866999999999997</v>
      </c>
      <c r="J61" s="117">
        <v>25.762</v>
      </c>
      <c r="K61" s="117">
        <v>22.766999999999999</v>
      </c>
      <c r="L61" s="117">
        <v>22.687000000000001</v>
      </c>
      <c r="M61" s="117">
        <v>25.832000000000001</v>
      </c>
      <c r="N61" s="117">
        <v>43.031999999999996</v>
      </c>
      <c r="O61" s="117">
        <v>32.356000000000002</v>
      </c>
      <c r="P61" s="117">
        <v>39.569000000000003</v>
      </c>
      <c r="Q61" s="117">
        <v>33.884999999999998</v>
      </c>
      <c r="R61" s="117">
        <v>38.811999999999998</v>
      </c>
      <c r="S61" s="117">
        <v>27.567</v>
      </c>
      <c r="T61" s="117">
        <v>33.850999999999999</v>
      </c>
      <c r="U61" s="117">
        <v>32.668999999999997</v>
      </c>
      <c r="V61" s="117">
        <v>30.387</v>
      </c>
      <c r="W61" s="117">
        <v>36.448999999999998</v>
      </c>
      <c r="X61" s="117">
        <v>38.951999999999998</v>
      </c>
      <c r="Y61" s="117">
        <v>33.918999999999997</v>
      </c>
      <c r="Z61" s="117">
        <v>46.537999999999997</v>
      </c>
      <c r="AA61" s="117">
        <v>27.053999999999998</v>
      </c>
      <c r="AB61" s="117">
        <v>25.722999999999999</v>
      </c>
      <c r="AC61" s="117">
        <v>32.072000000000003</v>
      </c>
      <c r="AD61" s="117">
        <v>27.085999999999999</v>
      </c>
      <c r="AE61" s="117">
        <v>29.286000000000001</v>
      </c>
      <c r="AF61" s="117">
        <v>39.345999999999997</v>
      </c>
      <c r="AG61" s="117">
        <v>34.628</v>
      </c>
      <c r="AH61" s="117">
        <v>39.478999999999999</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48">
        <v>46447</v>
      </c>
      <c r="B62" s="279"/>
      <c r="C62" s="269"/>
      <c r="D62" s="296">
        <v>44.46</v>
      </c>
      <c r="E62" s="117">
        <v>65.483000000000004</v>
      </c>
      <c r="F62" s="117">
        <v>64.42</v>
      </c>
      <c r="G62" s="117">
        <v>62.707000000000001</v>
      </c>
      <c r="H62" s="117">
        <v>54.265000000000001</v>
      </c>
      <c r="I62" s="117">
        <v>42.933</v>
      </c>
      <c r="J62" s="117">
        <v>41.061999999999998</v>
      </c>
      <c r="K62" s="117">
        <v>31.853999999999999</v>
      </c>
      <c r="L62" s="117">
        <v>35.984999999999999</v>
      </c>
      <c r="M62" s="117">
        <v>63.284999999999997</v>
      </c>
      <c r="N62" s="117">
        <v>52.35</v>
      </c>
      <c r="O62" s="117">
        <v>40.125999999999998</v>
      </c>
      <c r="P62" s="117">
        <v>101.25</v>
      </c>
      <c r="Q62" s="117">
        <v>46.774000000000001</v>
      </c>
      <c r="R62" s="117">
        <v>60.731999999999999</v>
      </c>
      <c r="S62" s="117">
        <v>37.683</v>
      </c>
      <c r="T62" s="117">
        <v>52.66</v>
      </c>
      <c r="U62" s="117">
        <v>52.372999999999998</v>
      </c>
      <c r="V62" s="117">
        <v>34.063000000000002</v>
      </c>
      <c r="W62" s="117">
        <v>42.006</v>
      </c>
      <c r="X62" s="117">
        <v>54.262</v>
      </c>
      <c r="Y62" s="117">
        <v>40.045999999999999</v>
      </c>
      <c r="Z62" s="117">
        <v>64.435000000000002</v>
      </c>
      <c r="AA62" s="117">
        <v>27.359000000000002</v>
      </c>
      <c r="AB62" s="117">
        <v>44.988</v>
      </c>
      <c r="AC62" s="117">
        <v>38.796999999999997</v>
      </c>
      <c r="AD62" s="117">
        <v>42.494999999999997</v>
      </c>
      <c r="AE62" s="117">
        <v>52.741</v>
      </c>
      <c r="AF62" s="117">
        <v>65.406000000000006</v>
      </c>
      <c r="AG62" s="117">
        <v>58.021000000000001</v>
      </c>
      <c r="AH62" s="117">
        <v>78.853999999999999</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48">
        <v>46478</v>
      </c>
      <c r="B63" s="279"/>
      <c r="C63" s="269"/>
      <c r="D63" s="296">
        <v>86.78</v>
      </c>
      <c r="E63" s="117">
        <v>108.58199999999999</v>
      </c>
      <c r="F63" s="117">
        <v>125.664</v>
      </c>
      <c r="G63" s="117">
        <v>97.477000000000004</v>
      </c>
      <c r="H63" s="117">
        <v>86.39</v>
      </c>
      <c r="I63" s="117">
        <v>66.736000000000004</v>
      </c>
      <c r="J63" s="117">
        <v>54.191000000000003</v>
      </c>
      <c r="K63" s="117">
        <v>42.508000000000003</v>
      </c>
      <c r="L63" s="117">
        <v>63.554000000000002</v>
      </c>
      <c r="M63" s="117">
        <v>131.221</v>
      </c>
      <c r="N63" s="117">
        <v>160.34</v>
      </c>
      <c r="O63" s="117">
        <v>151.45699999999999</v>
      </c>
      <c r="P63" s="117">
        <v>152.34800000000001</v>
      </c>
      <c r="Q63" s="117">
        <v>60.917000000000002</v>
      </c>
      <c r="R63" s="117">
        <v>89.283000000000001</v>
      </c>
      <c r="S63" s="117">
        <v>65.635000000000005</v>
      </c>
      <c r="T63" s="117">
        <v>136.09800000000001</v>
      </c>
      <c r="U63" s="117">
        <v>96.59</v>
      </c>
      <c r="V63" s="117">
        <v>36.49</v>
      </c>
      <c r="W63" s="117">
        <v>75.926000000000002</v>
      </c>
      <c r="X63" s="117">
        <v>57.082000000000001</v>
      </c>
      <c r="Y63" s="117">
        <v>75.070999999999998</v>
      </c>
      <c r="Z63" s="117">
        <v>110.968</v>
      </c>
      <c r="AA63" s="117">
        <v>33.162999999999997</v>
      </c>
      <c r="AB63" s="117">
        <v>104.539</v>
      </c>
      <c r="AC63" s="117">
        <v>46.503999999999998</v>
      </c>
      <c r="AD63" s="117">
        <v>70.462999999999994</v>
      </c>
      <c r="AE63" s="117">
        <v>137.31899999999999</v>
      </c>
      <c r="AF63" s="117">
        <v>163.316</v>
      </c>
      <c r="AG63" s="117">
        <v>113.19499999999999</v>
      </c>
      <c r="AH63" s="117">
        <v>110.29300000000001</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48">
        <v>46508</v>
      </c>
      <c r="B64" s="279"/>
      <c r="C64" s="269"/>
      <c r="D64" s="296">
        <v>158.91</v>
      </c>
      <c r="E64" s="117">
        <v>183.048</v>
      </c>
      <c r="F64" s="117">
        <v>303.858</v>
      </c>
      <c r="G64" s="117">
        <v>238.899</v>
      </c>
      <c r="H64" s="117">
        <v>164.4</v>
      </c>
      <c r="I64" s="117">
        <v>120.309</v>
      </c>
      <c r="J64" s="117">
        <v>151.548</v>
      </c>
      <c r="K64" s="117">
        <v>40.155999999999999</v>
      </c>
      <c r="L64" s="117">
        <v>158.63</v>
      </c>
      <c r="M64" s="117">
        <v>156.45500000000001</v>
      </c>
      <c r="N64" s="117">
        <v>332.86799999999999</v>
      </c>
      <c r="O64" s="117">
        <v>183.68299999999999</v>
      </c>
      <c r="P64" s="117">
        <v>158.35</v>
      </c>
      <c r="Q64" s="117">
        <v>291.42599999999999</v>
      </c>
      <c r="R64" s="117">
        <v>257.25799999999998</v>
      </c>
      <c r="S64" s="117">
        <v>141.47499999999999</v>
      </c>
      <c r="T64" s="117">
        <v>231.083</v>
      </c>
      <c r="U64" s="117">
        <v>85.474999999999994</v>
      </c>
      <c r="V64" s="117">
        <v>101.873</v>
      </c>
      <c r="W64" s="117">
        <v>180.90700000000001</v>
      </c>
      <c r="X64" s="117">
        <v>128.76900000000001</v>
      </c>
      <c r="Y64" s="117">
        <v>169.22900000000001</v>
      </c>
      <c r="Z64" s="117">
        <v>159.68100000000001</v>
      </c>
      <c r="AA64" s="117">
        <v>69.480999999999995</v>
      </c>
      <c r="AB64" s="117">
        <v>297.65100000000001</v>
      </c>
      <c r="AC64" s="117">
        <v>111.47199999999999</v>
      </c>
      <c r="AD64" s="117">
        <v>132.38200000000001</v>
      </c>
      <c r="AE64" s="117">
        <v>215.71299999999999</v>
      </c>
      <c r="AF64" s="117">
        <v>471.339</v>
      </c>
      <c r="AG64" s="117">
        <v>224.99100000000001</v>
      </c>
      <c r="AH64" s="117">
        <v>224.99100000000001</v>
      </c>
      <c r="AI64" s="130"/>
      <c r="AJ64" s="130"/>
      <c r="AK64" s="130"/>
      <c r="AL64" s="130"/>
      <c r="AM64" s="130"/>
      <c r="AN64" s="130"/>
      <c r="AO64" s="130"/>
      <c r="AP64" s="130"/>
      <c r="AQ64" s="130"/>
      <c r="AR64" s="130"/>
      <c r="AS64" s="130"/>
      <c r="AT64" s="130"/>
      <c r="AU64" s="130"/>
      <c r="AV64" s="130"/>
      <c r="AW64" s="130"/>
      <c r="AX64" s="130"/>
      <c r="AY64" s="130"/>
      <c r="ALQ64" s="117" t="e">
        <v>#N/A</v>
      </c>
    </row>
    <row r="65" spans="1:1005" ht="15" x14ac:dyDescent="0.25">
      <c r="A65" s="148">
        <v>46539</v>
      </c>
      <c r="B65" s="279"/>
      <c r="C65" s="269"/>
      <c r="D65" s="296">
        <v>78.680000000000007</v>
      </c>
      <c r="E65" s="117">
        <v>78.864000000000004</v>
      </c>
      <c r="F65" s="117">
        <v>248.34200000000001</v>
      </c>
      <c r="G65" s="117">
        <v>145.154</v>
      </c>
      <c r="H65" s="117">
        <v>145.89099999999999</v>
      </c>
      <c r="I65" s="117">
        <v>25.391999999999999</v>
      </c>
      <c r="J65" s="117">
        <v>51.206000000000003</v>
      </c>
      <c r="K65" s="117">
        <v>-1.7230000000000001</v>
      </c>
      <c r="L65" s="117">
        <v>93.921000000000006</v>
      </c>
      <c r="M65" s="117">
        <v>36.354999999999997</v>
      </c>
      <c r="N65" s="117">
        <v>204.196</v>
      </c>
      <c r="O65" s="117">
        <v>65.807000000000002</v>
      </c>
      <c r="P65" s="117">
        <v>44.901000000000003</v>
      </c>
      <c r="Q65" s="117">
        <v>280.65199999999999</v>
      </c>
      <c r="R65" s="117">
        <v>127.255</v>
      </c>
      <c r="S65" s="117">
        <v>153.08099999999999</v>
      </c>
      <c r="T65" s="117">
        <v>294.125</v>
      </c>
      <c r="U65" s="117">
        <v>1.996</v>
      </c>
      <c r="V65" s="117">
        <v>63.375999999999998</v>
      </c>
      <c r="W65" s="117">
        <v>139.40700000000001</v>
      </c>
      <c r="X65" s="117">
        <v>106.44799999999999</v>
      </c>
      <c r="Y65" s="117">
        <v>109.566</v>
      </c>
      <c r="Z65" s="117">
        <v>140.65299999999999</v>
      </c>
      <c r="AA65" s="117">
        <v>-4.9470000000000001</v>
      </c>
      <c r="AB65" s="117">
        <v>261.22899999999998</v>
      </c>
      <c r="AC65" s="117">
        <v>51.313000000000002</v>
      </c>
      <c r="AD65" s="117">
        <v>150.40199999999999</v>
      </c>
      <c r="AE65" s="117">
        <v>112.215</v>
      </c>
      <c r="AF65" s="117">
        <v>357.93200000000002</v>
      </c>
      <c r="AG65" s="117">
        <v>129.21100000000001</v>
      </c>
      <c r="AH65" s="117">
        <v>129.21100000000001</v>
      </c>
      <c r="AI65" s="130"/>
      <c r="AJ65" s="130"/>
      <c r="AK65" s="130"/>
      <c r="AL65" s="130"/>
      <c r="AM65" s="130"/>
      <c r="AN65" s="130"/>
      <c r="AO65" s="130"/>
      <c r="AP65" s="130"/>
      <c r="AQ65" s="130"/>
      <c r="AR65" s="130"/>
      <c r="AS65" s="130"/>
      <c r="AT65" s="130"/>
      <c r="AU65" s="130"/>
      <c r="AV65" s="130"/>
      <c r="AW65" s="130"/>
      <c r="AX65" s="130"/>
      <c r="AY65" s="130"/>
      <c r="ALQ65" s="117" t="e">
        <v>#N/A</v>
      </c>
    </row>
    <row r="66" spans="1:1005" ht="15" x14ac:dyDescent="0.25">
      <c r="A66" s="148">
        <v>46569</v>
      </c>
      <c r="B66" s="279"/>
      <c r="C66" s="269"/>
      <c r="D66" s="296">
        <v>-14.51</v>
      </c>
      <c r="E66" s="117">
        <v>-10.311999999999999</v>
      </c>
      <c r="F66" s="117">
        <v>27.981000000000002</v>
      </c>
      <c r="G66" s="117">
        <v>29.510999999999999</v>
      </c>
      <c r="H66" s="117">
        <v>40.822000000000003</v>
      </c>
      <c r="I66" s="117">
        <v>-24.190999999999999</v>
      </c>
      <c r="J66" s="117">
        <v>-19.640999999999998</v>
      </c>
      <c r="K66" s="117">
        <v>-22.542000000000002</v>
      </c>
      <c r="L66" s="117">
        <v>-12.374000000000001</v>
      </c>
      <c r="M66" s="117">
        <v>-17.997</v>
      </c>
      <c r="N66" s="117">
        <v>24.530999999999999</v>
      </c>
      <c r="O66" s="117">
        <v>-12.398999999999999</v>
      </c>
      <c r="P66" s="117">
        <v>-15.837999999999999</v>
      </c>
      <c r="Q66" s="117">
        <v>56.164999999999999</v>
      </c>
      <c r="R66" s="117">
        <v>24.097000000000001</v>
      </c>
      <c r="S66" s="117">
        <v>-0.54100000000000004</v>
      </c>
      <c r="T66" s="117">
        <v>83.725999999999999</v>
      </c>
      <c r="U66" s="117">
        <v>-15.422000000000001</v>
      </c>
      <c r="V66" s="117">
        <v>-8.6080000000000005</v>
      </c>
      <c r="W66" s="117">
        <v>12.025</v>
      </c>
      <c r="X66" s="117">
        <v>7.1230000000000002</v>
      </c>
      <c r="Y66" s="117">
        <v>5.149</v>
      </c>
      <c r="Z66" s="117">
        <v>3.4630000000000001</v>
      </c>
      <c r="AA66" s="117">
        <v>-21.381</v>
      </c>
      <c r="AB66" s="117">
        <v>72.521000000000001</v>
      </c>
      <c r="AC66" s="117">
        <v>-17.911000000000001</v>
      </c>
      <c r="AD66" s="117">
        <v>56.55</v>
      </c>
      <c r="AE66" s="117">
        <v>39.863999999999997</v>
      </c>
      <c r="AF66" s="117">
        <v>127.46</v>
      </c>
      <c r="AG66" s="117">
        <v>26.632999999999999</v>
      </c>
      <c r="AH66" s="117">
        <v>26.632999999999999</v>
      </c>
      <c r="AI66" s="130"/>
      <c r="AJ66" s="130"/>
      <c r="AK66" s="130"/>
      <c r="AL66" s="130"/>
      <c r="AM66" s="130"/>
      <c r="AN66" s="130"/>
      <c r="AO66" s="130"/>
      <c r="AP66" s="130"/>
      <c r="AQ66" s="130"/>
      <c r="AR66" s="130"/>
      <c r="AS66" s="130"/>
      <c r="AT66" s="130"/>
      <c r="AU66" s="130"/>
      <c r="AV66" s="130"/>
      <c r="AW66" s="130"/>
      <c r="AX66" s="130"/>
      <c r="AY66" s="130"/>
      <c r="ALQ66" s="117" t="e">
        <v>#N/A</v>
      </c>
    </row>
    <row r="67" spans="1:1005" ht="15" x14ac:dyDescent="0.25">
      <c r="A67" s="148">
        <v>46600</v>
      </c>
      <c r="B67" s="279"/>
      <c r="C67" s="269"/>
      <c r="D67" s="296">
        <v>-10.68</v>
      </c>
      <c r="E67" s="117">
        <v>-8.1590000000000007</v>
      </c>
      <c r="F67" s="117">
        <v>15.071999999999999</v>
      </c>
      <c r="G67" s="117">
        <v>-1.8720000000000001</v>
      </c>
      <c r="H67" s="117">
        <v>28.196000000000002</v>
      </c>
      <c r="I67" s="117">
        <v>-9.6180000000000003</v>
      </c>
      <c r="J67" s="117">
        <v>-7.6509999999999998</v>
      </c>
      <c r="K67" s="117">
        <v>-7.6210000000000004</v>
      </c>
      <c r="L67" s="117">
        <v>-8.9149999999999991</v>
      </c>
      <c r="M67" s="117">
        <v>-5.9279999999999999</v>
      </c>
      <c r="N67" s="117">
        <v>4.1900000000000004</v>
      </c>
      <c r="O67" s="117">
        <v>-4.5179999999999998</v>
      </c>
      <c r="P67" s="117">
        <v>-5.5570000000000004</v>
      </c>
      <c r="Q67" s="117">
        <v>16.655999999999999</v>
      </c>
      <c r="R67" s="117">
        <v>1.3160000000000001</v>
      </c>
      <c r="S67" s="117">
        <v>9.2829999999999995</v>
      </c>
      <c r="T67" s="117">
        <v>5.62</v>
      </c>
      <c r="U67" s="117">
        <v>-6.2960000000000003</v>
      </c>
      <c r="V67" s="117">
        <v>4.9939999999999998</v>
      </c>
      <c r="W67" s="117">
        <v>17.635999999999999</v>
      </c>
      <c r="X67" s="117">
        <v>4.7329999999999997</v>
      </c>
      <c r="Y67" s="117">
        <v>5.9870000000000001</v>
      </c>
      <c r="Z67" s="117">
        <v>7.0830000000000002</v>
      </c>
      <c r="AA67" s="117">
        <v>1.2150000000000001</v>
      </c>
      <c r="AB67" s="117">
        <v>16.913</v>
      </c>
      <c r="AC67" s="117">
        <v>-3.7909999999999999</v>
      </c>
      <c r="AD67" s="117">
        <v>22.616</v>
      </c>
      <c r="AE67" s="117">
        <v>32.502000000000002</v>
      </c>
      <c r="AF67" s="117">
        <v>43.322000000000003</v>
      </c>
      <c r="AG67" s="117">
        <v>22.132000000000001</v>
      </c>
      <c r="AH67" s="117">
        <v>22.132000000000001</v>
      </c>
      <c r="AI67" s="130"/>
      <c r="AJ67" s="130"/>
      <c r="AK67" s="130"/>
      <c r="AL67" s="130"/>
      <c r="AM67" s="130"/>
      <c r="AN67" s="130"/>
      <c r="AO67" s="130"/>
      <c r="AP67" s="130"/>
      <c r="AQ67" s="130"/>
      <c r="AR67" s="130"/>
      <c r="AS67" s="130"/>
      <c r="AT67" s="130"/>
      <c r="AU67" s="130"/>
      <c r="AV67" s="130"/>
      <c r="AW67" s="130"/>
      <c r="AX67" s="130"/>
      <c r="AY67" s="130"/>
      <c r="ALQ67" s="117" t="e">
        <v>#N/A</v>
      </c>
    </row>
    <row r="68" spans="1:1005" ht="15" x14ac:dyDescent="0.25">
      <c r="A68" s="148">
        <v>46631</v>
      </c>
      <c r="B68" s="279"/>
      <c r="C68" s="269"/>
      <c r="D68" s="296">
        <v>13.96</v>
      </c>
      <c r="E68" s="117">
        <v>26.605</v>
      </c>
      <c r="F68" s="117">
        <v>51.915999999999997</v>
      </c>
      <c r="G68" s="117">
        <v>21.84</v>
      </c>
      <c r="H68" s="117">
        <v>34.023000000000003</v>
      </c>
      <c r="I68" s="117">
        <v>19.495000000000001</v>
      </c>
      <c r="J68" s="117">
        <v>19.969000000000001</v>
      </c>
      <c r="K68" s="117">
        <v>12.52</v>
      </c>
      <c r="L68" s="117">
        <v>30.524999999999999</v>
      </c>
      <c r="M68" s="117">
        <v>37.987000000000002</v>
      </c>
      <c r="N68" s="117">
        <v>31.16</v>
      </c>
      <c r="O68" s="117">
        <v>34.610999999999997</v>
      </c>
      <c r="P68" s="117">
        <v>52.889000000000003</v>
      </c>
      <c r="Q68" s="117">
        <v>38.212000000000003</v>
      </c>
      <c r="R68" s="117">
        <v>29.754000000000001</v>
      </c>
      <c r="S68" s="117">
        <v>24.838999999999999</v>
      </c>
      <c r="T68" s="117">
        <v>35.845999999999997</v>
      </c>
      <c r="U68" s="117">
        <v>17.187999999999999</v>
      </c>
      <c r="V68" s="117">
        <v>42.639000000000003</v>
      </c>
      <c r="W68" s="117">
        <v>53.323999999999998</v>
      </c>
      <c r="X68" s="117">
        <v>29.760999999999999</v>
      </c>
      <c r="Y68" s="117">
        <v>30.2</v>
      </c>
      <c r="Z68" s="117">
        <v>30.494</v>
      </c>
      <c r="AA68" s="117">
        <v>23.094000000000001</v>
      </c>
      <c r="AB68" s="117">
        <v>30.081</v>
      </c>
      <c r="AC68" s="117">
        <v>25.7</v>
      </c>
      <c r="AD68" s="117">
        <v>31.683</v>
      </c>
      <c r="AE68" s="117">
        <v>33.494</v>
      </c>
      <c r="AF68" s="117">
        <v>46.752000000000002</v>
      </c>
      <c r="AG68" s="117">
        <v>28.949000000000002</v>
      </c>
      <c r="AH68" s="117">
        <v>28.949000000000002</v>
      </c>
      <c r="AI68" s="130"/>
      <c r="AJ68" s="130"/>
      <c r="AK68" s="130"/>
      <c r="AL68" s="130"/>
      <c r="AM68" s="130"/>
      <c r="AN68" s="130"/>
      <c r="AO68" s="130"/>
      <c r="AP68" s="130"/>
      <c r="AQ68" s="130"/>
      <c r="AR68" s="130"/>
      <c r="AS68" s="130"/>
      <c r="AT68" s="130"/>
      <c r="AU68" s="130"/>
      <c r="AV68" s="130"/>
      <c r="AW68" s="130"/>
      <c r="AX68" s="130"/>
      <c r="AY68" s="130"/>
      <c r="ALQ68" s="117" t="e">
        <v>#N/A</v>
      </c>
    </row>
    <row r="69" spans="1:1005" ht="15" x14ac:dyDescent="0.25">
      <c r="A69" s="148"/>
      <c r="B69" s="279"/>
      <c r="C69" s="269"/>
      <c r="D69" s="296"/>
      <c r="AI69" s="130"/>
      <c r="AJ69" s="130"/>
      <c r="AK69" s="130"/>
      <c r="AL69" s="130"/>
      <c r="AM69" s="130"/>
      <c r="AN69" s="130"/>
      <c r="AO69" s="130"/>
      <c r="AP69" s="130"/>
      <c r="AQ69" s="130"/>
      <c r="AR69" s="130"/>
      <c r="AS69" s="130"/>
      <c r="AT69" s="130"/>
      <c r="AU69" s="130"/>
      <c r="AV69" s="130"/>
      <c r="AW69" s="130"/>
      <c r="AX69" s="130"/>
      <c r="AY69" s="130"/>
      <c r="ALQ69" s="117" t="e">
        <v>#N/A</v>
      </c>
    </row>
    <row r="70" spans="1:1005" ht="15" x14ac:dyDescent="0.25">
      <c r="A70" s="148"/>
      <c r="B70" s="279"/>
      <c r="C70" s="269"/>
      <c r="D70" s="296"/>
      <c r="AI70" s="130"/>
      <c r="AJ70" s="130"/>
      <c r="AK70" s="130"/>
      <c r="AL70" s="130"/>
      <c r="AM70" s="130"/>
      <c r="AN70" s="130"/>
      <c r="AO70" s="130"/>
      <c r="AP70" s="130"/>
      <c r="AQ70" s="130"/>
      <c r="AR70" s="130"/>
      <c r="AS70" s="130"/>
      <c r="AT70" s="130"/>
      <c r="AU70" s="130"/>
      <c r="AV70" s="130"/>
      <c r="AW70" s="130"/>
      <c r="AX70" s="130"/>
      <c r="AY70" s="130"/>
      <c r="ALQ70" s="117" t="e">
        <v>#N/A</v>
      </c>
    </row>
    <row r="71" spans="1:1005" ht="15" x14ac:dyDescent="0.25">
      <c r="A71" s="148"/>
      <c r="B71" s="279"/>
      <c r="C71" s="269"/>
      <c r="D71" s="296"/>
      <c r="AI71" s="130"/>
      <c r="AJ71" s="130"/>
      <c r="AK71" s="130"/>
      <c r="AL71" s="130"/>
      <c r="AM71" s="130"/>
      <c r="AN71" s="130"/>
      <c r="AO71" s="130"/>
      <c r="AP71" s="130"/>
      <c r="AQ71" s="130"/>
      <c r="AR71" s="130"/>
      <c r="AS71" s="130"/>
      <c r="AT71" s="130"/>
      <c r="AU71" s="130"/>
      <c r="AV71" s="130"/>
      <c r="AW71" s="130"/>
      <c r="AX71" s="130"/>
      <c r="AY71" s="130"/>
      <c r="ALQ71" s="117" t="e">
        <v>#N/A</v>
      </c>
    </row>
    <row r="72" spans="1:1005" ht="15" x14ac:dyDescent="0.25">
      <c r="A72" s="148"/>
      <c r="B72" s="279"/>
      <c r="C72" s="269"/>
      <c r="D72" s="296"/>
      <c r="AI72" s="130"/>
      <c r="AJ72" s="130"/>
      <c r="AK72" s="130"/>
      <c r="AL72" s="130"/>
      <c r="AM72" s="130"/>
      <c r="AN72" s="130"/>
      <c r="AO72" s="130"/>
      <c r="AP72" s="130"/>
      <c r="AQ72" s="130"/>
      <c r="AR72" s="130"/>
      <c r="AS72" s="130"/>
      <c r="AT72" s="130"/>
      <c r="AU72" s="130"/>
      <c r="AV72" s="130"/>
      <c r="AW72" s="130"/>
      <c r="AX72" s="130"/>
      <c r="AY72" s="130"/>
      <c r="ALQ72" s="117" t="e">
        <v>#N/A</v>
      </c>
    </row>
    <row r="73" spans="1:1005" ht="15" x14ac:dyDescent="0.25">
      <c r="A73" s="148"/>
      <c r="B73" s="279"/>
      <c r="C73" s="269"/>
      <c r="D73" s="296"/>
      <c r="AI73" s="126"/>
      <c r="AJ73" s="126"/>
      <c r="AK73" s="126"/>
      <c r="AL73" s="126"/>
      <c r="AM73" s="126"/>
      <c r="AN73" s="126"/>
      <c r="AO73" s="126"/>
      <c r="AP73" s="126"/>
      <c r="AQ73" s="126"/>
      <c r="AR73" s="126"/>
      <c r="AS73" s="126"/>
      <c r="AT73" s="126"/>
      <c r="AU73" s="126"/>
      <c r="AV73" s="126"/>
      <c r="AW73" s="126"/>
      <c r="AX73" s="126"/>
      <c r="AY73" s="126"/>
    </row>
    <row r="74" spans="1:1005" ht="15" x14ac:dyDescent="0.25">
      <c r="A74" s="148"/>
      <c r="B74" s="279"/>
      <c r="C74" s="269"/>
      <c r="D74" s="296"/>
      <c r="AI74" s="126"/>
      <c r="AJ74" s="126"/>
      <c r="AK74" s="126"/>
      <c r="AL74" s="126"/>
      <c r="AM74" s="126"/>
      <c r="AN74" s="126"/>
      <c r="AO74" s="126"/>
      <c r="AP74" s="126"/>
      <c r="AQ74" s="126"/>
      <c r="AR74" s="126"/>
      <c r="AS74" s="126"/>
      <c r="AT74" s="126"/>
      <c r="AU74" s="126"/>
      <c r="AV74" s="126"/>
      <c r="AW74" s="126"/>
      <c r="AX74" s="126"/>
      <c r="AY74" s="126"/>
    </row>
    <row r="75" spans="1:1005" ht="15" x14ac:dyDescent="0.25">
      <c r="A75" s="148"/>
      <c r="B75" s="279"/>
      <c r="C75" s="269"/>
      <c r="D75" s="296"/>
      <c r="AI75" s="126"/>
      <c r="AJ75" s="126"/>
      <c r="AK75" s="126"/>
      <c r="AL75" s="126"/>
      <c r="AM75" s="126"/>
      <c r="AN75" s="126"/>
      <c r="AO75" s="126"/>
      <c r="AP75" s="126"/>
      <c r="AQ75" s="126"/>
      <c r="AR75" s="126"/>
      <c r="AS75" s="126"/>
      <c r="AT75" s="126"/>
      <c r="AU75" s="126"/>
      <c r="AV75" s="126"/>
      <c r="AW75" s="126"/>
      <c r="AX75" s="126"/>
      <c r="AY75" s="126"/>
    </row>
    <row r="76" spans="1:1005" ht="15" x14ac:dyDescent="0.25">
      <c r="A76" s="148"/>
      <c r="B76" s="279"/>
      <c r="C76" s="269"/>
      <c r="D76" s="296"/>
      <c r="AI76" s="126"/>
      <c r="AJ76" s="126"/>
      <c r="AK76" s="126"/>
      <c r="AL76" s="126"/>
      <c r="AM76" s="126"/>
      <c r="AN76" s="126"/>
      <c r="AO76" s="126"/>
      <c r="AP76" s="126"/>
      <c r="AQ76" s="126"/>
      <c r="AR76" s="126"/>
      <c r="AS76" s="126"/>
      <c r="AT76" s="126"/>
      <c r="AU76" s="126"/>
      <c r="AV76" s="126"/>
      <c r="AW76" s="126"/>
      <c r="AX76" s="126"/>
      <c r="AY76" s="126"/>
    </row>
    <row r="77" spans="1:1005" ht="15" x14ac:dyDescent="0.25">
      <c r="A77" s="148"/>
      <c r="B77" s="279"/>
      <c r="C77" s="269"/>
      <c r="D77" s="296"/>
      <c r="AI77" s="126"/>
      <c r="AJ77" s="126"/>
      <c r="AK77" s="126"/>
      <c r="AL77" s="126"/>
      <c r="AM77" s="126"/>
      <c r="AN77" s="126"/>
      <c r="AO77" s="126"/>
      <c r="AP77" s="126"/>
      <c r="AQ77" s="126"/>
      <c r="AR77" s="126"/>
      <c r="AS77" s="126"/>
      <c r="AT77" s="126"/>
      <c r="AU77" s="126"/>
      <c r="AV77" s="126"/>
      <c r="AW77" s="126"/>
      <c r="AX77" s="126"/>
      <c r="AY77" s="126"/>
    </row>
    <row r="78" spans="1:1005" ht="15" x14ac:dyDescent="0.25">
      <c r="A78" s="148"/>
      <c r="B78" s="279"/>
      <c r="C78" s="269"/>
      <c r="D78" s="296"/>
      <c r="AI78" s="126"/>
      <c r="AJ78" s="126"/>
      <c r="AK78" s="126"/>
      <c r="AL78" s="126"/>
      <c r="AM78" s="126"/>
      <c r="AN78" s="126"/>
      <c r="AO78" s="126"/>
      <c r="AP78" s="126"/>
      <c r="AQ78" s="126"/>
      <c r="AR78" s="126"/>
      <c r="AS78" s="126"/>
      <c r="AT78" s="126"/>
      <c r="AU78" s="126"/>
      <c r="AV78" s="126"/>
      <c r="AW78" s="126"/>
      <c r="AX78" s="126"/>
      <c r="AY78" s="126"/>
    </row>
    <row r="79" spans="1:1005" ht="15" x14ac:dyDescent="0.25">
      <c r="A79" s="148"/>
      <c r="B79" s="279"/>
      <c r="C79" s="269"/>
      <c r="D79" s="296"/>
      <c r="AI79" s="126"/>
      <c r="AJ79" s="126"/>
      <c r="AK79" s="126"/>
      <c r="AL79" s="126"/>
      <c r="AM79" s="126"/>
      <c r="AN79" s="126"/>
      <c r="AO79" s="126"/>
      <c r="AP79" s="126"/>
      <c r="AQ79" s="126"/>
      <c r="AR79" s="126"/>
      <c r="AS79" s="126"/>
      <c r="AT79" s="126"/>
      <c r="AU79" s="126"/>
      <c r="AV79" s="126"/>
      <c r="AW79" s="126"/>
      <c r="AX79" s="126"/>
      <c r="AY79" s="126"/>
    </row>
    <row r="80" spans="1:1005" ht="15" x14ac:dyDescent="0.25">
      <c r="A80" s="148"/>
      <c r="B80" s="279"/>
      <c r="C80" s="269"/>
      <c r="D80" s="29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48"/>
      <c r="B81" s="279"/>
      <c r="C81" s="269"/>
      <c r="D81" s="296"/>
    </row>
    <row r="82" spans="1:4" ht="12.75" customHeight="1" x14ac:dyDescent="0.25">
      <c r="A82" s="148"/>
      <c r="B82" s="279"/>
      <c r="C82" s="269"/>
      <c r="D82" s="296"/>
    </row>
    <row r="83" spans="1:4" ht="12.75" customHeight="1" x14ac:dyDescent="0.25">
      <c r="A83" s="148"/>
      <c r="B83" s="279"/>
      <c r="C83" s="269"/>
      <c r="D83" s="296"/>
    </row>
    <row r="84" spans="1:4" ht="12.75" customHeight="1" x14ac:dyDescent="0.25">
      <c r="A84" s="148"/>
      <c r="B84" s="279"/>
      <c r="C84" s="269"/>
      <c r="D84" s="296"/>
    </row>
  </sheetData>
  <mergeCells count="1">
    <mergeCell ref="B1:AH1"/>
  </mergeCell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theme="8" tint="0.39997558519241921"/>
  </sheetPr>
  <dimension ref="A1:ALQ81"/>
  <sheetViews>
    <sheetView workbookViewId="0">
      <selection activeCell="B4" sqref="B4"/>
    </sheetView>
  </sheetViews>
  <sheetFormatPr defaultColWidth="18.7109375" defaultRowHeight="12.75" customHeight="1" x14ac:dyDescent="0.25"/>
  <cols>
    <col min="1" max="1" width="9.140625" style="172" customWidth="1"/>
    <col min="2" max="2" width="9.140625" customWidth="1"/>
    <col min="3" max="3" width="9.7109375" bestFit="1" customWidth="1"/>
    <col min="4" max="54" width="9.140625" customWidth="1"/>
  </cols>
  <sheetData>
    <row r="1" spans="1:51" s="172" customFormat="1" ht="15" x14ac:dyDescent="0.25">
      <c r="A1" s="157"/>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c r="AF1" s="337"/>
      <c r="AG1" s="337"/>
      <c r="AH1" s="337"/>
      <c r="AI1" s="162"/>
      <c r="AJ1" s="162"/>
      <c r="AK1" s="162"/>
      <c r="AL1" s="162"/>
      <c r="AM1" s="162"/>
    </row>
    <row r="2" spans="1:51" s="172" customFormat="1" ht="15" x14ac:dyDescent="0.25">
      <c r="A2" s="157"/>
      <c r="B2" s="157" t="s">
        <v>45</v>
      </c>
      <c r="C2" s="157" t="s">
        <v>46</v>
      </c>
      <c r="D2" s="157" t="s">
        <v>47</v>
      </c>
      <c r="E2" s="157">
        <v>1991</v>
      </c>
      <c r="F2" s="157">
        <v>1992</v>
      </c>
      <c r="G2" s="157">
        <v>1993</v>
      </c>
      <c r="H2" s="157">
        <v>1994</v>
      </c>
      <c r="I2" s="157">
        <v>1995</v>
      </c>
      <c r="J2" s="157">
        <v>1996</v>
      </c>
      <c r="K2" s="157">
        <v>1997</v>
      </c>
      <c r="L2" s="157">
        <v>1998</v>
      </c>
      <c r="M2" s="157">
        <v>1999</v>
      </c>
      <c r="N2" s="157">
        <v>2000</v>
      </c>
      <c r="O2" s="157">
        <v>2001</v>
      </c>
      <c r="P2" s="157">
        <v>2002</v>
      </c>
      <c r="Q2" s="157">
        <v>2003</v>
      </c>
      <c r="R2" s="157">
        <v>2004</v>
      </c>
      <c r="S2" s="157">
        <v>2005</v>
      </c>
      <c r="T2" s="157">
        <v>2006</v>
      </c>
      <c r="U2" s="157">
        <v>2007</v>
      </c>
      <c r="V2" s="157">
        <v>2008</v>
      </c>
      <c r="W2" s="157">
        <v>2009</v>
      </c>
      <c r="X2" s="157">
        <v>2010</v>
      </c>
      <c r="Y2" s="157">
        <v>2011</v>
      </c>
      <c r="Z2" s="157">
        <v>2012</v>
      </c>
      <c r="AA2" s="157">
        <v>2013</v>
      </c>
      <c r="AB2" s="157">
        <v>2014</v>
      </c>
      <c r="AC2" s="157">
        <v>2015</v>
      </c>
      <c r="AD2" s="157">
        <v>2016</v>
      </c>
      <c r="AE2" s="187">
        <v>2017</v>
      </c>
      <c r="AF2" s="157">
        <v>2018</v>
      </c>
      <c r="AG2" s="157">
        <v>2019</v>
      </c>
      <c r="AH2" s="157">
        <v>2020</v>
      </c>
      <c r="AI2" s="162"/>
      <c r="AJ2" s="162"/>
      <c r="AK2" s="162"/>
      <c r="AL2" s="162"/>
      <c r="AM2" s="162"/>
      <c r="AN2" s="162"/>
      <c r="AO2" s="162"/>
      <c r="AP2" s="162"/>
      <c r="AQ2" s="162"/>
      <c r="AR2" s="162"/>
      <c r="AS2" s="162"/>
    </row>
    <row r="3" spans="1:51" s="172" customFormat="1" ht="15" x14ac:dyDescent="0.25">
      <c r="A3" s="157"/>
      <c r="B3" s="157" t="s">
        <v>63</v>
      </c>
      <c r="C3" s="157" t="s">
        <v>64</v>
      </c>
      <c r="D3" s="157" t="s">
        <v>65</v>
      </c>
      <c r="E3" s="157" t="s">
        <v>66</v>
      </c>
      <c r="F3" s="157" t="s">
        <v>67</v>
      </c>
      <c r="G3" s="157" t="s">
        <v>68</v>
      </c>
      <c r="H3" s="157" t="s">
        <v>69</v>
      </c>
      <c r="I3" s="157" t="s">
        <v>70</v>
      </c>
      <c r="J3" s="157" t="s">
        <v>71</v>
      </c>
      <c r="K3" s="157" t="s">
        <v>72</v>
      </c>
      <c r="L3" s="157" t="s">
        <v>73</v>
      </c>
      <c r="M3" s="157" t="s">
        <v>74</v>
      </c>
      <c r="N3" s="157" t="s">
        <v>75</v>
      </c>
      <c r="O3" s="157" t="s">
        <v>76</v>
      </c>
      <c r="P3" s="157" t="s">
        <v>77</v>
      </c>
      <c r="Q3" s="157" t="s">
        <v>78</v>
      </c>
      <c r="R3" s="157" t="s">
        <v>79</v>
      </c>
      <c r="S3" s="157" t="s">
        <v>80</v>
      </c>
      <c r="T3" s="157" t="s">
        <v>81</v>
      </c>
      <c r="U3" s="157" t="s">
        <v>82</v>
      </c>
      <c r="V3" s="157" t="s">
        <v>83</v>
      </c>
      <c r="W3" s="157" t="s">
        <v>84</v>
      </c>
      <c r="X3" s="157" t="s">
        <v>85</v>
      </c>
      <c r="Y3" s="157" t="s">
        <v>86</v>
      </c>
      <c r="Z3" s="157" t="s">
        <v>87</v>
      </c>
      <c r="AA3" s="157" t="s">
        <v>88</v>
      </c>
      <c r="AB3" s="157" t="s">
        <v>89</v>
      </c>
      <c r="AC3" s="157" t="s">
        <v>90</v>
      </c>
      <c r="AD3" s="157" t="s">
        <v>91</v>
      </c>
      <c r="AE3" s="157" t="s">
        <v>92</v>
      </c>
      <c r="AF3" s="157" t="s">
        <v>93</v>
      </c>
      <c r="AG3" s="157" t="s">
        <v>94</v>
      </c>
      <c r="AH3" s="157" t="s">
        <v>95</v>
      </c>
      <c r="AI3" s="162"/>
      <c r="AJ3" s="162"/>
      <c r="AK3" s="162"/>
      <c r="AL3" s="162"/>
      <c r="AM3" s="162"/>
      <c r="AN3" s="162"/>
      <c r="AO3" s="162"/>
      <c r="AP3" s="162"/>
      <c r="AQ3" s="162"/>
      <c r="AR3" s="162"/>
      <c r="AS3" s="162"/>
    </row>
    <row r="4" spans="1:51" ht="15" x14ac:dyDescent="0.25">
      <c r="A4" s="189">
        <f>YampaRiverInflow.TotalOutflow!A4</f>
        <v>44682</v>
      </c>
      <c r="B4" s="302"/>
      <c r="C4" s="97"/>
      <c r="D4" s="301">
        <v>25.463999999999999</v>
      </c>
      <c r="E4" s="121">
        <f ca="1">INDEX(INDIRECT("AboveMeadLocal_"&amp;E$2+YEAR($A4)-YEAR($A$4)),MONTH($A4))</f>
        <v>24.659790000000001</v>
      </c>
      <c r="F4" s="121">
        <f t="shared" ref="F4:AH12" ca="1" si="0">INDEX(INDIRECT("AboveMeadLocal_"&amp;F$2+YEAR($A4)-YEAR($A$4)),MONTH($A4))</f>
        <v>21.803582000000002</v>
      </c>
      <c r="G4" s="121">
        <f t="shared" ca="1" si="0"/>
        <v>0.19014400000000023</v>
      </c>
      <c r="H4" s="121">
        <f t="shared" ca="1" si="0"/>
        <v>-5.5054859999999994</v>
      </c>
      <c r="I4" s="121">
        <f t="shared" ca="1" si="0"/>
        <v>-26.211384000000006</v>
      </c>
      <c r="J4" s="121">
        <f t="shared" ca="1" si="0"/>
        <v>7.738929999999999</v>
      </c>
      <c r="K4" s="121">
        <f t="shared" ca="1" si="0"/>
        <v>15.471069999999999</v>
      </c>
      <c r="L4" s="121">
        <f t="shared" ca="1" si="0"/>
        <v>41.137190000000004</v>
      </c>
      <c r="M4" s="121">
        <f t="shared" ca="1" si="0"/>
        <v>13.289260000000001</v>
      </c>
      <c r="N4" s="121">
        <f t="shared" ca="1" si="0"/>
        <v>27.570250000000001</v>
      </c>
      <c r="O4" s="121">
        <f t="shared" ca="1" si="0"/>
        <v>34.690910000000002</v>
      </c>
      <c r="P4" s="121">
        <f t="shared" ca="1" si="0"/>
        <v>21.163640000000001</v>
      </c>
      <c r="Q4" s="121">
        <f t="shared" ca="1" si="0"/>
        <v>23.543800000000001</v>
      </c>
      <c r="R4" s="121">
        <f t="shared" ca="1" si="0"/>
        <v>34.333880000000001</v>
      </c>
      <c r="S4" s="121">
        <f t="shared" ca="1" si="0"/>
        <v>67.140500000000003</v>
      </c>
      <c r="T4" s="121">
        <f t="shared" ca="1" si="0"/>
        <v>34.274380000000001</v>
      </c>
      <c r="U4" s="121">
        <f t="shared" ca="1" si="0"/>
        <v>36.813220000000001</v>
      </c>
      <c r="V4" s="121">
        <f t="shared" ca="1" si="0"/>
        <v>20.429749999999999</v>
      </c>
      <c r="W4" s="121">
        <f t="shared" ca="1" si="0"/>
        <v>51.173209999999997</v>
      </c>
      <c r="X4" s="121">
        <f t="shared" ca="1" si="0"/>
        <v>36.138489999999997</v>
      </c>
      <c r="Y4" s="121">
        <f t="shared" ca="1" si="0"/>
        <v>21.024139999999999</v>
      </c>
      <c r="Z4" s="121">
        <f t="shared" ca="1" si="0"/>
        <v>18.545120000000001</v>
      </c>
      <c r="AA4" s="121">
        <f t="shared" ca="1" si="0"/>
        <v>27.252549999999999</v>
      </c>
      <c r="AB4" s="121">
        <f t="shared" ca="1" si="0"/>
        <v>27.252610000000001</v>
      </c>
      <c r="AC4" s="121">
        <f t="shared" ca="1" si="0"/>
        <v>28.958279999999998</v>
      </c>
      <c r="AD4" s="121">
        <f t="shared" ca="1" si="0"/>
        <v>32.1327</v>
      </c>
      <c r="AE4" s="121">
        <f t="shared" ca="1" si="0"/>
        <v>29.573979999999999</v>
      </c>
      <c r="AF4" s="121">
        <f t="shared" ca="1" si="0"/>
        <v>26.281370000000102</v>
      </c>
      <c r="AG4" s="121">
        <f t="shared" ca="1" si="0"/>
        <v>27.570650000000001</v>
      </c>
      <c r="AH4" s="121">
        <f t="shared" ca="1" si="0"/>
        <v>23.583810000000099</v>
      </c>
      <c r="AI4" s="121"/>
      <c r="AJ4" s="121"/>
      <c r="AK4" s="121"/>
      <c r="AL4" s="121"/>
      <c r="AM4" s="121"/>
      <c r="AN4" s="126"/>
      <c r="AO4" s="126"/>
      <c r="AP4" s="126"/>
      <c r="AQ4" s="126"/>
      <c r="AR4" s="126"/>
      <c r="AS4" s="126"/>
      <c r="AT4" s="126"/>
      <c r="AU4" s="126"/>
      <c r="AV4" s="126"/>
      <c r="AW4" s="126"/>
      <c r="AX4" s="126"/>
      <c r="AY4" s="126"/>
    </row>
    <row r="5" spans="1:51" ht="15" x14ac:dyDescent="0.25">
      <c r="A5" s="189">
        <f>YampaRiverInflow.TotalOutflow!A5</f>
        <v>44713</v>
      </c>
      <c r="B5" s="302"/>
      <c r="C5" s="97"/>
      <c r="D5" s="301">
        <v>25.035</v>
      </c>
      <c r="E5" s="121">
        <v>3.4259199999999983</v>
      </c>
      <c r="F5" s="121">
        <v>8.1729199999999995</v>
      </c>
      <c r="G5" s="121">
        <v>12.473674000000001</v>
      </c>
      <c r="H5" s="121">
        <v>1.061094</v>
      </c>
      <c r="I5" s="121">
        <v>22.368065999999995</v>
      </c>
      <c r="J5" s="121">
        <v>-1.3633040000000001</v>
      </c>
      <c r="K5" s="121">
        <v>31.73554</v>
      </c>
      <c r="L5" s="121">
        <v>15.272729999999999</v>
      </c>
      <c r="M5" s="121">
        <v>13.68595</v>
      </c>
      <c r="N5" s="121">
        <v>32.07273</v>
      </c>
      <c r="O5" s="121">
        <v>48.238019999999999</v>
      </c>
      <c r="P5" s="121">
        <v>6.5057900000000002</v>
      </c>
      <c r="Q5" s="121">
        <v>14.280989999999999</v>
      </c>
      <c r="R5" s="121">
        <v>20.826450000000001</v>
      </c>
      <c r="S5" s="121">
        <v>11.9405</v>
      </c>
      <c r="T5" s="121">
        <v>14.67769</v>
      </c>
      <c r="U5" s="121">
        <v>31.73554</v>
      </c>
      <c r="V5" s="121">
        <v>13.4876</v>
      </c>
      <c r="W5" s="121">
        <v>35.543419999999998</v>
      </c>
      <c r="X5" s="121">
        <v>23.741799999999998</v>
      </c>
      <c r="Y5" s="121">
        <v>24.39593</v>
      </c>
      <c r="Z5" s="121">
        <v>22.730180000000001</v>
      </c>
      <c r="AA5" s="121">
        <v>25.189630000000001</v>
      </c>
      <c r="AB5" s="121">
        <v>26.0823</v>
      </c>
      <c r="AC5" s="121">
        <v>25.58633</v>
      </c>
      <c r="AD5" s="121">
        <v>28.562399999999901</v>
      </c>
      <c r="AE5" s="121">
        <v>24.3970500000001</v>
      </c>
      <c r="AF5" s="121">
        <v>26.578900000000001</v>
      </c>
      <c r="AG5" s="121">
        <v>24.000349999999901</v>
      </c>
      <c r="AH5" s="121">
        <v>22.730910000000101</v>
      </c>
      <c r="AI5" s="10"/>
      <c r="AJ5" s="10"/>
      <c r="AK5" s="10"/>
      <c r="AL5" s="10"/>
      <c r="AM5" s="10"/>
      <c r="AN5" s="126"/>
      <c r="AO5" s="126"/>
      <c r="AP5" s="126"/>
      <c r="AQ5" s="126"/>
      <c r="AR5" s="126"/>
      <c r="AS5" s="126"/>
      <c r="AT5" s="126"/>
      <c r="AU5" s="126"/>
      <c r="AV5" s="126"/>
      <c r="AW5" s="126"/>
      <c r="AX5" s="126"/>
      <c r="AY5" s="126"/>
    </row>
    <row r="6" spans="1:51" ht="15" x14ac:dyDescent="0.25">
      <c r="A6" s="189">
        <f>YampaRiverInflow.TotalOutflow!A6</f>
        <v>44743</v>
      </c>
      <c r="B6" s="302"/>
      <c r="C6" s="97"/>
      <c r="D6" s="301">
        <v>38.954999999999998</v>
      </c>
      <c r="E6" s="121">
        <v>-0.52760200000000035</v>
      </c>
      <c r="F6" s="121">
        <v>14.445949999999996</v>
      </c>
      <c r="G6" s="121">
        <v>-5.4029160000000003</v>
      </c>
      <c r="H6" s="121">
        <v>-9.1989860000000014</v>
      </c>
      <c r="I6" s="121">
        <v>30.872809999999998</v>
      </c>
      <c r="J6" s="121">
        <v>7.8308159999999951</v>
      </c>
      <c r="K6" s="121">
        <v>31.933880000000002</v>
      </c>
      <c r="L6" s="121">
        <v>33.12397</v>
      </c>
      <c r="M6" s="121">
        <v>30.347110000000001</v>
      </c>
      <c r="N6" s="121">
        <v>21.12397</v>
      </c>
      <c r="O6" s="121">
        <v>19.953720000000001</v>
      </c>
      <c r="P6" s="121">
        <v>10.1157</v>
      </c>
      <c r="Q6" s="121">
        <v>17.2562</v>
      </c>
      <c r="R6" s="121">
        <v>39.272730000000003</v>
      </c>
      <c r="S6" s="121">
        <v>21.024789999999999</v>
      </c>
      <c r="T6" s="121">
        <v>21.223140000000001</v>
      </c>
      <c r="U6" s="121">
        <v>45.421489999999999</v>
      </c>
      <c r="V6" s="121">
        <v>28.760330000000003</v>
      </c>
      <c r="W6" s="121">
        <v>28.164830000000002</v>
      </c>
      <c r="X6" s="121">
        <v>29.156560000000002</v>
      </c>
      <c r="Y6" s="121">
        <v>31.536360000000002</v>
      </c>
      <c r="Z6" s="121">
        <v>26.379669999999997</v>
      </c>
      <c r="AA6" s="121">
        <v>61.685449999999996</v>
      </c>
      <c r="AB6" s="121">
        <v>29.156569999999999</v>
      </c>
      <c r="AC6" s="121">
        <v>33.520060000000001</v>
      </c>
      <c r="AD6" s="121">
        <v>26.182200000000002</v>
      </c>
      <c r="AE6" s="121">
        <v>32.1327</v>
      </c>
      <c r="AF6" s="121">
        <v>49.587499999999999</v>
      </c>
      <c r="AG6" s="121">
        <v>22.016849999999998</v>
      </c>
      <c r="AH6" s="121">
        <v>23.603650000000101</v>
      </c>
      <c r="AI6" s="10"/>
      <c r="AJ6" s="10"/>
      <c r="AK6" s="10"/>
      <c r="AL6" s="10"/>
      <c r="AM6" s="10"/>
      <c r="AN6" s="126"/>
      <c r="AO6" s="126"/>
      <c r="AP6" s="126"/>
      <c r="AQ6" s="126"/>
      <c r="AR6" s="126"/>
      <c r="AS6" s="126"/>
      <c r="AT6" s="126"/>
      <c r="AU6" s="126"/>
      <c r="AV6" s="126"/>
      <c r="AW6" s="126"/>
      <c r="AX6" s="126"/>
      <c r="AY6" s="126"/>
    </row>
    <row r="7" spans="1:51" ht="15" x14ac:dyDescent="0.25">
      <c r="A7" s="189">
        <f>YampaRiverInflow.TotalOutflow!A7</f>
        <v>44774</v>
      </c>
      <c r="B7" s="302"/>
      <c r="C7" s="97"/>
      <c r="D7" s="301">
        <v>39.273000000000003</v>
      </c>
      <c r="E7" s="121">
        <v>15.498979999999996</v>
      </c>
      <c r="F7" s="121">
        <v>39.663323999999996</v>
      </c>
      <c r="G7" s="121">
        <v>-27.475497999999998</v>
      </c>
      <c r="H7" s="121">
        <v>-21.766008000000003</v>
      </c>
      <c r="I7" s="121">
        <v>29.917686</v>
      </c>
      <c r="J7" s="121">
        <v>25.019824</v>
      </c>
      <c r="K7" s="121">
        <v>50.280989999999996</v>
      </c>
      <c r="L7" s="121">
        <v>20.826450000000001</v>
      </c>
      <c r="M7" s="121">
        <v>44.033059999999999</v>
      </c>
      <c r="N7" s="121">
        <v>23.404959999999999</v>
      </c>
      <c r="O7" s="121">
        <v>52.066120000000005</v>
      </c>
      <c r="P7" s="121">
        <v>17.851240000000001</v>
      </c>
      <c r="Q7" s="121">
        <v>42.049589999999995</v>
      </c>
      <c r="R7" s="121">
        <v>50.578510000000001</v>
      </c>
      <c r="S7" s="121">
        <v>28.36364</v>
      </c>
      <c r="T7" s="121">
        <v>66.446280000000002</v>
      </c>
      <c r="U7" s="121">
        <v>91.636359999999996</v>
      </c>
      <c r="V7" s="121">
        <v>39.272730000000003</v>
      </c>
      <c r="W7" s="121">
        <v>23.60284</v>
      </c>
      <c r="X7" s="121">
        <v>91.04083</v>
      </c>
      <c r="Y7" s="121">
        <v>36.693379999999998</v>
      </c>
      <c r="Z7" s="121">
        <v>68.607789999999994</v>
      </c>
      <c r="AA7" s="121">
        <v>66.842500000000001</v>
      </c>
      <c r="AB7" s="121">
        <v>41.057389999999998</v>
      </c>
      <c r="AC7" s="121">
        <v>44.429290000000002</v>
      </c>
      <c r="AD7" s="121">
        <v>41.851849999999999</v>
      </c>
      <c r="AE7" s="121">
        <v>40.265050000000002</v>
      </c>
      <c r="AF7" s="121">
        <v>38.876599999999996</v>
      </c>
      <c r="AG7" s="121">
        <v>29.55415</v>
      </c>
      <c r="AH7" s="121">
        <v>23.603649999999899</v>
      </c>
      <c r="AI7" s="10"/>
      <c r="AJ7" s="10"/>
      <c r="AK7" s="10"/>
      <c r="AL7" s="10"/>
      <c r="AM7" s="10"/>
      <c r="AN7" s="126"/>
      <c r="AO7" s="126"/>
      <c r="AP7" s="126"/>
      <c r="AQ7" s="126"/>
      <c r="AR7" s="126"/>
      <c r="AS7" s="126"/>
      <c r="AT7" s="126"/>
      <c r="AU7" s="126"/>
      <c r="AV7" s="126"/>
      <c r="AW7" s="126"/>
      <c r="AX7" s="126"/>
      <c r="AY7" s="126"/>
    </row>
    <row r="8" spans="1:51" ht="15" x14ac:dyDescent="0.25">
      <c r="A8" s="189">
        <f>YampaRiverInflow.TotalOutflow!A8</f>
        <v>44805</v>
      </c>
      <c r="B8" s="302"/>
      <c r="C8" s="97"/>
      <c r="D8" s="301">
        <v>30.113</v>
      </c>
      <c r="E8" s="121">
        <v>19.180725999999996</v>
      </c>
      <c r="F8" s="121">
        <v>38.334448000000002</v>
      </c>
      <c r="G8" s="121">
        <v>-11.254766</v>
      </c>
      <c r="H8" s="121">
        <v>-1.109622000000003</v>
      </c>
      <c r="I8" s="121">
        <v>14.515779999999999</v>
      </c>
      <c r="J8" s="121">
        <v>21.008659999999999</v>
      </c>
      <c r="K8" s="121">
        <v>59.246279999999999</v>
      </c>
      <c r="L8" s="121">
        <v>36.099170000000001</v>
      </c>
      <c r="M8" s="121">
        <v>49.190080000000002</v>
      </c>
      <c r="N8" s="121">
        <v>39.133879999999998</v>
      </c>
      <c r="O8" s="121">
        <v>48.456199999999995</v>
      </c>
      <c r="P8" s="121">
        <v>103.95372</v>
      </c>
      <c r="Q8" s="121">
        <v>34.373550000000002</v>
      </c>
      <c r="R8" s="121">
        <v>57.381819999999998</v>
      </c>
      <c r="S8" s="121">
        <v>38.360330000000005</v>
      </c>
      <c r="T8" s="121">
        <v>50.87603</v>
      </c>
      <c r="U8" s="121">
        <v>33.83802</v>
      </c>
      <c r="V8" s="121">
        <v>38.677690000000005</v>
      </c>
      <c r="W8" s="121">
        <v>28.363289999999999</v>
      </c>
      <c r="X8" s="121">
        <v>44.250949999999996</v>
      </c>
      <c r="Y8" s="121">
        <v>41.255660000000006</v>
      </c>
      <c r="Z8" s="121">
        <v>47.999720000000003</v>
      </c>
      <c r="AA8" s="121">
        <v>78.703759999999988</v>
      </c>
      <c r="AB8" s="121">
        <v>38.875680000000003</v>
      </c>
      <c r="AC8" s="121">
        <v>32.726860000000002</v>
      </c>
      <c r="AD8" s="121">
        <v>30.744250000000001</v>
      </c>
      <c r="AE8" s="121">
        <v>24.1193600000001</v>
      </c>
      <c r="AF8" s="121">
        <v>44.628749999999897</v>
      </c>
      <c r="AG8" s="121">
        <v>21.9771800000001</v>
      </c>
      <c r="AH8" s="121">
        <v>24.040019999999899</v>
      </c>
      <c r="AI8" s="10"/>
      <c r="AJ8" s="10"/>
      <c r="AK8" s="10"/>
      <c r="AL8" s="10"/>
      <c r="AM8" s="10"/>
      <c r="AN8" s="126"/>
      <c r="AO8" s="126"/>
      <c r="AP8" s="126"/>
      <c r="AQ8" s="126"/>
      <c r="AR8" s="126"/>
      <c r="AS8" s="126"/>
      <c r="AT8" s="126"/>
      <c r="AU8" s="126"/>
      <c r="AV8" s="126"/>
      <c r="AW8" s="126"/>
      <c r="AX8" s="126"/>
      <c r="AY8" s="126"/>
    </row>
    <row r="9" spans="1:51" ht="15" x14ac:dyDescent="0.25">
      <c r="A9" s="189">
        <f>YampaRiverInflow.TotalOutflow!A9</f>
        <v>44835</v>
      </c>
      <c r="B9" s="302"/>
      <c r="C9" s="97"/>
      <c r="D9" s="301">
        <v>36.200000000000003</v>
      </c>
      <c r="E9" s="121">
        <v>26.040343999999997</v>
      </c>
      <c r="F9" s="121">
        <v>13.166246000000003</v>
      </c>
      <c r="G9" s="121">
        <v>20.811032000000001</v>
      </c>
      <c r="H9" s="121">
        <v>15.392737999999998</v>
      </c>
      <c r="I9" s="121">
        <v>31.104225999999993</v>
      </c>
      <c r="J9" s="121">
        <v>32.409004000000003</v>
      </c>
      <c r="K9" s="121">
        <v>36.495870000000004</v>
      </c>
      <c r="L9" s="121">
        <v>22.413220000000003</v>
      </c>
      <c r="M9" s="121">
        <v>37.884300000000003</v>
      </c>
      <c r="N9" s="121">
        <v>47.385120000000001</v>
      </c>
      <c r="O9" s="121">
        <v>23.34545</v>
      </c>
      <c r="P9" s="121">
        <v>20.647929999999999</v>
      </c>
      <c r="Q9" s="121">
        <v>30.664459999999998</v>
      </c>
      <c r="R9" s="121">
        <v>41.077690000000004</v>
      </c>
      <c r="S9" s="121">
        <v>31.060849999999999</v>
      </c>
      <c r="T9" s="121">
        <v>69.758679999999998</v>
      </c>
      <c r="U9" s="121">
        <v>20.94511</v>
      </c>
      <c r="V9" s="121">
        <v>34.908660000000005</v>
      </c>
      <c r="W9" s="121">
        <v>24.793029999999998</v>
      </c>
      <c r="X9" s="121">
        <v>40.680699999999995</v>
      </c>
      <c r="Y9" s="121">
        <v>34.511849999999995</v>
      </c>
      <c r="Z9" s="121">
        <v>29.513770000000001</v>
      </c>
      <c r="AA9" s="121">
        <v>19.080719999999999</v>
      </c>
      <c r="AB9" s="121">
        <v>42.445929999999997</v>
      </c>
      <c r="AC9" s="121">
        <v>56.012860000000003</v>
      </c>
      <c r="AD9" s="121">
        <v>29.236789999999999</v>
      </c>
      <c r="AE9" s="121">
        <v>25.884679999999999</v>
      </c>
      <c r="AF9" s="121">
        <v>63.214149999999897</v>
      </c>
      <c r="AG9" s="121">
        <v>23.663159999999799</v>
      </c>
      <c r="AH9" s="121">
        <v>24.972269999999799</v>
      </c>
      <c r="AI9" s="10"/>
      <c r="AJ9" s="10"/>
      <c r="AK9" s="10"/>
      <c r="AL9" s="10"/>
      <c r="AM9" s="10"/>
      <c r="AN9" s="126"/>
      <c r="AO9" s="126"/>
      <c r="AP9" s="126"/>
      <c r="AQ9" s="126"/>
      <c r="AR9" s="126"/>
      <c r="AS9" s="126"/>
      <c r="AT9" s="126"/>
      <c r="AU9" s="126"/>
      <c r="AV9" s="126"/>
      <c r="AW9" s="126"/>
      <c r="AX9" s="126"/>
      <c r="AY9" s="126"/>
    </row>
    <row r="10" spans="1:51" ht="15" x14ac:dyDescent="0.25">
      <c r="A10" s="189">
        <f>YampaRiverInflow.TotalOutflow!A10</f>
        <v>44866</v>
      </c>
      <c r="B10" s="302"/>
      <c r="C10" s="97"/>
      <c r="D10" s="301">
        <v>24.817</v>
      </c>
      <c r="E10" s="121">
        <v>17.507805999999995</v>
      </c>
      <c r="F10" s="121">
        <v>8.8944699999999983</v>
      </c>
      <c r="G10" s="121">
        <v>1.1222839999999996</v>
      </c>
      <c r="H10" s="121">
        <v>9.8448719999999987</v>
      </c>
      <c r="I10" s="121">
        <v>28.013811999999998</v>
      </c>
      <c r="J10" s="121">
        <v>15.793877999999999</v>
      </c>
      <c r="K10" s="121">
        <v>24.595040000000001</v>
      </c>
      <c r="L10" s="121">
        <v>18.446279999999998</v>
      </c>
      <c r="M10" s="121">
        <v>36.495870000000004</v>
      </c>
      <c r="N10" s="121">
        <v>27.966939999999997</v>
      </c>
      <c r="O10" s="121">
        <v>25.487599999999997</v>
      </c>
      <c r="P10" s="121">
        <v>23.10744</v>
      </c>
      <c r="Q10" s="121">
        <v>22.472729999999999</v>
      </c>
      <c r="R10" s="121">
        <v>35.166530000000002</v>
      </c>
      <c r="S10" s="121">
        <v>20.925319999999999</v>
      </c>
      <c r="T10" s="121">
        <v>16.066120000000002</v>
      </c>
      <c r="U10" s="121">
        <v>25.54711</v>
      </c>
      <c r="V10" s="121">
        <v>41.950060000000001</v>
      </c>
      <c r="W10" s="121">
        <v>23.00787</v>
      </c>
      <c r="X10" s="121">
        <v>14.39954</v>
      </c>
      <c r="Y10" s="121">
        <v>23.602700000000002</v>
      </c>
      <c r="Z10" s="121">
        <v>28.581400000000002</v>
      </c>
      <c r="AA10" s="121">
        <v>27.807869999999998</v>
      </c>
      <c r="AB10" s="121">
        <v>24.69378</v>
      </c>
      <c r="AC10" s="121">
        <v>22.293890000000001</v>
      </c>
      <c r="AD10" s="121">
        <v>27.888010000000101</v>
      </c>
      <c r="AE10" s="121">
        <v>24.873090000000097</v>
      </c>
      <c r="AF10" s="121">
        <v>23.24662</v>
      </c>
      <c r="AG10" s="121">
        <v>25.646650000000101</v>
      </c>
      <c r="AH10" s="121">
        <v>24.793749999999999</v>
      </c>
      <c r="AI10" s="10"/>
      <c r="AJ10" s="10"/>
      <c r="AK10" s="10"/>
      <c r="AL10" s="10"/>
      <c r="AM10" s="10"/>
      <c r="AN10" s="126"/>
      <c r="AO10" s="126"/>
      <c r="AP10" s="126"/>
      <c r="AQ10" s="126"/>
      <c r="AR10" s="126"/>
      <c r="AS10" s="126"/>
      <c r="AT10" s="126"/>
      <c r="AU10" s="126"/>
      <c r="AV10" s="126"/>
      <c r="AW10" s="126"/>
      <c r="AX10" s="126"/>
      <c r="AY10" s="126"/>
    </row>
    <row r="11" spans="1:51" ht="15" x14ac:dyDescent="0.25">
      <c r="A11" s="189">
        <f>YampaRiverInflow.TotalOutflow!A11</f>
        <v>44896</v>
      </c>
      <c r="B11" s="302"/>
      <c r="C11" s="97"/>
      <c r="D11" s="301">
        <v>25.222000000000001</v>
      </c>
      <c r="E11" s="121">
        <v>8.4644880000000011</v>
      </c>
      <c r="F11" s="121">
        <v>2.3967059999999982</v>
      </c>
      <c r="G11" s="121">
        <v>-6.7709719999999995</v>
      </c>
      <c r="H11" s="121">
        <v>0.60159199999999691</v>
      </c>
      <c r="I11" s="121">
        <v>44.223798000000002</v>
      </c>
      <c r="J11" s="121">
        <v>1.110544</v>
      </c>
      <c r="K11" s="121">
        <v>15.07438</v>
      </c>
      <c r="L11" s="121">
        <v>12.69421</v>
      </c>
      <c r="M11" s="121">
        <v>35.305790000000002</v>
      </c>
      <c r="N11" s="121">
        <v>29.355370000000001</v>
      </c>
      <c r="O11" s="121">
        <v>13.4876</v>
      </c>
      <c r="P11" s="121">
        <v>18.723970000000001</v>
      </c>
      <c r="Q11" s="121">
        <v>15.471069999999999</v>
      </c>
      <c r="R11" s="121">
        <v>19.100490000000001</v>
      </c>
      <c r="S11" s="121">
        <v>3.9664899999999998</v>
      </c>
      <c r="T11" s="121">
        <v>23.801650000000002</v>
      </c>
      <c r="U11" s="121">
        <v>57.520660000000007</v>
      </c>
      <c r="V11" s="121">
        <v>23.99954</v>
      </c>
      <c r="W11" s="121">
        <v>19.4375</v>
      </c>
      <c r="X11" s="121">
        <v>33.916870000000003</v>
      </c>
      <c r="Y11" s="121">
        <v>31.734860000000001</v>
      </c>
      <c r="Z11" s="121">
        <v>22.7103</v>
      </c>
      <c r="AA11" s="121">
        <v>25.368259999999999</v>
      </c>
      <c r="AB11" s="121">
        <v>31.6557</v>
      </c>
      <c r="AC11" s="121">
        <v>22.412740000000003</v>
      </c>
      <c r="AD11" s="121">
        <v>36.377389999999899</v>
      </c>
      <c r="AE11" s="121">
        <v>25.983849999999997</v>
      </c>
      <c r="AF11" s="121">
        <v>23.544150000000002</v>
      </c>
      <c r="AG11" s="121">
        <v>39.471650000000103</v>
      </c>
      <c r="AH11" s="121">
        <v>24.5160599999999</v>
      </c>
      <c r="AI11" s="10"/>
      <c r="AJ11" s="10"/>
      <c r="AK11" s="10"/>
      <c r="AL11" s="10"/>
      <c r="AM11" s="10"/>
      <c r="AN11" s="126"/>
      <c r="AO11" s="126"/>
      <c r="AP11" s="126"/>
      <c r="AQ11" s="126"/>
      <c r="AR11" s="126"/>
      <c r="AS11" s="126"/>
      <c r="AT11" s="126"/>
      <c r="AU11" s="126"/>
      <c r="AV11" s="126"/>
      <c r="AW11" s="126"/>
      <c r="AX11" s="126"/>
      <c r="AY11" s="126"/>
    </row>
    <row r="12" spans="1:51" ht="15" x14ac:dyDescent="0.25">
      <c r="A12" s="189">
        <f>YampaRiverInflow.TotalOutflow!A12</f>
        <v>44927</v>
      </c>
      <c r="B12" s="302"/>
      <c r="C12" s="97"/>
      <c r="D12" s="301">
        <v>32.688000000000002</v>
      </c>
      <c r="E12" s="121">
        <v>0.14888199999999779</v>
      </c>
      <c r="F12" s="121">
        <v>188.36769600000002</v>
      </c>
      <c r="G12" s="121">
        <v>-19.261465999999999</v>
      </c>
      <c r="H12" s="121">
        <v>-11.55139</v>
      </c>
      <c r="I12" s="121">
        <v>25.526097999999998</v>
      </c>
      <c r="J12" s="121">
        <v>1.3745679999999993</v>
      </c>
      <c r="K12" s="121">
        <v>21.421490000000002</v>
      </c>
      <c r="L12" s="121">
        <v>24.198349999999998</v>
      </c>
      <c r="M12" s="121">
        <v>42.049589999999995</v>
      </c>
      <c r="N12" s="121">
        <v>21.61983</v>
      </c>
      <c r="O12" s="121">
        <v>18.446279999999998</v>
      </c>
      <c r="P12" s="121">
        <v>23.206610000000001</v>
      </c>
      <c r="Q12" s="121">
        <v>20.033060000000003</v>
      </c>
      <c r="R12" s="121">
        <v>101.09752</v>
      </c>
      <c r="S12" s="121">
        <v>22.61157</v>
      </c>
      <c r="T12" s="121">
        <v>23.206610000000001</v>
      </c>
      <c r="U12" s="121">
        <v>42.247930000000004</v>
      </c>
      <c r="V12" s="121">
        <v>34.11524</v>
      </c>
      <c r="W12" s="121">
        <v>41.255679999999998</v>
      </c>
      <c r="X12" s="121">
        <v>24.792830000000002</v>
      </c>
      <c r="Y12" s="121">
        <v>40.065640000000002</v>
      </c>
      <c r="Z12" s="121">
        <v>37.883839999999999</v>
      </c>
      <c r="AA12" s="121">
        <v>23.007810000000003</v>
      </c>
      <c r="AB12" s="121">
        <v>30.743310000000001</v>
      </c>
      <c r="AC12" s="121">
        <v>36.496400000000001</v>
      </c>
      <c r="AD12" s="121">
        <v>45.025449999999999</v>
      </c>
      <c r="AE12" s="121">
        <v>23.802</v>
      </c>
      <c r="AF12" s="121">
        <v>42.050199999999904</v>
      </c>
      <c r="AG12" s="121">
        <v>26.777249999999999</v>
      </c>
      <c r="AH12" s="121">
        <v>29.809785999999992</v>
      </c>
      <c r="AI12" s="10"/>
      <c r="AJ12" s="10"/>
      <c r="AK12" s="10"/>
      <c r="AL12" s="10"/>
      <c r="AM12" s="10"/>
      <c r="AN12" s="126"/>
      <c r="AO12" s="126"/>
      <c r="AP12" s="126"/>
      <c r="AQ12" s="126"/>
      <c r="AR12" s="126"/>
      <c r="AS12" s="126"/>
      <c r="AT12" s="126"/>
      <c r="AU12" s="126"/>
      <c r="AV12" s="126"/>
      <c r="AW12" s="126"/>
      <c r="AX12" s="126"/>
      <c r="AY12" s="126"/>
    </row>
    <row r="13" spans="1:51" ht="15" x14ac:dyDescent="0.25">
      <c r="A13" s="189">
        <f>YampaRiverInflow.TotalOutflow!A13</f>
        <v>44958</v>
      </c>
      <c r="B13" s="302"/>
      <c r="C13" s="97"/>
      <c r="D13" s="301">
        <v>42.802999999999997</v>
      </c>
      <c r="E13" s="121">
        <v>7.0302340000000001</v>
      </c>
      <c r="F13" s="121">
        <v>85.799055999999993</v>
      </c>
      <c r="G13" s="121">
        <v>-9.7793939999999999</v>
      </c>
      <c r="H13" s="121">
        <v>38.657699999999991</v>
      </c>
      <c r="I13" s="121">
        <v>12.339405999999999</v>
      </c>
      <c r="J13" s="121">
        <v>23.60331</v>
      </c>
      <c r="K13" s="121">
        <v>17.2562</v>
      </c>
      <c r="L13" s="121">
        <v>16.066120000000002</v>
      </c>
      <c r="M13" s="121">
        <v>48.99174</v>
      </c>
      <c r="N13" s="121">
        <v>36.297519999999999</v>
      </c>
      <c r="O13" s="121">
        <v>25.745450000000002</v>
      </c>
      <c r="P13" s="121">
        <v>24.39669</v>
      </c>
      <c r="Q13" s="121">
        <v>35.66281</v>
      </c>
      <c r="R13" s="121">
        <v>125.57355</v>
      </c>
      <c r="S13" s="121">
        <v>20.429749999999999</v>
      </c>
      <c r="T13" s="121">
        <v>29.355370000000001</v>
      </c>
      <c r="U13" s="121">
        <v>90.644630000000006</v>
      </c>
      <c r="V13" s="121">
        <v>38.478989999999996</v>
      </c>
      <c r="W13" s="121">
        <v>35.16657</v>
      </c>
      <c r="X13" s="121">
        <v>33.321769999999994</v>
      </c>
      <c r="Y13" s="121">
        <v>18.842610000000001</v>
      </c>
      <c r="Z13" s="121">
        <v>38.875690000000006</v>
      </c>
      <c r="AA13" s="121">
        <v>32.449240000000003</v>
      </c>
      <c r="AB13" s="121">
        <v>39.450900000000004</v>
      </c>
      <c r="AC13" s="121">
        <v>41.375809999999994</v>
      </c>
      <c r="AD13" s="121">
        <v>62.678599999999996</v>
      </c>
      <c r="AE13" s="121">
        <v>22.2151999999999</v>
      </c>
      <c r="AF13" s="121">
        <v>72.001050000000006</v>
      </c>
      <c r="AG13" s="121">
        <v>37.884849999999894</v>
      </c>
      <c r="AH13" s="121">
        <v>19.033522000000001</v>
      </c>
      <c r="AI13" s="10"/>
      <c r="AJ13" s="10"/>
      <c r="AK13" s="10"/>
      <c r="AL13" s="10"/>
      <c r="AM13" s="10"/>
      <c r="AN13" s="126"/>
      <c r="AO13" s="126"/>
      <c r="AP13" s="126"/>
      <c r="AQ13" s="126"/>
      <c r="AR13" s="126"/>
      <c r="AS13" s="126"/>
      <c r="AT13" s="126"/>
      <c r="AU13" s="126"/>
      <c r="AV13" s="126"/>
      <c r="AW13" s="126"/>
      <c r="AX13" s="126"/>
      <c r="AY13" s="126"/>
    </row>
    <row r="14" spans="1:51" ht="15" x14ac:dyDescent="0.25">
      <c r="A14" s="189">
        <f>YampaRiverInflow.TotalOutflow!A14</f>
        <v>44986</v>
      </c>
      <c r="B14" s="302"/>
      <c r="C14" s="97"/>
      <c r="D14" s="301">
        <v>62.506999999999998</v>
      </c>
      <c r="E14" s="121">
        <v>23.852601999999997</v>
      </c>
      <c r="F14" s="121">
        <v>33.571293999999995</v>
      </c>
      <c r="G14" s="121">
        <v>18.785719999999998</v>
      </c>
      <c r="H14" s="121">
        <v>66.418819999999997</v>
      </c>
      <c r="I14" s="121">
        <v>7.6782579999999996</v>
      </c>
      <c r="J14" s="121">
        <v>63.272730000000003</v>
      </c>
      <c r="K14" s="121">
        <v>48.99174</v>
      </c>
      <c r="L14" s="121">
        <v>19.834709999999998</v>
      </c>
      <c r="M14" s="121">
        <v>54.009920000000001</v>
      </c>
      <c r="N14" s="121">
        <v>55.160330000000002</v>
      </c>
      <c r="O14" s="121">
        <v>23.22645</v>
      </c>
      <c r="P14" s="121">
        <v>42.842980000000004</v>
      </c>
      <c r="Q14" s="121">
        <v>27.59008</v>
      </c>
      <c r="R14" s="121">
        <v>69.104129999999998</v>
      </c>
      <c r="S14" s="121">
        <v>49.190080000000002</v>
      </c>
      <c r="T14" s="121">
        <v>44.628099999999996</v>
      </c>
      <c r="U14" s="121">
        <v>82.373550000000009</v>
      </c>
      <c r="V14" s="121">
        <v>74.04258999999999</v>
      </c>
      <c r="W14" s="121">
        <v>59.404600000000002</v>
      </c>
      <c r="X14" s="121">
        <v>42.445689999999999</v>
      </c>
      <c r="Y14" s="121">
        <v>22.21454</v>
      </c>
      <c r="Z14" s="121">
        <v>58.769889999999997</v>
      </c>
      <c r="AA14" s="121">
        <v>31.517060000000001</v>
      </c>
      <c r="AB14" s="121">
        <v>41.176480000000005</v>
      </c>
      <c r="AC14" s="121">
        <v>36.615409999999905</v>
      </c>
      <c r="AD14" s="121">
        <v>63.888529999999896</v>
      </c>
      <c r="AE14" s="121">
        <v>26.578900000000001</v>
      </c>
      <c r="AF14" s="121">
        <v>124.9605</v>
      </c>
      <c r="AG14" s="121">
        <v>70.0175499999999</v>
      </c>
      <c r="AH14" s="121">
        <v>37.985829999999993</v>
      </c>
      <c r="AI14" s="10"/>
      <c r="AJ14" s="10"/>
      <c r="AK14" s="10"/>
      <c r="AL14" s="10"/>
      <c r="AM14" s="10"/>
      <c r="AN14" s="126"/>
      <c r="AO14" s="126"/>
      <c r="AP14" s="126"/>
      <c r="AQ14" s="126"/>
      <c r="AR14" s="126"/>
      <c r="AS14" s="126"/>
      <c r="AT14" s="126"/>
      <c r="AU14" s="126"/>
      <c r="AV14" s="126"/>
      <c r="AW14" s="126"/>
      <c r="AX14" s="126"/>
      <c r="AY14" s="126"/>
    </row>
    <row r="15" spans="1:51" ht="15" x14ac:dyDescent="0.25">
      <c r="A15" s="189">
        <f>YampaRiverInflow.TotalOutflow!A15</f>
        <v>45017</v>
      </c>
      <c r="B15" s="302"/>
      <c r="C15" s="97"/>
      <c r="D15" s="301">
        <v>34.738</v>
      </c>
      <c r="E15" s="121">
        <v>40.074694000000001</v>
      </c>
      <c r="F15" s="121">
        <v>1.3631199999999954</v>
      </c>
      <c r="G15" s="121">
        <v>-2.5694920000000012</v>
      </c>
      <c r="H15" s="121">
        <v>-26.212883999999999</v>
      </c>
      <c r="I15" s="121">
        <v>3.6764540000000014</v>
      </c>
      <c r="J15" s="121">
        <v>29.157019999999999</v>
      </c>
      <c r="K15" s="121">
        <v>70.294210000000007</v>
      </c>
      <c r="L15" s="121">
        <v>23.60331</v>
      </c>
      <c r="M15" s="121">
        <v>16.8</v>
      </c>
      <c r="N15" s="121">
        <v>35.028100000000002</v>
      </c>
      <c r="O15" s="121">
        <v>13.62645</v>
      </c>
      <c r="P15" s="121">
        <v>32.747109999999999</v>
      </c>
      <c r="Q15" s="121">
        <v>39.133879999999998</v>
      </c>
      <c r="R15" s="121">
        <v>90.902479999999997</v>
      </c>
      <c r="S15" s="121">
        <v>33.758679999999998</v>
      </c>
      <c r="T15" s="121">
        <v>33.699169999999995</v>
      </c>
      <c r="U15" s="121">
        <v>29.79214</v>
      </c>
      <c r="V15" s="121">
        <v>43.080640000000002</v>
      </c>
      <c r="W15" s="121">
        <v>88.700450000000004</v>
      </c>
      <c r="X15" s="121">
        <v>43.635820000000002</v>
      </c>
      <c r="Y15" s="121">
        <v>17.01784</v>
      </c>
      <c r="Z15" s="121">
        <v>26.498860000000001</v>
      </c>
      <c r="AA15" s="121">
        <v>22.988139999999998</v>
      </c>
      <c r="AB15" s="121">
        <v>25.348419999999997</v>
      </c>
      <c r="AC15" s="121">
        <v>31.934349999999899</v>
      </c>
      <c r="AD15" s="121">
        <v>40.2452100000001</v>
      </c>
      <c r="AE15" s="121">
        <v>24.198700000000002</v>
      </c>
      <c r="AF15" s="121">
        <v>43.240300000000097</v>
      </c>
      <c r="AG15" s="121">
        <v>39.828680000000105</v>
      </c>
      <c r="AH15" s="121">
        <v>41.938178000000001</v>
      </c>
      <c r="AI15" s="10"/>
      <c r="AJ15" s="10"/>
      <c r="AK15" s="10"/>
      <c r="AL15" s="10"/>
      <c r="AM15" s="10"/>
      <c r="AN15" s="126"/>
      <c r="AO15" s="126"/>
      <c r="AP15" s="126"/>
      <c r="AQ15" s="126"/>
      <c r="AR15" s="126"/>
      <c r="AS15" s="126"/>
      <c r="AT15" s="126"/>
      <c r="AU15" s="126"/>
      <c r="AV15" s="126"/>
      <c r="AW15" s="126"/>
      <c r="AX15" s="126"/>
      <c r="AY15" s="126"/>
    </row>
    <row r="16" spans="1:51" ht="15" x14ac:dyDescent="0.25">
      <c r="A16" s="189">
        <f>YampaRiverInflow.TotalOutflow!A16</f>
        <v>45047</v>
      </c>
      <c r="B16" s="302"/>
      <c r="C16" s="97"/>
      <c r="D16" s="301">
        <v>25.463999999999999</v>
      </c>
      <c r="E16" s="121">
        <v>21.803582000000002</v>
      </c>
      <c r="F16" s="121">
        <v>0.19014400000000023</v>
      </c>
      <c r="G16" s="121">
        <v>-5.5054859999999994</v>
      </c>
      <c r="H16" s="121">
        <v>-26.211384000000006</v>
      </c>
      <c r="I16" s="121">
        <v>7.738929999999999</v>
      </c>
      <c r="J16" s="121">
        <v>15.471069999999999</v>
      </c>
      <c r="K16" s="121">
        <v>41.137190000000004</v>
      </c>
      <c r="L16" s="121">
        <v>13.289260000000001</v>
      </c>
      <c r="M16" s="121">
        <v>27.570250000000001</v>
      </c>
      <c r="N16" s="121">
        <v>34.690910000000002</v>
      </c>
      <c r="O16" s="121">
        <v>21.163640000000001</v>
      </c>
      <c r="P16" s="121">
        <v>23.543800000000001</v>
      </c>
      <c r="Q16" s="121">
        <v>34.333880000000001</v>
      </c>
      <c r="R16" s="121">
        <v>67.140500000000003</v>
      </c>
      <c r="S16" s="121">
        <v>34.274380000000001</v>
      </c>
      <c r="T16" s="121">
        <v>36.813220000000001</v>
      </c>
      <c r="U16" s="121">
        <v>20.429749999999999</v>
      </c>
      <c r="V16" s="121">
        <v>51.173209999999997</v>
      </c>
      <c r="W16" s="121">
        <v>36.138489999999997</v>
      </c>
      <c r="X16" s="121">
        <v>21.024139999999999</v>
      </c>
      <c r="Y16" s="121">
        <v>18.545120000000001</v>
      </c>
      <c r="Z16" s="121">
        <v>27.252549999999999</v>
      </c>
      <c r="AA16" s="121">
        <v>27.252610000000001</v>
      </c>
      <c r="AB16" s="121">
        <v>28.958279999999998</v>
      </c>
      <c r="AC16" s="121">
        <v>32.1327</v>
      </c>
      <c r="AD16" s="121">
        <v>29.573979999999999</v>
      </c>
      <c r="AE16" s="121">
        <v>26.281370000000102</v>
      </c>
      <c r="AF16" s="121">
        <v>27.570650000000001</v>
      </c>
      <c r="AG16" s="121">
        <v>23.583810000000099</v>
      </c>
      <c r="AH16" s="121">
        <v>24.659790000000001</v>
      </c>
      <c r="AI16" s="10"/>
      <c r="AJ16" s="10"/>
      <c r="AK16" s="10"/>
      <c r="AL16" s="10"/>
      <c r="AM16" s="10"/>
      <c r="AN16" s="126"/>
      <c r="AO16" s="126"/>
      <c r="AP16" s="126"/>
      <c r="AQ16" s="126"/>
      <c r="AR16" s="126"/>
      <c r="AS16" s="126"/>
      <c r="AT16" s="126"/>
      <c r="AU16" s="126"/>
      <c r="AV16" s="126"/>
      <c r="AW16" s="126"/>
      <c r="AX16" s="126"/>
      <c r="AY16" s="126"/>
    </row>
    <row r="17" spans="1:51" ht="15" x14ac:dyDescent="0.25">
      <c r="A17" s="189">
        <f>YampaRiverInflow.TotalOutflow!A17</f>
        <v>45078</v>
      </c>
      <c r="B17" s="302"/>
      <c r="C17" s="97"/>
      <c r="D17" s="301">
        <v>25.035</v>
      </c>
      <c r="E17" s="121">
        <v>8.1729199999999995</v>
      </c>
      <c r="F17" s="121">
        <v>12.473674000000001</v>
      </c>
      <c r="G17" s="121">
        <v>1.061094</v>
      </c>
      <c r="H17" s="121">
        <v>22.368065999999995</v>
      </c>
      <c r="I17" s="121">
        <v>-1.3633040000000001</v>
      </c>
      <c r="J17" s="121">
        <v>31.73554</v>
      </c>
      <c r="K17" s="121">
        <v>15.272729999999999</v>
      </c>
      <c r="L17" s="121">
        <v>13.68595</v>
      </c>
      <c r="M17" s="121">
        <v>32.07273</v>
      </c>
      <c r="N17" s="121">
        <v>48.238019999999999</v>
      </c>
      <c r="O17" s="121">
        <v>6.5057900000000002</v>
      </c>
      <c r="P17" s="121">
        <v>14.280989999999999</v>
      </c>
      <c r="Q17" s="121">
        <v>20.826450000000001</v>
      </c>
      <c r="R17" s="121">
        <v>11.9405</v>
      </c>
      <c r="S17" s="121">
        <v>14.67769</v>
      </c>
      <c r="T17" s="121">
        <v>31.73554</v>
      </c>
      <c r="U17" s="121">
        <v>13.4876</v>
      </c>
      <c r="V17" s="121">
        <v>35.543419999999998</v>
      </c>
      <c r="W17" s="121">
        <v>23.741799999999998</v>
      </c>
      <c r="X17" s="121">
        <v>24.39593</v>
      </c>
      <c r="Y17" s="121">
        <v>22.730180000000001</v>
      </c>
      <c r="Z17" s="121">
        <v>25.189630000000001</v>
      </c>
      <c r="AA17" s="121">
        <v>26.0823</v>
      </c>
      <c r="AB17" s="121">
        <v>25.58633</v>
      </c>
      <c r="AC17" s="121">
        <v>28.562399999999901</v>
      </c>
      <c r="AD17" s="121">
        <v>24.3970500000001</v>
      </c>
      <c r="AE17" s="121">
        <v>26.578900000000001</v>
      </c>
      <c r="AF17" s="121">
        <v>24.000349999999901</v>
      </c>
      <c r="AG17" s="121">
        <v>22.730910000000101</v>
      </c>
      <c r="AH17" s="121">
        <v>3.4259199999999983</v>
      </c>
      <c r="AI17" s="10"/>
      <c r="AJ17" s="10"/>
      <c r="AK17" s="10"/>
      <c r="AL17" s="10"/>
      <c r="AM17" s="10"/>
      <c r="AN17" s="126"/>
      <c r="AO17" s="126"/>
      <c r="AP17" s="126"/>
      <c r="AQ17" s="126"/>
      <c r="AR17" s="126"/>
      <c r="AS17" s="126"/>
      <c r="AT17" s="126"/>
      <c r="AU17" s="126"/>
      <c r="AV17" s="126"/>
      <c r="AW17" s="126"/>
      <c r="AX17" s="126"/>
      <c r="AY17" s="126"/>
    </row>
    <row r="18" spans="1:51" ht="15" x14ac:dyDescent="0.25">
      <c r="A18" s="189">
        <f>YampaRiverInflow.TotalOutflow!A18</f>
        <v>45108</v>
      </c>
      <c r="B18" s="302"/>
      <c r="C18" s="97"/>
      <c r="D18" s="301">
        <v>38.954999999999998</v>
      </c>
      <c r="E18" s="121">
        <v>14.445949999999996</v>
      </c>
      <c r="F18" s="121">
        <v>-5.4029160000000003</v>
      </c>
      <c r="G18" s="121">
        <v>-9.1989860000000014</v>
      </c>
      <c r="H18" s="121">
        <v>30.872809999999998</v>
      </c>
      <c r="I18" s="121">
        <v>7.8308159999999951</v>
      </c>
      <c r="J18" s="121">
        <v>31.933880000000002</v>
      </c>
      <c r="K18" s="121">
        <v>33.12397</v>
      </c>
      <c r="L18" s="121">
        <v>30.347110000000001</v>
      </c>
      <c r="M18" s="121">
        <v>21.12397</v>
      </c>
      <c r="N18" s="121">
        <v>19.953720000000001</v>
      </c>
      <c r="O18" s="121">
        <v>10.1157</v>
      </c>
      <c r="P18" s="121">
        <v>17.2562</v>
      </c>
      <c r="Q18" s="121">
        <v>39.272730000000003</v>
      </c>
      <c r="R18" s="121">
        <v>21.024789999999999</v>
      </c>
      <c r="S18" s="121">
        <v>21.223140000000001</v>
      </c>
      <c r="T18" s="121">
        <v>45.421489999999999</v>
      </c>
      <c r="U18" s="121">
        <v>28.760330000000003</v>
      </c>
      <c r="V18" s="121">
        <v>28.164830000000002</v>
      </c>
      <c r="W18" s="121">
        <v>29.156560000000002</v>
      </c>
      <c r="X18" s="121">
        <v>31.536360000000002</v>
      </c>
      <c r="Y18" s="121">
        <v>26.379669999999997</v>
      </c>
      <c r="Z18" s="121">
        <v>61.685449999999996</v>
      </c>
      <c r="AA18" s="121">
        <v>29.156569999999999</v>
      </c>
      <c r="AB18" s="121">
        <v>33.520060000000001</v>
      </c>
      <c r="AC18" s="121">
        <v>26.182200000000002</v>
      </c>
      <c r="AD18" s="121">
        <v>32.1327</v>
      </c>
      <c r="AE18" s="121">
        <v>49.587499999999999</v>
      </c>
      <c r="AF18" s="121">
        <v>22.016849999999998</v>
      </c>
      <c r="AG18" s="121">
        <v>23.603650000000101</v>
      </c>
      <c r="AH18" s="121">
        <v>-0.52760200000000035</v>
      </c>
      <c r="AI18" s="10"/>
      <c r="AJ18" s="10"/>
      <c r="AK18" s="10"/>
      <c r="AL18" s="10"/>
      <c r="AM18" s="10"/>
      <c r="AN18" s="126"/>
      <c r="AO18" s="126"/>
      <c r="AP18" s="126"/>
      <c r="AQ18" s="126"/>
      <c r="AR18" s="126"/>
      <c r="AS18" s="126"/>
      <c r="AT18" s="126"/>
      <c r="AU18" s="126"/>
      <c r="AV18" s="126"/>
      <c r="AW18" s="126"/>
      <c r="AX18" s="126"/>
      <c r="AY18" s="126"/>
    </row>
    <row r="19" spans="1:51" ht="15" x14ac:dyDescent="0.25">
      <c r="A19" s="189">
        <f>YampaRiverInflow.TotalOutflow!A19</f>
        <v>45139</v>
      </c>
      <c r="B19" s="302"/>
      <c r="C19" s="97"/>
      <c r="D19" s="301">
        <v>39.273000000000003</v>
      </c>
      <c r="E19" s="121">
        <v>39.663323999999996</v>
      </c>
      <c r="F19" s="121">
        <v>-27.475497999999998</v>
      </c>
      <c r="G19" s="121">
        <v>-21.766008000000003</v>
      </c>
      <c r="H19" s="121">
        <v>29.917686</v>
      </c>
      <c r="I19" s="121">
        <v>25.019824</v>
      </c>
      <c r="J19" s="121">
        <v>50.280989999999996</v>
      </c>
      <c r="K19" s="121">
        <v>20.826450000000001</v>
      </c>
      <c r="L19" s="121">
        <v>44.033059999999999</v>
      </c>
      <c r="M19" s="121">
        <v>23.404959999999999</v>
      </c>
      <c r="N19" s="121">
        <v>52.066120000000005</v>
      </c>
      <c r="O19" s="121">
        <v>17.851240000000001</v>
      </c>
      <c r="P19" s="121">
        <v>42.049589999999995</v>
      </c>
      <c r="Q19" s="121">
        <v>50.578510000000001</v>
      </c>
      <c r="R19" s="121">
        <v>28.36364</v>
      </c>
      <c r="S19" s="121">
        <v>66.446280000000002</v>
      </c>
      <c r="T19" s="121">
        <v>91.636359999999996</v>
      </c>
      <c r="U19" s="121">
        <v>39.272730000000003</v>
      </c>
      <c r="V19" s="121">
        <v>23.60284</v>
      </c>
      <c r="W19" s="121">
        <v>91.04083</v>
      </c>
      <c r="X19" s="121">
        <v>36.693379999999998</v>
      </c>
      <c r="Y19" s="121">
        <v>68.607789999999994</v>
      </c>
      <c r="Z19" s="121">
        <v>66.842500000000001</v>
      </c>
      <c r="AA19" s="121">
        <v>41.057389999999998</v>
      </c>
      <c r="AB19" s="121">
        <v>44.429290000000002</v>
      </c>
      <c r="AC19" s="121">
        <v>41.851849999999999</v>
      </c>
      <c r="AD19" s="121">
        <v>40.265050000000002</v>
      </c>
      <c r="AE19" s="121">
        <v>38.876599999999996</v>
      </c>
      <c r="AF19" s="121">
        <v>29.55415</v>
      </c>
      <c r="AG19" s="121">
        <v>23.603649999999899</v>
      </c>
      <c r="AH19" s="121">
        <v>15.498979999999996</v>
      </c>
      <c r="AI19" s="10"/>
      <c r="AJ19" s="10"/>
      <c r="AK19" s="10"/>
      <c r="AL19" s="10"/>
      <c r="AM19" s="10"/>
      <c r="AN19" s="126"/>
      <c r="AO19" s="126"/>
      <c r="AP19" s="126"/>
      <c r="AQ19" s="126"/>
      <c r="AR19" s="126"/>
      <c r="AS19" s="126"/>
      <c r="AT19" s="126"/>
      <c r="AU19" s="126"/>
      <c r="AV19" s="126"/>
      <c r="AW19" s="126"/>
      <c r="AX19" s="126"/>
      <c r="AY19" s="126"/>
    </row>
    <row r="20" spans="1:51" ht="15" x14ac:dyDescent="0.25">
      <c r="A20" s="189">
        <f>YampaRiverInflow.TotalOutflow!A20</f>
        <v>45170</v>
      </c>
      <c r="B20" s="302"/>
      <c r="C20" s="97"/>
      <c r="D20" s="301">
        <v>30.113</v>
      </c>
      <c r="E20" s="121">
        <v>38.334448000000002</v>
      </c>
      <c r="F20" s="121">
        <v>-11.254766</v>
      </c>
      <c r="G20" s="121">
        <v>-1.109622000000003</v>
      </c>
      <c r="H20" s="121">
        <v>14.515779999999999</v>
      </c>
      <c r="I20" s="121">
        <v>21.008659999999999</v>
      </c>
      <c r="J20" s="121">
        <v>59.246279999999999</v>
      </c>
      <c r="K20" s="121">
        <v>36.099170000000001</v>
      </c>
      <c r="L20" s="121">
        <v>49.190080000000002</v>
      </c>
      <c r="M20" s="121">
        <v>39.133879999999998</v>
      </c>
      <c r="N20" s="121">
        <v>48.456199999999995</v>
      </c>
      <c r="O20" s="121">
        <v>103.95372</v>
      </c>
      <c r="P20" s="121">
        <v>34.373550000000002</v>
      </c>
      <c r="Q20" s="121">
        <v>57.381819999999998</v>
      </c>
      <c r="R20" s="121">
        <v>38.360330000000005</v>
      </c>
      <c r="S20" s="121">
        <v>50.87603</v>
      </c>
      <c r="T20" s="121">
        <v>33.83802</v>
      </c>
      <c r="U20" s="121">
        <v>38.677690000000005</v>
      </c>
      <c r="V20" s="121">
        <v>28.363289999999999</v>
      </c>
      <c r="W20" s="121">
        <v>44.250949999999996</v>
      </c>
      <c r="X20" s="121">
        <v>41.255660000000006</v>
      </c>
      <c r="Y20" s="121">
        <v>47.999720000000003</v>
      </c>
      <c r="Z20" s="121">
        <v>78.703759999999988</v>
      </c>
      <c r="AA20" s="121">
        <v>38.875680000000003</v>
      </c>
      <c r="AB20" s="121">
        <v>32.726860000000002</v>
      </c>
      <c r="AC20" s="121">
        <v>30.744250000000001</v>
      </c>
      <c r="AD20" s="121">
        <v>24.1193600000001</v>
      </c>
      <c r="AE20" s="121">
        <v>44.628749999999897</v>
      </c>
      <c r="AF20" s="121">
        <v>21.9771800000001</v>
      </c>
      <c r="AG20" s="121">
        <v>24.040019999999899</v>
      </c>
      <c r="AH20" s="121">
        <v>19.180725999999996</v>
      </c>
      <c r="AI20" s="10"/>
      <c r="AJ20" s="10"/>
      <c r="AK20" s="10"/>
      <c r="AL20" s="10"/>
      <c r="AM20" s="10"/>
      <c r="AN20" s="126"/>
      <c r="AO20" s="126"/>
      <c r="AP20" s="126"/>
      <c r="AQ20" s="126"/>
      <c r="AR20" s="126"/>
      <c r="AS20" s="126"/>
      <c r="AT20" s="126"/>
      <c r="AU20" s="126"/>
      <c r="AV20" s="126"/>
      <c r="AW20" s="126"/>
      <c r="AX20" s="126"/>
      <c r="AY20" s="126"/>
    </row>
    <row r="21" spans="1:51" ht="15" x14ac:dyDescent="0.25">
      <c r="A21" s="189">
        <f>YampaRiverInflow.TotalOutflow!A21</f>
        <v>45200</v>
      </c>
      <c r="B21" s="302"/>
      <c r="C21" s="97"/>
      <c r="D21" s="301">
        <v>36.200000000000003</v>
      </c>
      <c r="E21" s="121">
        <v>13.166246000000003</v>
      </c>
      <c r="F21" s="121">
        <v>20.811032000000001</v>
      </c>
      <c r="G21" s="121">
        <v>15.392737999999998</v>
      </c>
      <c r="H21" s="121">
        <v>31.104225999999993</v>
      </c>
      <c r="I21" s="121">
        <v>32.409004000000003</v>
      </c>
      <c r="J21" s="121">
        <v>36.495870000000004</v>
      </c>
      <c r="K21" s="121">
        <v>22.413220000000003</v>
      </c>
      <c r="L21" s="121">
        <v>37.884300000000003</v>
      </c>
      <c r="M21" s="121">
        <v>47.385120000000001</v>
      </c>
      <c r="N21" s="121">
        <v>23.34545</v>
      </c>
      <c r="O21" s="121">
        <v>20.647929999999999</v>
      </c>
      <c r="P21" s="121">
        <v>30.664459999999998</v>
      </c>
      <c r="Q21" s="121">
        <v>41.077690000000004</v>
      </c>
      <c r="R21" s="121">
        <v>31.060849999999999</v>
      </c>
      <c r="S21" s="121">
        <v>69.758679999999998</v>
      </c>
      <c r="T21" s="121">
        <v>20.94511</v>
      </c>
      <c r="U21" s="121">
        <v>34.908660000000005</v>
      </c>
      <c r="V21" s="121">
        <v>24.793029999999998</v>
      </c>
      <c r="W21" s="121">
        <v>40.680699999999995</v>
      </c>
      <c r="X21" s="121">
        <v>34.511849999999995</v>
      </c>
      <c r="Y21" s="121">
        <v>29.513770000000001</v>
      </c>
      <c r="Z21" s="121">
        <v>19.080719999999999</v>
      </c>
      <c r="AA21" s="121">
        <v>42.445929999999997</v>
      </c>
      <c r="AB21" s="121">
        <v>56.012860000000003</v>
      </c>
      <c r="AC21" s="121">
        <v>29.236789999999999</v>
      </c>
      <c r="AD21" s="121">
        <v>25.884679999999999</v>
      </c>
      <c r="AE21" s="121">
        <v>63.214149999999897</v>
      </c>
      <c r="AF21" s="121">
        <v>23.663159999999799</v>
      </c>
      <c r="AG21" s="121">
        <v>24.972269999999799</v>
      </c>
      <c r="AH21" s="121">
        <v>26.040343999999997</v>
      </c>
      <c r="AI21" s="10"/>
      <c r="AJ21" s="10"/>
      <c r="AK21" s="10"/>
      <c r="AL21" s="10"/>
      <c r="AM21" s="10"/>
      <c r="AN21" s="126"/>
      <c r="AO21" s="126"/>
      <c r="AP21" s="126"/>
      <c r="AQ21" s="126"/>
      <c r="AR21" s="126"/>
      <c r="AS21" s="126"/>
      <c r="AT21" s="126"/>
      <c r="AU21" s="126"/>
      <c r="AV21" s="126"/>
      <c r="AW21" s="126"/>
      <c r="AX21" s="126"/>
      <c r="AY21" s="126"/>
    </row>
    <row r="22" spans="1:51" ht="15" x14ac:dyDescent="0.25">
      <c r="A22" s="189">
        <f>YampaRiverInflow.TotalOutflow!A22</f>
        <v>45231</v>
      </c>
      <c r="B22" s="302"/>
      <c r="C22" s="97"/>
      <c r="D22" s="301">
        <v>24.817</v>
      </c>
      <c r="E22" s="121">
        <v>8.8944699999999983</v>
      </c>
      <c r="F22" s="121">
        <v>1.1222839999999996</v>
      </c>
      <c r="G22" s="121">
        <v>9.8448719999999987</v>
      </c>
      <c r="H22" s="121">
        <v>28.013811999999998</v>
      </c>
      <c r="I22" s="121">
        <v>15.793877999999999</v>
      </c>
      <c r="J22" s="121">
        <v>24.595040000000001</v>
      </c>
      <c r="K22" s="121">
        <v>18.446279999999998</v>
      </c>
      <c r="L22" s="121">
        <v>36.495870000000004</v>
      </c>
      <c r="M22" s="121">
        <v>27.966939999999997</v>
      </c>
      <c r="N22" s="121">
        <v>25.487599999999997</v>
      </c>
      <c r="O22" s="121">
        <v>23.10744</v>
      </c>
      <c r="P22" s="121">
        <v>22.472729999999999</v>
      </c>
      <c r="Q22" s="121">
        <v>35.166530000000002</v>
      </c>
      <c r="R22" s="121">
        <v>20.925319999999999</v>
      </c>
      <c r="S22" s="121">
        <v>16.066120000000002</v>
      </c>
      <c r="T22" s="121">
        <v>25.54711</v>
      </c>
      <c r="U22" s="121">
        <v>41.950060000000001</v>
      </c>
      <c r="V22" s="121">
        <v>23.00787</v>
      </c>
      <c r="W22" s="121">
        <v>14.39954</v>
      </c>
      <c r="X22" s="121">
        <v>23.602700000000002</v>
      </c>
      <c r="Y22" s="121">
        <v>28.581400000000002</v>
      </c>
      <c r="Z22" s="121">
        <v>27.807869999999998</v>
      </c>
      <c r="AA22" s="121">
        <v>24.69378</v>
      </c>
      <c r="AB22" s="121">
        <v>22.293890000000001</v>
      </c>
      <c r="AC22" s="121">
        <v>27.888010000000101</v>
      </c>
      <c r="AD22" s="121">
        <v>24.873090000000097</v>
      </c>
      <c r="AE22" s="121">
        <v>23.24662</v>
      </c>
      <c r="AF22" s="121">
        <v>25.646650000000101</v>
      </c>
      <c r="AG22" s="121">
        <v>24.793749999999999</v>
      </c>
      <c r="AH22" s="121">
        <v>17.507805999999995</v>
      </c>
      <c r="AI22" s="10"/>
      <c r="AJ22" s="10"/>
      <c r="AK22" s="10"/>
      <c r="AL22" s="10"/>
      <c r="AM22" s="10"/>
      <c r="AN22" s="126"/>
      <c r="AO22" s="126"/>
      <c r="AP22" s="126"/>
      <c r="AQ22" s="126"/>
      <c r="AR22" s="126"/>
      <c r="AS22" s="126"/>
      <c r="AT22" s="126"/>
      <c r="AU22" s="126"/>
      <c r="AV22" s="126"/>
      <c r="AW22" s="126"/>
      <c r="AX22" s="126"/>
      <c r="AY22" s="126"/>
    </row>
    <row r="23" spans="1:51" ht="15" x14ac:dyDescent="0.25">
      <c r="A23" s="189">
        <f>YampaRiverInflow.TotalOutflow!A23</f>
        <v>45261</v>
      </c>
      <c r="B23" s="302"/>
      <c r="C23" s="97"/>
      <c r="D23" s="301">
        <v>25.222000000000001</v>
      </c>
      <c r="E23" s="121">
        <v>2.3967059999999982</v>
      </c>
      <c r="F23" s="121">
        <v>-6.7709719999999995</v>
      </c>
      <c r="G23" s="121">
        <v>0.60159199999999691</v>
      </c>
      <c r="H23" s="121">
        <v>44.223798000000002</v>
      </c>
      <c r="I23" s="121">
        <v>1.110544</v>
      </c>
      <c r="J23" s="121">
        <v>15.07438</v>
      </c>
      <c r="K23" s="121">
        <v>12.69421</v>
      </c>
      <c r="L23" s="121">
        <v>35.305790000000002</v>
      </c>
      <c r="M23" s="121">
        <v>29.355370000000001</v>
      </c>
      <c r="N23" s="121">
        <v>13.4876</v>
      </c>
      <c r="O23" s="121">
        <v>18.723970000000001</v>
      </c>
      <c r="P23" s="121">
        <v>15.471069999999999</v>
      </c>
      <c r="Q23" s="121">
        <v>19.100490000000001</v>
      </c>
      <c r="R23" s="121">
        <v>3.9664899999999998</v>
      </c>
      <c r="S23" s="121">
        <v>23.801650000000002</v>
      </c>
      <c r="T23" s="121">
        <v>57.520660000000007</v>
      </c>
      <c r="U23" s="121">
        <v>23.99954</v>
      </c>
      <c r="V23" s="121">
        <v>19.4375</v>
      </c>
      <c r="W23" s="121">
        <v>33.916870000000003</v>
      </c>
      <c r="X23" s="121">
        <v>31.734860000000001</v>
      </c>
      <c r="Y23" s="121">
        <v>22.7103</v>
      </c>
      <c r="Z23" s="121">
        <v>25.368259999999999</v>
      </c>
      <c r="AA23" s="121">
        <v>31.6557</v>
      </c>
      <c r="AB23" s="121">
        <v>22.412740000000003</v>
      </c>
      <c r="AC23" s="121">
        <v>36.377389999999899</v>
      </c>
      <c r="AD23" s="121">
        <v>25.983849999999997</v>
      </c>
      <c r="AE23" s="121">
        <v>23.544150000000002</v>
      </c>
      <c r="AF23" s="121">
        <v>39.471650000000103</v>
      </c>
      <c r="AG23" s="121">
        <v>24.5160599999999</v>
      </c>
      <c r="AH23" s="121">
        <v>8.4644880000000011</v>
      </c>
      <c r="AI23" s="10"/>
      <c r="AJ23" s="10"/>
      <c r="AK23" s="10"/>
      <c r="AL23" s="10"/>
      <c r="AM23" s="10"/>
      <c r="AN23" s="126"/>
      <c r="AO23" s="126"/>
      <c r="AP23" s="126"/>
      <c r="AQ23" s="126"/>
      <c r="AR23" s="126"/>
      <c r="AS23" s="126"/>
      <c r="AT23" s="126"/>
      <c r="AU23" s="126"/>
      <c r="AV23" s="126"/>
      <c r="AW23" s="126"/>
      <c r="AX23" s="126"/>
      <c r="AY23" s="126"/>
    </row>
    <row r="24" spans="1:51" ht="15" x14ac:dyDescent="0.25">
      <c r="A24" s="189">
        <f>YampaRiverInflow.TotalOutflow!A24</f>
        <v>45292</v>
      </c>
      <c r="B24" s="302"/>
      <c r="C24" s="97"/>
      <c r="D24" s="301">
        <v>32.688000000000002</v>
      </c>
      <c r="E24" s="121">
        <v>188.36769600000002</v>
      </c>
      <c r="F24" s="121">
        <v>-19.261465999999999</v>
      </c>
      <c r="G24" s="121">
        <v>-11.55139</v>
      </c>
      <c r="H24" s="121">
        <v>25.526097999999998</v>
      </c>
      <c r="I24" s="121">
        <v>1.3745679999999993</v>
      </c>
      <c r="J24" s="121">
        <v>21.421490000000002</v>
      </c>
      <c r="K24" s="121">
        <v>24.198349999999998</v>
      </c>
      <c r="L24" s="121">
        <v>42.049589999999995</v>
      </c>
      <c r="M24" s="121">
        <v>21.61983</v>
      </c>
      <c r="N24" s="121">
        <v>18.446279999999998</v>
      </c>
      <c r="O24" s="121">
        <v>23.206610000000001</v>
      </c>
      <c r="P24" s="121">
        <v>20.033060000000003</v>
      </c>
      <c r="Q24" s="121">
        <v>101.09752</v>
      </c>
      <c r="R24" s="121">
        <v>22.61157</v>
      </c>
      <c r="S24" s="121">
        <v>23.206610000000001</v>
      </c>
      <c r="T24" s="121">
        <v>42.247930000000004</v>
      </c>
      <c r="U24" s="121">
        <v>34.11524</v>
      </c>
      <c r="V24" s="121">
        <v>41.255679999999998</v>
      </c>
      <c r="W24" s="121">
        <v>24.792830000000002</v>
      </c>
      <c r="X24" s="121">
        <v>40.065640000000002</v>
      </c>
      <c r="Y24" s="121">
        <v>37.883839999999999</v>
      </c>
      <c r="Z24" s="121">
        <v>23.007810000000003</v>
      </c>
      <c r="AA24" s="121">
        <v>30.743310000000001</v>
      </c>
      <c r="AB24" s="121">
        <v>36.496400000000001</v>
      </c>
      <c r="AC24" s="121">
        <v>45.025449999999999</v>
      </c>
      <c r="AD24" s="121">
        <v>23.802</v>
      </c>
      <c r="AE24" s="121">
        <v>42.050199999999904</v>
      </c>
      <c r="AF24" s="121">
        <v>26.777249999999999</v>
      </c>
      <c r="AG24" s="121">
        <v>29.809785999999992</v>
      </c>
      <c r="AH24" s="121">
        <v>0.14888199999999779</v>
      </c>
      <c r="AI24" s="10"/>
      <c r="AJ24" s="10"/>
      <c r="AK24" s="10"/>
      <c r="AL24" s="10"/>
      <c r="AM24" s="10"/>
      <c r="AN24" s="126"/>
      <c r="AO24" s="126"/>
      <c r="AP24" s="126"/>
      <c r="AQ24" s="126"/>
      <c r="AR24" s="126"/>
      <c r="AS24" s="126"/>
      <c r="AT24" s="126"/>
      <c r="AU24" s="126"/>
      <c r="AV24" s="126"/>
      <c r="AW24" s="126"/>
      <c r="AX24" s="126"/>
      <c r="AY24" s="126"/>
    </row>
    <row r="25" spans="1:51" ht="15" x14ac:dyDescent="0.25">
      <c r="A25" s="189">
        <f>YampaRiverInflow.TotalOutflow!A25</f>
        <v>45323</v>
      </c>
      <c r="B25" s="302"/>
      <c r="C25" s="97"/>
      <c r="D25" s="301">
        <v>42.802999999999997</v>
      </c>
      <c r="E25" s="121">
        <v>85.799055999999993</v>
      </c>
      <c r="F25" s="121">
        <v>-9.7793939999999999</v>
      </c>
      <c r="G25" s="121">
        <v>38.657699999999991</v>
      </c>
      <c r="H25" s="121">
        <v>12.339405999999999</v>
      </c>
      <c r="I25" s="121">
        <v>23.60331</v>
      </c>
      <c r="J25" s="121">
        <v>17.2562</v>
      </c>
      <c r="K25" s="121">
        <v>16.066120000000002</v>
      </c>
      <c r="L25" s="121">
        <v>48.99174</v>
      </c>
      <c r="M25" s="121">
        <v>36.297519999999999</v>
      </c>
      <c r="N25" s="121">
        <v>25.745450000000002</v>
      </c>
      <c r="O25" s="121">
        <v>24.39669</v>
      </c>
      <c r="P25" s="121">
        <v>35.66281</v>
      </c>
      <c r="Q25" s="121">
        <v>125.57355</v>
      </c>
      <c r="R25" s="121">
        <v>20.429749999999999</v>
      </c>
      <c r="S25" s="121">
        <v>29.355370000000001</v>
      </c>
      <c r="T25" s="121">
        <v>90.644630000000006</v>
      </c>
      <c r="U25" s="121">
        <v>38.478989999999996</v>
      </c>
      <c r="V25" s="121">
        <v>35.16657</v>
      </c>
      <c r="W25" s="121">
        <v>33.321769999999994</v>
      </c>
      <c r="X25" s="121">
        <v>18.842610000000001</v>
      </c>
      <c r="Y25" s="121">
        <v>38.875690000000006</v>
      </c>
      <c r="Z25" s="121">
        <v>32.449240000000003</v>
      </c>
      <c r="AA25" s="121">
        <v>39.450900000000004</v>
      </c>
      <c r="AB25" s="121">
        <v>41.375809999999994</v>
      </c>
      <c r="AC25" s="121">
        <v>62.678599999999996</v>
      </c>
      <c r="AD25" s="121">
        <v>22.2151999999999</v>
      </c>
      <c r="AE25" s="121">
        <v>72.001050000000006</v>
      </c>
      <c r="AF25" s="121">
        <v>37.884849999999894</v>
      </c>
      <c r="AG25" s="121">
        <v>19.033522000000001</v>
      </c>
      <c r="AH25" s="121">
        <v>7.0302340000000001</v>
      </c>
      <c r="AI25" s="10"/>
      <c r="AJ25" s="10"/>
      <c r="AK25" s="10"/>
      <c r="AL25" s="10"/>
      <c r="AM25" s="10"/>
      <c r="AN25" s="126"/>
      <c r="AO25" s="126"/>
      <c r="AP25" s="126"/>
      <c r="AQ25" s="126"/>
      <c r="AR25" s="126"/>
      <c r="AS25" s="126"/>
      <c r="AT25" s="126"/>
      <c r="AU25" s="126"/>
      <c r="AV25" s="126"/>
      <c r="AW25" s="126"/>
      <c r="AX25" s="126"/>
      <c r="AY25" s="126"/>
    </row>
    <row r="26" spans="1:51" ht="15" x14ac:dyDescent="0.25">
      <c r="A26" s="189">
        <f>YampaRiverInflow.TotalOutflow!A26</f>
        <v>45352</v>
      </c>
      <c r="B26" s="302"/>
      <c r="C26" s="97"/>
      <c r="D26" s="301">
        <v>62.506999999999998</v>
      </c>
      <c r="E26" s="121">
        <v>33.571293999999995</v>
      </c>
      <c r="F26" s="121">
        <v>18.785719999999998</v>
      </c>
      <c r="G26" s="121">
        <v>66.418819999999997</v>
      </c>
      <c r="H26" s="121">
        <v>7.6782579999999996</v>
      </c>
      <c r="I26" s="121">
        <v>63.272730000000003</v>
      </c>
      <c r="J26" s="121">
        <v>48.99174</v>
      </c>
      <c r="K26" s="121">
        <v>19.834709999999998</v>
      </c>
      <c r="L26" s="121">
        <v>54.009920000000001</v>
      </c>
      <c r="M26" s="121">
        <v>55.160330000000002</v>
      </c>
      <c r="N26" s="121">
        <v>23.22645</v>
      </c>
      <c r="O26" s="121">
        <v>42.842980000000004</v>
      </c>
      <c r="P26" s="121">
        <v>27.59008</v>
      </c>
      <c r="Q26" s="121">
        <v>69.104129999999998</v>
      </c>
      <c r="R26" s="121">
        <v>49.190080000000002</v>
      </c>
      <c r="S26" s="121">
        <v>44.628099999999996</v>
      </c>
      <c r="T26" s="121">
        <v>82.373550000000009</v>
      </c>
      <c r="U26" s="121">
        <v>74.04258999999999</v>
      </c>
      <c r="V26" s="121">
        <v>59.404600000000002</v>
      </c>
      <c r="W26" s="121">
        <v>42.445689999999999</v>
      </c>
      <c r="X26" s="121">
        <v>22.21454</v>
      </c>
      <c r="Y26" s="121">
        <v>58.769889999999997</v>
      </c>
      <c r="Z26" s="121">
        <v>31.517060000000001</v>
      </c>
      <c r="AA26" s="121">
        <v>41.176480000000005</v>
      </c>
      <c r="AB26" s="121">
        <v>36.615409999999905</v>
      </c>
      <c r="AC26" s="121">
        <v>63.888529999999896</v>
      </c>
      <c r="AD26" s="121">
        <v>26.578900000000001</v>
      </c>
      <c r="AE26" s="121">
        <v>124.9605</v>
      </c>
      <c r="AF26" s="121">
        <v>70.0175499999999</v>
      </c>
      <c r="AG26" s="121">
        <v>37.985829999999993</v>
      </c>
      <c r="AH26" s="121">
        <v>23.852601999999997</v>
      </c>
      <c r="AI26" s="10"/>
      <c r="AJ26" s="10"/>
      <c r="AK26" s="10"/>
      <c r="AL26" s="10"/>
      <c r="AM26" s="10"/>
      <c r="AN26" s="126"/>
      <c r="AO26" s="126"/>
      <c r="AP26" s="126"/>
      <c r="AQ26" s="126"/>
      <c r="AR26" s="126"/>
      <c r="AS26" s="126"/>
      <c r="AT26" s="126"/>
      <c r="AU26" s="126"/>
      <c r="AV26" s="126"/>
      <c r="AW26" s="126"/>
      <c r="AX26" s="126"/>
      <c r="AY26" s="126"/>
    </row>
    <row r="27" spans="1:51" ht="15" x14ac:dyDescent="0.25">
      <c r="A27" s="189">
        <f>YampaRiverInflow.TotalOutflow!A27</f>
        <v>45383</v>
      </c>
      <c r="B27" s="302"/>
      <c r="C27" s="97"/>
      <c r="D27" s="301">
        <v>34.738</v>
      </c>
      <c r="E27" s="121">
        <v>1.3631199999999954</v>
      </c>
      <c r="F27" s="121">
        <v>-2.5694920000000012</v>
      </c>
      <c r="G27" s="121">
        <v>-26.212883999999999</v>
      </c>
      <c r="H27" s="121">
        <v>3.6764540000000014</v>
      </c>
      <c r="I27" s="121">
        <v>29.157019999999999</v>
      </c>
      <c r="J27" s="121">
        <v>70.294210000000007</v>
      </c>
      <c r="K27" s="121">
        <v>23.60331</v>
      </c>
      <c r="L27" s="121">
        <v>16.8</v>
      </c>
      <c r="M27" s="121">
        <v>35.028100000000002</v>
      </c>
      <c r="N27" s="121">
        <v>13.62645</v>
      </c>
      <c r="O27" s="121">
        <v>32.747109999999999</v>
      </c>
      <c r="P27" s="121">
        <v>39.133879999999998</v>
      </c>
      <c r="Q27" s="121">
        <v>90.902479999999997</v>
      </c>
      <c r="R27" s="121">
        <v>33.758679999999998</v>
      </c>
      <c r="S27" s="121">
        <v>33.699169999999995</v>
      </c>
      <c r="T27" s="121">
        <v>29.79214</v>
      </c>
      <c r="U27" s="121">
        <v>43.080640000000002</v>
      </c>
      <c r="V27" s="121">
        <v>88.700450000000004</v>
      </c>
      <c r="W27" s="121">
        <v>43.635820000000002</v>
      </c>
      <c r="X27" s="121">
        <v>17.01784</v>
      </c>
      <c r="Y27" s="121">
        <v>26.498860000000001</v>
      </c>
      <c r="Z27" s="121">
        <v>22.988139999999998</v>
      </c>
      <c r="AA27" s="121">
        <v>25.348419999999997</v>
      </c>
      <c r="AB27" s="121">
        <v>31.934349999999899</v>
      </c>
      <c r="AC27" s="121">
        <v>40.2452100000001</v>
      </c>
      <c r="AD27" s="121">
        <v>24.198700000000002</v>
      </c>
      <c r="AE27" s="121">
        <v>43.240300000000097</v>
      </c>
      <c r="AF27" s="121">
        <v>39.828680000000105</v>
      </c>
      <c r="AG27" s="121">
        <v>41.938178000000001</v>
      </c>
      <c r="AH27" s="121">
        <v>40.074694000000001</v>
      </c>
      <c r="AI27" s="10"/>
      <c r="AJ27" s="10"/>
      <c r="AK27" s="10"/>
      <c r="AL27" s="10"/>
      <c r="AM27" s="10"/>
      <c r="AN27" s="126"/>
      <c r="AO27" s="126"/>
      <c r="AP27" s="126"/>
      <c r="AQ27" s="126"/>
      <c r="AR27" s="126"/>
      <c r="AS27" s="126"/>
      <c r="AT27" s="126"/>
      <c r="AU27" s="126"/>
      <c r="AV27" s="126"/>
      <c r="AW27" s="126"/>
      <c r="AX27" s="126"/>
      <c r="AY27" s="126"/>
    </row>
    <row r="28" spans="1:51" ht="15" x14ac:dyDescent="0.25">
      <c r="A28" s="189">
        <f>YampaRiverInflow.TotalOutflow!A28</f>
        <v>45413</v>
      </c>
      <c r="B28" s="302"/>
      <c r="C28" s="97"/>
      <c r="D28" s="301">
        <v>25.463999999999999</v>
      </c>
      <c r="E28" s="121">
        <v>0.19014400000000023</v>
      </c>
      <c r="F28" s="121">
        <v>-5.5054859999999994</v>
      </c>
      <c r="G28" s="121">
        <v>-26.211384000000006</v>
      </c>
      <c r="H28" s="121">
        <v>7.738929999999999</v>
      </c>
      <c r="I28" s="121">
        <v>15.471069999999999</v>
      </c>
      <c r="J28" s="121">
        <v>41.137190000000004</v>
      </c>
      <c r="K28" s="121">
        <v>13.289260000000001</v>
      </c>
      <c r="L28" s="121">
        <v>27.570250000000001</v>
      </c>
      <c r="M28" s="121">
        <v>34.690910000000002</v>
      </c>
      <c r="N28" s="121">
        <v>21.163640000000001</v>
      </c>
      <c r="O28" s="121">
        <v>23.543800000000001</v>
      </c>
      <c r="P28" s="121">
        <v>34.333880000000001</v>
      </c>
      <c r="Q28" s="121">
        <v>67.140500000000003</v>
      </c>
      <c r="R28" s="121">
        <v>34.274380000000001</v>
      </c>
      <c r="S28" s="121">
        <v>36.813220000000001</v>
      </c>
      <c r="T28" s="121">
        <v>20.429749999999999</v>
      </c>
      <c r="U28" s="121">
        <v>51.173209999999997</v>
      </c>
      <c r="V28" s="121">
        <v>36.138489999999997</v>
      </c>
      <c r="W28" s="121">
        <v>21.024139999999999</v>
      </c>
      <c r="X28" s="121">
        <v>18.545120000000001</v>
      </c>
      <c r="Y28" s="121">
        <v>27.252549999999999</v>
      </c>
      <c r="Z28" s="121">
        <v>27.252610000000001</v>
      </c>
      <c r="AA28" s="121">
        <v>28.958279999999998</v>
      </c>
      <c r="AB28" s="121">
        <v>32.1327</v>
      </c>
      <c r="AC28" s="121">
        <v>29.573979999999999</v>
      </c>
      <c r="AD28" s="121">
        <v>26.281370000000102</v>
      </c>
      <c r="AE28" s="121">
        <v>27.570650000000001</v>
      </c>
      <c r="AF28" s="121">
        <v>23.583810000000099</v>
      </c>
      <c r="AG28" s="121">
        <v>24.659790000000001</v>
      </c>
      <c r="AH28" s="121">
        <v>21.803582000000002</v>
      </c>
      <c r="AI28" s="10"/>
      <c r="AJ28" s="10"/>
      <c r="AK28" s="10"/>
      <c r="AL28" s="10"/>
      <c r="AM28" s="10"/>
      <c r="AN28" s="126"/>
      <c r="AO28" s="126"/>
      <c r="AP28" s="126"/>
      <c r="AQ28" s="126"/>
      <c r="AR28" s="126"/>
      <c r="AS28" s="126"/>
      <c r="AT28" s="126"/>
      <c r="AU28" s="126"/>
      <c r="AV28" s="126"/>
      <c r="AW28" s="126"/>
      <c r="AX28" s="126"/>
      <c r="AY28" s="126"/>
    </row>
    <row r="29" spans="1:51" ht="15" x14ac:dyDescent="0.25">
      <c r="A29" s="189">
        <f>YampaRiverInflow.TotalOutflow!A29</f>
        <v>45444</v>
      </c>
      <c r="B29" s="302"/>
      <c r="C29" s="97"/>
      <c r="D29" s="301">
        <v>25.035</v>
      </c>
      <c r="E29" s="121">
        <v>12.473674000000001</v>
      </c>
      <c r="F29" s="121">
        <v>1.061094</v>
      </c>
      <c r="G29" s="121">
        <v>22.368065999999995</v>
      </c>
      <c r="H29" s="121">
        <v>-1.3633040000000001</v>
      </c>
      <c r="I29" s="121">
        <v>31.73554</v>
      </c>
      <c r="J29" s="121">
        <v>15.272729999999999</v>
      </c>
      <c r="K29" s="121">
        <v>13.68595</v>
      </c>
      <c r="L29" s="121">
        <v>32.07273</v>
      </c>
      <c r="M29" s="121">
        <v>48.238019999999999</v>
      </c>
      <c r="N29" s="121">
        <v>6.5057900000000002</v>
      </c>
      <c r="O29" s="121">
        <v>14.280989999999999</v>
      </c>
      <c r="P29" s="121">
        <v>20.826450000000001</v>
      </c>
      <c r="Q29" s="121">
        <v>11.9405</v>
      </c>
      <c r="R29" s="121">
        <v>14.67769</v>
      </c>
      <c r="S29" s="121">
        <v>31.73554</v>
      </c>
      <c r="T29" s="121">
        <v>13.4876</v>
      </c>
      <c r="U29" s="121">
        <v>35.543419999999998</v>
      </c>
      <c r="V29" s="121">
        <v>23.741799999999998</v>
      </c>
      <c r="W29" s="121">
        <v>24.39593</v>
      </c>
      <c r="X29" s="121">
        <v>22.730180000000001</v>
      </c>
      <c r="Y29" s="121">
        <v>25.189630000000001</v>
      </c>
      <c r="Z29" s="121">
        <v>26.0823</v>
      </c>
      <c r="AA29" s="121">
        <v>25.58633</v>
      </c>
      <c r="AB29" s="121">
        <v>28.562399999999901</v>
      </c>
      <c r="AC29" s="121">
        <v>24.3970500000001</v>
      </c>
      <c r="AD29" s="121">
        <v>26.578900000000001</v>
      </c>
      <c r="AE29" s="121">
        <v>24.000349999999901</v>
      </c>
      <c r="AF29" s="121">
        <v>22.730910000000101</v>
      </c>
      <c r="AG29" s="121">
        <v>3.4259199999999983</v>
      </c>
      <c r="AH29" s="121">
        <v>8.1729199999999995</v>
      </c>
      <c r="AI29" s="10"/>
      <c r="AJ29" s="10"/>
      <c r="AK29" s="10"/>
      <c r="AL29" s="10"/>
      <c r="AM29" s="10"/>
      <c r="AN29" s="126"/>
      <c r="AO29" s="126"/>
      <c r="AP29" s="126"/>
      <c r="AQ29" s="126"/>
      <c r="AR29" s="126"/>
      <c r="AS29" s="126"/>
      <c r="AT29" s="126"/>
      <c r="AU29" s="126"/>
      <c r="AV29" s="126"/>
      <c r="AW29" s="126"/>
      <c r="AX29" s="126"/>
      <c r="AY29" s="126"/>
    </row>
    <row r="30" spans="1:51" ht="15" x14ac:dyDescent="0.25">
      <c r="A30" s="189">
        <f>YampaRiverInflow.TotalOutflow!A30</f>
        <v>45474</v>
      </c>
      <c r="B30" s="302"/>
      <c r="C30" s="97"/>
      <c r="D30" s="301">
        <v>38.954999999999998</v>
      </c>
      <c r="E30" s="121">
        <v>-5.4029160000000003</v>
      </c>
      <c r="F30" s="121">
        <v>-9.1989860000000014</v>
      </c>
      <c r="G30" s="121">
        <v>30.872809999999998</v>
      </c>
      <c r="H30" s="121">
        <v>7.8308159999999951</v>
      </c>
      <c r="I30" s="121">
        <v>31.933880000000002</v>
      </c>
      <c r="J30" s="121">
        <v>33.12397</v>
      </c>
      <c r="K30" s="121">
        <v>30.347110000000001</v>
      </c>
      <c r="L30" s="121">
        <v>21.12397</v>
      </c>
      <c r="M30" s="121">
        <v>19.953720000000001</v>
      </c>
      <c r="N30" s="121">
        <v>10.1157</v>
      </c>
      <c r="O30" s="121">
        <v>17.2562</v>
      </c>
      <c r="P30" s="121">
        <v>39.272730000000003</v>
      </c>
      <c r="Q30" s="121">
        <v>21.024789999999999</v>
      </c>
      <c r="R30" s="121">
        <v>21.223140000000001</v>
      </c>
      <c r="S30" s="121">
        <v>45.421489999999999</v>
      </c>
      <c r="T30" s="121">
        <v>28.760330000000003</v>
      </c>
      <c r="U30" s="121">
        <v>28.164830000000002</v>
      </c>
      <c r="V30" s="121">
        <v>29.156560000000002</v>
      </c>
      <c r="W30" s="121">
        <v>31.536360000000002</v>
      </c>
      <c r="X30" s="121">
        <v>26.379669999999997</v>
      </c>
      <c r="Y30" s="121">
        <v>61.685449999999996</v>
      </c>
      <c r="Z30" s="121">
        <v>29.156569999999999</v>
      </c>
      <c r="AA30" s="121">
        <v>33.520060000000001</v>
      </c>
      <c r="AB30" s="121">
        <v>26.182200000000002</v>
      </c>
      <c r="AC30" s="121">
        <v>32.1327</v>
      </c>
      <c r="AD30" s="121">
        <v>49.587499999999999</v>
      </c>
      <c r="AE30" s="121">
        <v>22.016849999999998</v>
      </c>
      <c r="AF30" s="121">
        <v>23.603650000000101</v>
      </c>
      <c r="AG30" s="121">
        <v>-0.52760200000000035</v>
      </c>
      <c r="AH30" s="121">
        <v>14.445949999999996</v>
      </c>
      <c r="AI30" s="10"/>
      <c r="AJ30" s="10"/>
      <c r="AK30" s="10"/>
      <c r="AL30" s="10"/>
      <c r="AM30" s="10"/>
      <c r="AN30" s="126"/>
      <c r="AO30" s="126"/>
      <c r="AP30" s="126"/>
      <c r="AQ30" s="126"/>
      <c r="AR30" s="126"/>
      <c r="AS30" s="126"/>
      <c r="AT30" s="126"/>
      <c r="AU30" s="126"/>
      <c r="AV30" s="126"/>
      <c r="AW30" s="126"/>
      <c r="AX30" s="126"/>
      <c r="AY30" s="126"/>
    </row>
    <row r="31" spans="1:51" ht="15" x14ac:dyDescent="0.25">
      <c r="A31" s="189">
        <f>YampaRiverInflow.TotalOutflow!A31</f>
        <v>45505</v>
      </c>
      <c r="B31" s="302"/>
      <c r="C31" s="97"/>
      <c r="D31" s="301">
        <v>39.273000000000003</v>
      </c>
      <c r="E31" s="121">
        <v>-27.475497999999998</v>
      </c>
      <c r="F31" s="121">
        <v>-21.766008000000003</v>
      </c>
      <c r="G31" s="121">
        <v>29.917686</v>
      </c>
      <c r="H31" s="121">
        <v>25.019824</v>
      </c>
      <c r="I31" s="121">
        <v>50.280989999999996</v>
      </c>
      <c r="J31" s="121">
        <v>20.826450000000001</v>
      </c>
      <c r="K31" s="121">
        <v>44.033059999999999</v>
      </c>
      <c r="L31" s="121">
        <v>23.404959999999999</v>
      </c>
      <c r="M31" s="121">
        <v>52.066120000000005</v>
      </c>
      <c r="N31" s="121">
        <v>17.851240000000001</v>
      </c>
      <c r="O31" s="121">
        <v>42.049589999999995</v>
      </c>
      <c r="P31" s="121">
        <v>50.578510000000001</v>
      </c>
      <c r="Q31" s="121">
        <v>28.36364</v>
      </c>
      <c r="R31" s="121">
        <v>66.446280000000002</v>
      </c>
      <c r="S31" s="121">
        <v>91.636359999999996</v>
      </c>
      <c r="T31" s="121">
        <v>39.272730000000003</v>
      </c>
      <c r="U31" s="121">
        <v>23.60284</v>
      </c>
      <c r="V31" s="121">
        <v>91.04083</v>
      </c>
      <c r="W31" s="121">
        <v>36.693379999999998</v>
      </c>
      <c r="X31" s="121">
        <v>68.607789999999994</v>
      </c>
      <c r="Y31" s="121">
        <v>66.842500000000001</v>
      </c>
      <c r="Z31" s="121">
        <v>41.057389999999998</v>
      </c>
      <c r="AA31" s="121">
        <v>44.429290000000002</v>
      </c>
      <c r="AB31" s="121">
        <v>41.851849999999999</v>
      </c>
      <c r="AC31" s="121">
        <v>40.265050000000002</v>
      </c>
      <c r="AD31" s="121">
        <v>38.876599999999996</v>
      </c>
      <c r="AE31" s="121">
        <v>29.55415</v>
      </c>
      <c r="AF31" s="121">
        <v>23.603649999999899</v>
      </c>
      <c r="AG31" s="121">
        <v>15.498979999999996</v>
      </c>
      <c r="AH31" s="121">
        <v>39.663323999999996</v>
      </c>
      <c r="AI31" s="10"/>
      <c r="AJ31" s="10"/>
      <c r="AK31" s="10"/>
      <c r="AL31" s="10"/>
      <c r="AM31" s="10"/>
      <c r="AN31" s="126"/>
      <c r="AO31" s="126"/>
      <c r="AP31" s="126"/>
      <c r="AQ31" s="126"/>
      <c r="AR31" s="126"/>
      <c r="AS31" s="126"/>
      <c r="AT31" s="126"/>
      <c r="AU31" s="126"/>
      <c r="AV31" s="126"/>
      <c r="AW31" s="126"/>
      <c r="AX31" s="126"/>
      <c r="AY31" s="126"/>
    </row>
    <row r="32" spans="1:51" ht="15" x14ac:dyDescent="0.25">
      <c r="A32" s="189">
        <f>YampaRiverInflow.TotalOutflow!A32</f>
        <v>45536</v>
      </c>
      <c r="B32" s="302"/>
      <c r="C32" s="97"/>
      <c r="D32" s="301">
        <v>30.113</v>
      </c>
      <c r="E32" s="121">
        <v>-11.254766</v>
      </c>
      <c r="F32" s="121">
        <v>-1.109622000000003</v>
      </c>
      <c r="G32" s="121">
        <v>14.515779999999999</v>
      </c>
      <c r="H32" s="121">
        <v>21.008659999999999</v>
      </c>
      <c r="I32" s="121">
        <v>59.246279999999999</v>
      </c>
      <c r="J32" s="121">
        <v>36.099170000000001</v>
      </c>
      <c r="K32" s="121">
        <v>49.190080000000002</v>
      </c>
      <c r="L32" s="121">
        <v>39.133879999999998</v>
      </c>
      <c r="M32" s="121">
        <v>48.456199999999995</v>
      </c>
      <c r="N32" s="121">
        <v>103.95372</v>
      </c>
      <c r="O32" s="121">
        <v>34.373550000000002</v>
      </c>
      <c r="P32" s="121">
        <v>57.381819999999998</v>
      </c>
      <c r="Q32" s="121">
        <v>38.360330000000005</v>
      </c>
      <c r="R32" s="121">
        <v>50.87603</v>
      </c>
      <c r="S32" s="121">
        <v>33.83802</v>
      </c>
      <c r="T32" s="121">
        <v>38.677690000000005</v>
      </c>
      <c r="U32" s="121">
        <v>28.363289999999999</v>
      </c>
      <c r="V32" s="121">
        <v>44.250949999999996</v>
      </c>
      <c r="W32" s="121">
        <v>41.255660000000006</v>
      </c>
      <c r="X32" s="121">
        <v>47.999720000000003</v>
      </c>
      <c r="Y32" s="121">
        <v>78.703759999999988</v>
      </c>
      <c r="Z32" s="121">
        <v>38.875680000000003</v>
      </c>
      <c r="AA32" s="121">
        <v>32.726860000000002</v>
      </c>
      <c r="AB32" s="121">
        <v>30.744250000000001</v>
      </c>
      <c r="AC32" s="121">
        <v>24.1193600000001</v>
      </c>
      <c r="AD32" s="121">
        <v>44.628749999999897</v>
      </c>
      <c r="AE32" s="121">
        <v>21.9771800000001</v>
      </c>
      <c r="AF32" s="121">
        <v>24.040019999999899</v>
      </c>
      <c r="AG32" s="121">
        <v>19.180725999999996</v>
      </c>
      <c r="AH32" s="121">
        <v>38.334448000000002</v>
      </c>
      <c r="AI32" s="10"/>
      <c r="AJ32" s="10"/>
      <c r="AK32" s="10"/>
      <c r="AL32" s="10"/>
      <c r="AM32" s="10"/>
      <c r="AN32" s="126"/>
      <c r="AO32" s="126"/>
      <c r="AP32" s="126"/>
      <c r="AQ32" s="126"/>
      <c r="AR32" s="126"/>
      <c r="AS32" s="126"/>
      <c r="AT32" s="126"/>
      <c r="AU32" s="126"/>
      <c r="AV32" s="126"/>
      <c r="AW32" s="126"/>
      <c r="AX32" s="126"/>
      <c r="AY32" s="126"/>
    </row>
    <row r="33" spans="1:51" ht="15" x14ac:dyDescent="0.25">
      <c r="A33" s="189">
        <f>YampaRiverInflow.TotalOutflow!A33</f>
        <v>45566</v>
      </c>
      <c r="B33" s="302"/>
      <c r="C33" s="97"/>
      <c r="D33" s="301">
        <v>36.200000000000003</v>
      </c>
      <c r="E33" s="121">
        <v>20.811032000000001</v>
      </c>
      <c r="F33" s="121">
        <v>15.392737999999998</v>
      </c>
      <c r="G33" s="121">
        <v>31.104225999999993</v>
      </c>
      <c r="H33" s="121">
        <v>32.409004000000003</v>
      </c>
      <c r="I33" s="121">
        <v>36.495870000000004</v>
      </c>
      <c r="J33" s="121">
        <v>22.413220000000003</v>
      </c>
      <c r="K33" s="121">
        <v>37.884300000000003</v>
      </c>
      <c r="L33" s="121">
        <v>47.385120000000001</v>
      </c>
      <c r="M33" s="121">
        <v>23.34545</v>
      </c>
      <c r="N33" s="121">
        <v>20.647929999999999</v>
      </c>
      <c r="O33" s="121">
        <v>30.664459999999998</v>
      </c>
      <c r="P33" s="121">
        <v>41.077690000000004</v>
      </c>
      <c r="Q33" s="121">
        <v>31.060849999999999</v>
      </c>
      <c r="R33" s="121">
        <v>69.758679999999998</v>
      </c>
      <c r="S33" s="121">
        <v>20.94511</v>
      </c>
      <c r="T33" s="121">
        <v>34.908660000000005</v>
      </c>
      <c r="U33" s="121">
        <v>24.793029999999998</v>
      </c>
      <c r="V33" s="121">
        <v>40.680699999999995</v>
      </c>
      <c r="W33" s="121">
        <v>34.511849999999995</v>
      </c>
      <c r="X33" s="121">
        <v>29.513770000000001</v>
      </c>
      <c r="Y33" s="121">
        <v>19.080719999999999</v>
      </c>
      <c r="Z33" s="121">
        <v>42.445929999999997</v>
      </c>
      <c r="AA33" s="121">
        <v>56.012860000000003</v>
      </c>
      <c r="AB33" s="121">
        <v>29.236789999999999</v>
      </c>
      <c r="AC33" s="121">
        <v>25.884679999999999</v>
      </c>
      <c r="AD33" s="121">
        <v>63.214149999999897</v>
      </c>
      <c r="AE33" s="121">
        <v>23.663159999999799</v>
      </c>
      <c r="AF33" s="121">
        <v>24.972269999999799</v>
      </c>
      <c r="AG33" s="121">
        <v>26.040343999999997</v>
      </c>
      <c r="AH33" s="121">
        <v>13.166246000000003</v>
      </c>
      <c r="AI33" s="10"/>
      <c r="AJ33" s="10"/>
      <c r="AK33" s="10"/>
      <c r="AL33" s="10"/>
      <c r="AM33" s="10"/>
      <c r="AN33" s="126"/>
      <c r="AO33" s="126"/>
      <c r="AP33" s="126"/>
      <c r="AQ33" s="126"/>
      <c r="AR33" s="126"/>
      <c r="AS33" s="126"/>
      <c r="AT33" s="126"/>
      <c r="AU33" s="126"/>
      <c r="AV33" s="126"/>
      <c r="AW33" s="126"/>
      <c r="AX33" s="126"/>
      <c r="AY33" s="126"/>
    </row>
    <row r="34" spans="1:51" ht="15" x14ac:dyDescent="0.25">
      <c r="A34" s="189">
        <f>YampaRiverInflow.TotalOutflow!A34</f>
        <v>45597</v>
      </c>
      <c r="B34" s="302"/>
      <c r="C34" s="97"/>
      <c r="D34" s="301">
        <v>24.817</v>
      </c>
      <c r="E34" s="121">
        <v>1.1222839999999996</v>
      </c>
      <c r="F34" s="121">
        <v>9.8448719999999987</v>
      </c>
      <c r="G34" s="121">
        <v>28.013811999999998</v>
      </c>
      <c r="H34" s="121">
        <v>15.793877999999999</v>
      </c>
      <c r="I34" s="121">
        <v>24.595040000000001</v>
      </c>
      <c r="J34" s="121">
        <v>18.446279999999998</v>
      </c>
      <c r="K34" s="121">
        <v>36.495870000000004</v>
      </c>
      <c r="L34" s="121">
        <v>27.966939999999997</v>
      </c>
      <c r="M34" s="121">
        <v>25.487599999999997</v>
      </c>
      <c r="N34" s="121">
        <v>23.10744</v>
      </c>
      <c r="O34" s="121">
        <v>22.472729999999999</v>
      </c>
      <c r="P34" s="121">
        <v>35.166530000000002</v>
      </c>
      <c r="Q34" s="121">
        <v>20.925319999999999</v>
      </c>
      <c r="R34" s="121">
        <v>16.066120000000002</v>
      </c>
      <c r="S34" s="121">
        <v>25.54711</v>
      </c>
      <c r="T34" s="121">
        <v>41.950060000000001</v>
      </c>
      <c r="U34" s="121">
        <v>23.00787</v>
      </c>
      <c r="V34" s="121">
        <v>14.39954</v>
      </c>
      <c r="W34" s="121">
        <v>23.602700000000002</v>
      </c>
      <c r="X34" s="121">
        <v>28.581400000000002</v>
      </c>
      <c r="Y34" s="121">
        <v>27.807869999999998</v>
      </c>
      <c r="Z34" s="121">
        <v>24.69378</v>
      </c>
      <c r="AA34" s="121">
        <v>22.293890000000001</v>
      </c>
      <c r="AB34" s="121">
        <v>27.888010000000101</v>
      </c>
      <c r="AC34" s="121">
        <v>24.873090000000097</v>
      </c>
      <c r="AD34" s="121">
        <v>23.24662</v>
      </c>
      <c r="AE34" s="121">
        <v>25.646650000000101</v>
      </c>
      <c r="AF34" s="121">
        <v>24.793749999999999</v>
      </c>
      <c r="AG34" s="121">
        <v>17.507805999999995</v>
      </c>
      <c r="AH34" s="121">
        <v>8.8944699999999983</v>
      </c>
      <c r="AI34" s="10"/>
      <c r="AJ34" s="10"/>
      <c r="AK34" s="10"/>
      <c r="AL34" s="10"/>
      <c r="AM34" s="10"/>
      <c r="AN34" s="126"/>
      <c r="AO34" s="126"/>
      <c r="AP34" s="126"/>
      <c r="AQ34" s="126"/>
      <c r="AR34" s="126"/>
      <c r="AS34" s="126"/>
      <c r="AT34" s="126"/>
      <c r="AU34" s="126"/>
      <c r="AV34" s="126"/>
      <c r="AW34" s="126"/>
      <c r="AX34" s="126"/>
      <c r="AY34" s="126"/>
    </row>
    <row r="35" spans="1:51" ht="15" x14ac:dyDescent="0.25">
      <c r="A35" s="189">
        <f>YampaRiverInflow.TotalOutflow!A35</f>
        <v>45627</v>
      </c>
      <c r="B35" s="302"/>
      <c r="C35" s="97"/>
      <c r="D35" s="301">
        <v>25.222000000000001</v>
      </c>
      <c r="E35" s="121">
        <v>-6.7709719999999995</v>
      </c>
      <c r="F35" s="121">
        <v>0.60159199999999691</v>
      </c>
      <c r="G35" s="121">
        <v>44.223798000000002</v>
      </c>
      <c r="H35" s="121">
        <v>1.110544</v>
      </c>
      <c r="I35" s="121">
        <v>15.07438</v>
      </c>
      <c r="J35" s="121">
        <v>12.69421</v>
      </c>
      <c r="K35" s="121">
        <v>35.305790000000002</v>
      </c>
      <c r="L35" s="121">
        <v>29.355370000000001</v>
      </c>
      <c r="M35" s="121">
        <v>13.4876</v>
      </c>
      <c r="N35" s="121">
        <v>18.723970000000001</v>
      </c>
      <c r="O35" s="121">
        <v>15.471069999999999</v>
      </c>
      <c r="P35" s="121">
        <v>19.100490000000001</v>
      </c>
      <c r="Q35" s="121">
        <v>3.9664899999999998</v>
      </c>
      <c r="R35" s="121">
        <v>23.801650000000002</v>
      </c>
      <c r="S35" s="121">
        <v>57.520660000000007</v>
      </c>
      <c r="T35" s="121">
        <v>23.99954</v>
      </c>
      <c r="U35" s="121">
        <v>19.4375</v>
      </c>
      <c r="V35" s="121">
        <v>33.916870000000003</v>
      </c>
      <c r="W35" s="121">
        <v>31.734860000000001</v>
      </c>
      <c r="X35" s="121">
        <v>22.7103</v>
      </c>
      <c r="Y35" s="121">
        <v>25.368259999999999</v>
      </c>
      <c r="Z35" s="121">
        <v>31.6557</v>
      </c>
      <c r="AA35" s="121">
        <v>22.412740000000003</v>
      </c>
      <c r="AB35" s="121">
        <v>36.377389999999899</v>
      </c>
      <c r="AC35" s="121">
        <v>25.983849999999997</v>
      </c>
      <c r="AD35" s="121">
        <v>23.544150000000002</v>
      </c>
      <c r="AE35" s="121">
        <v>39.471650000000103</v>
      </c>
      <c r="AF35" s="121">
        <v>24.5160599999999</v>
      </c>
      <c r="AG35" s="121">
        <v>8.4644880000000011</v>
      </c>
      <c r="AH35" s="121">
        <v>2.3967059999999982</v>
      </c>
      <c r="AI35" s="10"/>
      <c r="AJ35" s="10"/>
      <c r="AK35" s="10"/>
      <c r="AL35" s="10"/>
      <c r="AM35" s="10"/>
      <c r="AN35" s="126"/>
      <c r="AO35" s="126"/>
      <c r="AP35" s="126"/>
      <c r="AQ35" s="126"/>
      <c r="AR35" s="126"/>
      <c r="AS35" s="126"/>
      <c r="AT35" s="126"/>
      <c r="AU35" s="126"/>
      <c r="AV35" s="126"/>
      <c r="AW35" s="126"/>
      <c r="AX35" s="126"/>
      <c r="AY35" s="126"/>
    </row>
    <row r="36" spans="1:51" ht="15" x14ac:dyDescent="0.25">
      <c r="A36" s="189">
        <f>YampaRiverInflow.TotalOutflow!A36</f>
        <v>45658</v>
      </c>
      <c r="B36" s="302"/>
      <c r="C36" s="97"/>
      <c r="D36" s="301">
        <v>32.688000000000002</v>
      </c>
      <c r="E36" s="121">
        <v>-19.261465999999999</v>
      </c>
      <c r="F36" s="121">
        <v>-11.55139</v>
      </c>
      <c r="G36" s="121">
        <v>25.526097999999998</v>
      </c>
      <c r="H36" s="121">
        <v>1.3745679999999993</v>
      </c>
      <c r="I36" s="121">
        <v>21.421490000000002</v>
      </c>
      <c r="J36" s="121">
        <v>24.198349999999998</v>
      </c>
      <c r="K36" s="121">
        <v>42.049589999999995</v>
      </c>
      <c r="L36" s="121">
        <v>21.61983</v>
      </c>
      <c r="M36" s="121">
        <v>18.446279999999998</v>
      </c>
      <c r="N36" s="121">
        <v>23.206610000000001</v>
      </c>
      <c r="O36" s="121">
        <v>20.033060000000003</v>
      </c>
      <c r="P36" s="121">
        <v>101.09752</v>
      </c>
      <c r="Q36" s="121">
        <v>22.61157</v>
      </c>
      <c r="R36" s="121">
        <v>23.206610000000001</v>
      </c>
      <c r="S36" s="121">
        <v>42.247930000000004</v>
      </c>
      <c r="T36" s="121">
        <v>34.11524</v>
      </c>
      <c r="U36" s="121">
        <v>41.255679999999998</v>
      </c>
      <c r="V36" s="121">
        <v>24.792830000000002</v>
      </c>
      <c r="W36" s="121">
        <v>40.065640000000002</v>
      </c>
      <c r="X36" s="121">
        <v>37.883839999999999</v>
      </c>
      <c r="Y36" s="121">
        <v>23.007810000000003</v>
      </c>
      <c r="Z36" s="121">
        <v>30.743310000000001</v>
      </c>
      <c r="AA36" s="121">
        <v>36.496400000000001</v>
      </c>
      <c r="AB36" s="121">
        <v>45.025449999999999</v>
      </c>
      <c r="AC36" s="121">
        <v>23.802</v>
      </c>
      <c r="AD36" s="121">
        <v>42.050199999999904</v>
      </c>
      <c r="AE36" s="121">
        <v>26.777249999999999</v>
      </c>
      <c r="AF36" s="121">
        <v>29.809785999999992</v>
      </c>
      <c r="AG36" s="121">
        <v>0.14888199999999779</v>
      </c>
      <c r="AH36" s="121">
        <v>188.36769600000002</v>
      </c>
      <c r="AI36" s="10"/>
      <c r="AJ36" s="10"/>
      <c r="AK36" s="10"/>
      <c r="AL36" s="10"/>
      <c r="AM36" s="10"/>
      <c r="AN36" s="126"/>
      <c r="AO36" s="126"/>
      <c r="AP36" s="126"/>
      <c r="AQ36" s="126"/>
      <c r="AR36" s="126"/>
      <c r="AS36" s="126"/>
      <c r="AT36" s="126"/>
      <c r="AU36" s="126"/>
      <c r="AV36" s="126"/>
      <c r="AW36" s="126"/>
      <c r="AX36" s="126"/>
      <c r="AY36" s="126"/>
    </row>
    <row r="37" spans="1:51" ht="15" x14ac:dyDescent="0.25">
      <c r="A37" s="189">
        <f>YampaRiverInflow.TotalOutflow!A37</f>
        <v>45689</v>
      </c>
      <c r="B37" s="302"/>
      <c r="C37" s="97"/>
      <c r="D37" s="301">
        <v>42.802999999999997</v>
      </c>
      <c r="E37" s="121">
        <v>-9.7793939999999999</v>
      </c>
      <c r="F37" s="121">
        <v>38.657699999999991</v>
      </c>
      <c r="G37" s="121">
        <v>12.339405999999999</v>
      </c>
      <c r="H37" s="121">
        <v>23.60331</v>
      </c>
      <c r="I37" s="121">
        <v>17.2562</v>
      </c>
      <c r="J37" s="121">
        <v>16.066120000000002</v>
      </c>
      <c r="K37" s="121">
        <v>48.99174</v>
      </c>
      <c r="L37" s="121">
        <v>36.297519999999999</v>
      </c>
      <c r="M37" s="121">
        <v>25.745450000000002</v>
      </c>
      <c r="N37" s="121">
        <v>24.39669</v>
      </c>
      <c r="O37" s="121">
        <v>35.66281</v>
      </c>
      <c r="P37" s="121">
        <v>125.57355</v>
      </c>
      <c r="Q37" s="121">
        <v>20.429749999999999</v>
      </c>
      <c r="R37" s="121">
        <v>29.355370000000001</v>
      </c>
      <c r="S37" s="121">
        <v>90.644630000000006</v>
      </c>
      <c r="T37" s="121">
        <v>38.478989999999996</v>
      </c>
      <c r="U37" s="121">
        <v>35.16657</v>
      </c>
      <c r="V37" s="121">
        <v>33.321769999999994</v>
      </c>
      <c r="W37" s="121">
        <v>18.842610000000001</v>
      </c>
      <c r="X37" s="121">
        <v>38.875690000000006</v>
      </c>
      <c r="Y37" s="121">
        <v>32.449240000000003</v>
      </c>
      <c r="Z37" s="121">
        <v>39.450900000000004</v>
      </c>
      <c r="AA37" s="121">
        <v>41.375809999999994</v>
      </c>
      <c r="AB37" s="121">
        <v>62.678599999999996</v>
      </c>
      <c r="AC37" s="121">
        <v>22.2151999999999</v>
      </c>
      <c r="AD37" s="121">
        <v>72.001050000000006</v>
      </c>
      <c r="AE37" s="121">
        <v>37.884849999999894</v>
      </c>
      <c r="AF37" s="121">
        <v>19.033522000000001</v>
      </c>
      <c r="AG37" s="121">
        <v>7.0302340000000001</v>
      </c>
      <c r="AH37" s="121">
        <v>85.799055999999993</v>
      </c>
      <c r="AI37" s="10"/>
      <c r="AJ37" s="10"/>
      <c r="AK37" s="10"/>
      <c r="AL37" s="10"/>
      <c r="AM37" s="10"/>
      <c r="AN37" s="126"/>
      <c r="AO37" s="126"/>
      <c r="AP37" s="126"/>
      <c r="AQ37" s="126"/>
      <c r="AR37" s="126"/>
      <c r="AS37" s="126"/>
      <c r="AT37" s="126"/>
      <c r="AU37" s="126"/>
      <c r="AV37" s="126"/>
      <c r="AW37" s="126"/>
      <c r="AX37" s="126"/>
      <c r="AY37" s="126"/>
    </row>
    <row r="38" spans="1:51" ht="15" x14ac:dyDescent="0.25">
      <c r="A38" s="189">
        <f>YampaRiverInflow.TotalOutflow!A38</f>
        <v>45717</v>
      </c>
      <c r="B38" s="302"/>
      <c r="C38" s="97"/>
      <c r="D38" s="301">
        <v>62.506999999999998</v>
      </c>
      <c r="E38" s="121">
        <v>18.785719999999998</v>
      </c>
      <c r="F38" s="121">
        <v>66.418819999999997</v>
      </c>
      <c r="G38" s="121">
        <v>7.6782579999999996</v>
      </c>
      <c r="H38" s="121">
        <v>63.272730000000003</v>
      </c>
      <c r="I38" s="121">
        <v>48.99174</v>
      </c>
      <c r="J38" s="121">
        <v>19.834709999999998</v>
      </c>
      <c r="K38" s="121">
        <v>54.009920000000001</v>
      </c>
      <c r="L38" s="121">
        <v>55.160330000000002</v>
      </c>
      <c r="M38" s="121">
        <v>23.22645</v>
      </c>
      <c r="N38" s="121">
        <v>42.842980000000004</v>
      </c>
      <c r="O38" s="121">
        <v>27.59008</v>
      </c>
      <c r="P38" s="121">
        <v>69.104129999999998</v>
      </c>
      <c r="Q38" s="121">
        <v>49.190080000000002</v>
      </c>
      <c r="R38" s="121">
        <v>44.628099999999996</v>
      </c>
      <c r="S38" s="121">
        <v>82.373550000000009</v>
      </c>
      <c r="T38" s="121">
        <v>74.04258999999999</v>
      </c>
      <c r="U38" s="121">
        <v>59.404600000000002</v>
      </c>
      <c r="V38" s="121">
        <v>42.445689999999999</v>
      </c>
      <c r="W38" s="121">
        <v>22.21454</v>
      </c>
      <c r="X38" s="121">
        <v>58.769889999999997</v>
      </c>
      <c r="Y38" s="121">
        <v>31.517060000000001</v>
      </c>
      <c r="Z38" s="121">
        <v>41.176480000000005</v>
      </c>
      <c r="AA38" s="121">
        <v>36.615409999999905</v>
      </c>
      <c r="AB38" s="121">
        <v>63.888529999999896</v>
      </c>
      <c r="AC38" s="121">
        <v>26.578900000000001</v>
      </c>
      <c r="AD38" s="121">
        <v>124.9605</v>
      </c>
      <c r="AE38" s="121">
        <v>70.0175499999999</v>
      </c>
      <c r="AF38" s="121">
        <v>37.985829999999993</v>
      </c>
      <c r="AG38" s="121">
        <v>23.852601999999997</v>
      </c>
      <c r="AH38" s="121">
        <v>33.571293999999995</v>
      </c>
      <c r="AI38" s="10"/>
      <c r="AJ38" s="10"/>
      <c r="AK38" s="10"/>
      <c r="AL38" s="10"/>
      <c r="AM38" s="10"/>
      <c r="AN38" s="126"/>
      <c r="AO38" s="126"/>
      <c r="AP38" s="126"/>
      <c r="AQ38" s="126"/>
      <c r="AR38" s="126"/>
      <c r="AS38" s="126"/>
      <c r="AT38" s="126"/>
      <c r="AU38" s="126"/>
      <c r="AV38" s="126"/>
      <c r="AW38" s="126"/>
      <c r="AX38" s="126"/>
      <c r="AY38" s="126"/>
    </row>
    <row r="39" spans="1:51" ht="15" x14ac:dyDescent="0.25">
      <c r="A39" s="189">
        <f>YampaRiverInflow.TotalOutflow!A39</f>
        <v>45748</v>
      </c>
      <c r="B39" s="302"/>
      <c r="C39" s="97"/>
      <c r="D39" s="301">
        <v>34.738</v>
      </c>
      <c r="E39" s="121">
        <v>-2.5694920000000012</v>
      </c>
      <c r="F39" s="121">
        <v>-26.212883999999999</v>
      </c>
      <c r="G39" s="121">
        <v>3.6764540000000014</v>
      </c>
      <c r="H39" s="121">
        <v>29.157019999999999</v>
      </c>
      <c r="I39" s="121">
        <v>70.294210000000007</v>
      </c>
      <c r="J39" s="121">
        <v>23.60331</v>
      </c>
      <c r="K39" s="121">
        <v>16.8</v>
      </c>
      <c r="L39" s="121">
        <v>35.028100000000002</v>
      </c>
      <c r="M39" s="121">
        <v>13.62645</v>
      </c>
      <c r="N39" s="121">
        <v>32.747109999999999</v>
      </c>
      <c r="O39" s="121">
        <v>39.133879999999998</v>
      </c>
      <c r="P39" s="121">
        <v>90.902479999999997</v>
      </c>
      <c r="Q39" s="121">
        <v>33.758679999999998</v>
      </c>
      <c r="R39" s="121">
        <v>33.699169999999995</v>
      </c>
      <c r="S39" s="121">
        <v>29.79214</v>
      </c>
      <c r="T39" s="121">
        <v>43.080640000000002</v>
      </c>
      <c r="U39" s="121">
        <v>88.700450000000004</v>
      </c>
      <c r="V39" s="121">
        <v>43.635820000000002</v>
      </c>
      <c r="W39" s="121">
        <v>17.01784</v>
      </c>
      <c r="X39" s="121">
        <v>26.498860000000001</v>
      </c>
      <c r="Y39" s="121">
        <v>22.988139999999998</v>
      </c>
      <c r="Z39" s="121">
        <v>25.348419999999997</v>
      </c>
      <c r="AA39" s="121">
        <v>31.934349999999899</v>
      </c>
      <c r="AB39" s="121">
        <v>40.2452100000001</v>
      </c>
      <c r="AC39" s="121">
        <v>24.198700000000002</v>
      </c>
      <c r="AD39" s="121">
        <v>43.240300000000097</v>
      </c>
      <c r="AE39" s="121">
        <v>39.828680000000105</v>
      </c>
      <c r="AF39" s="121">
        <v>41.938178000000001</v>
      </c>
      <c r="AG39" s="121">
        <v>40.074694000000001</v>
      </c>
      <c r="AH39" s="121">
        <v>1.3631199999999954</v>
      </c>
      <c r="AI39" s="10"/>
      <c r="AJ39" s="10"/>
      <c r="AK39" s="10"/>
      <c r="AL39" s="10"/>
      <c r="AM39" s="10"/>
      <c r="AN39" s="126"/>
      <c r="AO39" s="126"/>
      <c r="AP39" s="126"/>
      <c r="AQ39" s="126"/>
      <c r="AR39" s="126"/>
      <c r="AS39" s="126"/>
      <c r="AT39" s="126"/>
      <c r="AU39" s="126"/>
      <c r="AV39" s="126"/>
      <c r="AW39" s="126"/>
      <c r="AX39" s="126"/>
      <c r="AY39" s="126"/>
    </row>
    <row r="40" spans="1:51" ht="15" x14ac:dyDescent="0.25">
      <c r="A40" s="189">
        <f>YampaRiverInflow.TotalOutflow!A40</f>
        <v>45778</v>
      </c>
      <c r="B40" s="302"/>
      <c r="C40" s="97"/>
      <c r="D40" s="301">
        <v>25.463999999999999</v>
      </c>
      <c r="E40" s="121">
        <v>-5.5054859999999994</v>
      </c>
      <c r="F40" s="121">
        <v>-26.211384000000006</v>
      </c>
      <c r="G40" s="121">
        <v>7.738929999999999</v>
      </c>
      <c r="H40" s="121">
        <v>15.471069999999999</v>
      </c>
      <c r="I40" s="121">
        <v>41.137190000000004</v>
      </c>
      <c r="J40" s="121">
        <v>13.289260000000001</v>
      </c>
      <c r="K40" s="121">
        <v>27.570250000000001</v>
      </c>
      <c r="L40" s="121">
        <v>34.690910000000002</v>
      </c>
      <c r="M40" s="121">
        <v>21.163640000000001</v>
      </c>
      <c r="N40" s="121">
        <v>23.543800000000001</v>
      </c>
      <c r="O40" s="121">
        <v>34.333880000000001</v>
      </c>
      <c r="P40" s="121">
        <v>67.140500000000003</v>
      </c>
      <c r="Q40" s="121">
        <v>34.274380000000001</v>
      </c>
      <c r="R40" s="121">
        <v>36.813220000000001</v>
      </c>
      <c r="S40" s="121">
        <v>20.429749999999999</v>
      </c>
      <c r="T40" s="121">
        <v>51.173209999999997</v>
      </c>
      <c r="U40" s="121">
        <v>36.138489999999997</v>
      </c>
      <c r="V40" s="121">
        <v>21.024139999999999</v>
      </c>
      <c r="W40" s="121">
        <v>18.545120000000001</v>
      </c>
      <c r="X40" s="121">
        <v>27.252549999999999</v>
      </c>
      <c r="Y40" s="121">
        <v>27.252610000000001</v>
      </c>
      <c r="Z40" s="121">
        <v>28.958279999999998</v>
      </c>
      <c r="AA40" s="121">
        <v>32.1327</v>
      </c>
      <c r="AB40" s="121">
        <v>29.573979999999999</v>
      </c>
      <c r="AC40" s="121">
        <v>26.281370000000102</v>
      </c>
      <c r="AD40" s="121">
        <v>27.570650000000001</v>
      </c>
      <c r="AE40" s="121">
        <v>23.583810000000099</v>
      </c>
      <c r="AF40" s="121">
        <v>24.659790000000001</v>
      </c>
      <c r="AG40" s="121">
        <v>21.803582000000002</v>
      </c>
      <c r="AH40" s="121">
        <v>0.19014400000000023</v>
      </c>
      <c r="AI40" s="10"/>
      <c r="AJ40" s="10"/>
      <c r="AK40" s="10"/>
      <c r="AL40" s="10"/>
      <c r="AM40" s="10"/>
      <c r="AN40" s="126"/>
      <c r="AO40" s="126"/>
      <c r="AP40" s="126"/>
      <c r="AQ40" s="126"/>
      <c r="AR40" s="126"/>
      <c r="AS40" s="126"/>
      <c r="AT40" s="126"/>
      <c r="AU40" s="126"/>
      <c r="AV40" s="126"/>
      <c r="AW40" s="126"/>
      <c r="AX40" s="126"/>
      <c r="AY40" s="126"/>
    </row>
    <row r="41" spans="1:51" ht="15" x14ac:dyDescent="0.25">
      <c r="A41" s="189">
        <f>YampaRiverInflow.TotalOutflow!A41</f>
        <v>45809</v>
      </c>
      <c r="B41" s="302"/>
      <c r="C41" s="97"/>
      <c r="D41" s="301">
        <v>25.035</v>
      </c>
      <c r="E41" s="121">
        <v>1.061094</v>
      </c>
      <c r="F41" s="121">
        <v>22.368065999999995</v>
      </c>
      <c r="G41" s="121">
        <v>-1.3633040000000001</v>
      </c>
      <c r="H41" s="121">
        <v>31.73554</v>
      </c>
      <c r="I41" s="121">
        <v>15.272729999999999</v>
      </c>
      <c r="J41" s="121">
        <v>13.68595</v>
      </c>
      <c r="K41" s="121">
        <v>32.07273</v>
      </c>
      <c r="L41" s="121">
        <v>48.238019999999999</v>
      </c>
      <c r="M41" s="121">
        <v>6.5057900000000002</v>
      </c>
      <c r="N41" s="121">
        <v>14.280989999999999</v>
      </c>
      <c r="O41" s="121">
        <v>20.826450000000001</v>
      </c>
      <c r="P41" s="121">
        <v>11.9405</v>
      </c>
      <c r="Q41" s="121">
        <v>14.67769</v>
      </c>
      <c r="R41" s="121">
        <v>31.73554</v>
      </c>
      <c r="S41" s="121">
        <v>13.4876</v>
      </c>
      <c r="T41" s="121">
        <v>35.543419999999998</v>
      </c>
      <c r="U41" s="121">
        <v>23.741799999999998</v>
      </c>
      <c r="V41" s="121">
        <v>24.39593</v>
      </c>
      <c r="W41" s="121">
        <v>22.730180000000001</v>
      </c>
      <c r="X41" s="121">
        <v>25.189630000000001</v>
      </c>
      <c r="Y41" s="121">
        <v>26.0823</v>
      </c>
      <c r="Z41" s="121">
        <v>25.58633</v>
      </c>
      <c r="AA41" s="121">
        <v>28.562399999999901</v>
      </c>
      <c r="AB41" s="121">
        <v>24.3970500000001</v>
      </c>
      <c r="AC41" s="121">
        <v>26.578900000000001</v>
      </c>
      <c r="AD41" s="121">
        <v>24.000349999999901</v>
      </c>
      <c r="AE41" s="121">
        <v>22.730910000000101</v>
      </c>
      <c r="AF41" s="121">
        <v>3.4259199999999983</v>
      </c>
      <c r="AG41" s="121">
        <v>8.1729199999999995</v>
      </c>
      <c r="AH41" s="121">
        <v>12.473674000000001</v>
      </c>
      <c r="AI41" s="10"/>
      <c r="AJ41" s="10"/>
      <c r="AK41" s="10"/>
      <c r="AL41" s="10"/>
      <c r="AM41" s="10"/>
      <c r="AN41" s="126"/>
      <c r="AO41" s="126"/>
      <c r="AP41" s="126"/>
      <c r="AQ41" s="126"/>
      <c r="AR41" s="126"/>
      <c r="AS41" s="126"/>
      <c r="AT41" s="126"/>
      <c r="AU41" s="126"/>
      <c r="AV41" s="126"/>
      <c r="AW41" s="126"/>
      <c r="AX41" s="126"/>
      <c r="AY41" s="126"/>
    </row>
    <row r="42" spans="1:51" ht="15" x14ac:dyDescent="0.25">
      <c r="A42" s="189">
        <f>YampaRiverInflow.TotalOutflow!A42</f>
        <v>45839</v>
      </c>
      <c r="B42" s="302"/>
      <c r="C42" s="97"/>
      <c r="D42" s="301">
        <v>38.954999999999998</v>
      </c>
      <c r="E42" s="121">
        <v>-9.1989860000000014</v>
      </c>
      <c r="F42" s="121">
        <v>30.872809999999998</v>
      </c>
      <c r="G42" s="121">
        <v>7.8308159999999951</v>
      </c>
      <c r="H42" s="121">
        <v>31.933880000000002</v>
      </c>
      <c r="I42" s="121">
        <v>33.12397</v>
      </c>
      <c r="J42" s="121">
        <v>30.347110000000001</v>
      </c>
      <c r="K42" s="121">
        <v>21.12397</v>
      </c>
      <c r="L42" s="121">
        <v>19.953720000000001</v>
      </c>
      <c r="M42" s="121">
        <v>10.1157</v>
      </c>
      <c r="N42" s="121">
        <v>17.2562</v>
      </c>
      <c r="O42" s="121">
        <v>39.272730000000003</v>
      </c>
      <c r="P42" s="121">
        <v>21.024789999999999</v>
      </c>
      <c r="Q42" s="121">
        <v>21.223140000000001</v>
      </c>
      <c r="R42" s="121">
        <v>45.421489999999999</v>
      </c>
      <c r="S42" s="121">
        <v>28.760330000000003</v>
      </c>
      <c r="T42" s="121">
        <v>28.164830000000002</v>
      </c>
      <c r="U42" s="121">
        <v>29.156560000000002</v>
      </c>
      <c r="V42" s="121">
        <v>31.536360000000002</v>
      </c>
      <c r="W42" s="121">
        <v>26.379669999999997</v>
      </c>
      <c r="X42" s="121">
        <v>61.685449999999996</v>
      </c>
      <c r="Y42" s="121">
        <v>29.156569999999999</v>
      </c>
      <c r="Z42" s="121">
        <v>33.520060000000001</v>
      </c>
      <c r="AA42" s="121">
        <v>26.182200000000002</v>
      </c>
      <c r="AB42" s="121">
        <v>32.1327</v>
      </c>
      <c r="AC42" s="121">
        <v>49.587499999999999</v>
      </c>
      <c r="AD42" s="121">
        <v>22.016849999999998</v>
      </c>
      <c r="AE42" s="121">
        <v>23.603650000000101</v>
      </c>
      <c r="AF42" s="121">
        <v>-0.52760200000000035</v>
      </c>
      <c r="AG42" s="121">
        <v>14.445949999999996</v>
      </c>
      <c r="AH42" s="121">
        <v>-5.4029160000000003</v>
      </c>
      <c r="AI42" s="10"/>
      <c r="AJ42" s="10"/>
      <c r="AK42" s="10"/>
      <c r="AL42" s="10"/>
      <c r="AM42" s="10"/>
      <c r="AN42" s="126"/>
      <c r="AO42" s="126"/>
      <c r="AP42" s="126"/>
      <c r="AQ42" s="126"/>
      <c r="AR42" s="126"/>
      <c r="AS42" s="126"/>
      <c r="AT42" s="126"/>
      <c r="AU42" s="126"/>
      <c r="AV42" s="126"/>
      <c r="AW42" s="126"/>
      <c r="AX42" s="126"/>
      <c r="AY42" s="126"/>
    </row>
    <row r="43" spans="1:51" ht="15" x14ac:dyDescent="0.25">
      <c r="A43" s="189">
        <f>YampaRiverInflow.TotalOutflow!A43</f>
        <v>45870</v>
      </c>
      <c r="B43" s="302"/>
      <c r="C43" s="97"/>
      <c r="D43" s="301">
        <v>39.273000000000003</v>
      </c>
      <c r="E43" s="121">
        <v>-21.766008000000003</v>
      </c>
      <c r="F43" s="121">
        <v>29.917686</v>
      </c>
      <c r="G43" s="121">
        <v>25.019824</v>
      </c>
      <c r="H43" s="121">
        <v>50.280989999999996</v>
      </c>
      <c r="I43" s="121">
        <v>20.826450000000001</v>
      </c>
      <c r="J43" s="121">
        <v>44.033059999999999</v>
      </c>
      <c r="K43" s="121">
        <v>23.404959999999999</v>
      </c>
      <c r="L43" s="121">
        <v>52.066120000000005</v>
      </c>
      <c r="M43" s="121">
        <v>17.851240000000001</v>
      </c>
      <c r="N43" s="121">
        <v>42.049589999999995</v>
      </c>
      <c r="O43" s="121">
        <v>50.578510000000001</v>
      </c>
      <c r="P43" s="121">
        <v>28.36364</v>
      </c>
      <c r="Q43" s="121">
        <v>66.446280000000002</v>
      </c>
      <c r="R43" s="121">
        <v>91.636359999999996</v>
      </c>
      <c r="S43" s="121">
        <v>39.272730000000003</v>
      </c>
      <c r="T43" s="121">
        <v>23.60284</v>
      </c>
      <c r="U43" s="121">
        <v>91.04083</v>
      </c>
      <c r="V43" s="121">
        <v>36.693379999999998</v>
      </c>
      <c r="W43" s="121">
        <v>68.607789999999994</v>
      </c>
      <c r="X43" s="121">
        <v>66.842500000000001</v>
      </c>
      <c r="Y43" s="121">
        <v>41.057389999999998</v>
      </c>
      <c r="Z43" s="121">
        <v>44.429290000000002</v>
      </c>
      <c r="AA43" s="121">
        <v>41.851849999999999</v>
      </c>
      <c r="AB43" s="121">
        <v>40.265050000000002</v>
      </c>
      <c r="AC43" s="121">
        <v>38.876599999999996</v>
      </c>
      <c r="AD43" s="121">
        <v>29.55415</v>
      </c>
      <c r="AE43" s="121">
        <v>23.603649999999899</v>
      </c>
      <c r="AF43" s="121">
        <v>15.498979999999996</v>
      </c>
      <c r="AG43" s="121">
        <v>39.663323999999996</v>
      </c>
      <c r="AH43" s="121">
        <v>-27.475497999999998</v>
      </c>
      <c r="AI43" s="10"/>
      <c r="AJ43" s="10"/>
      <c r="AK43" s="10"/>
      <c r="AL43" s="10"/>
      <c r="AM43" s="10"/>
      <c r="AN43" s="126"/>
      <c r="AO43" s="126"/>
      <c r="AP43" s="126"/>
      <c r="AQ43" s="126"/>
      <c r="AR43" s="126"/>
      <c r="AS43" s="126"/>
      <c r="AT43" s="126"/>
      <c r="AU43" s="126"/>
      <c r="AV43" s="126"/>
      <c r="AW43" s="126"/>
      <c r="AX43" s="126"/>
      <c r="AY43" s="126"/>
    </row>
    <row r="44" spans="1:51" ht="15" x14ac:dyDescent="0.25">
      <c r="A44" s="189">
        <f>YampaRiverInflow.TotalOutflow!A44</f>
        <v>45901</v>
      </c>
      <c r="B44" s="302"/>
      <c r="C44" s="97"/>
      <c r="D44" s="301">
        <v>30.113</v>
      </c>
      <c r="E44" s="121">
        <v>-1.109622000000003</v>
      </c>
      <c r="F44" s="121">
        <v>14.515779999999999</v>
      </c>
      <c r="G44" s="121">
        <v>21.008659999999999</v>
      </c>
      <c r="H44" s="121">
        <v>59.246279999999999</v>
      </c>
      <c r="I44" s="121">
        <v>36.099170000000001</v>
      </c>
      <c r="J44" s="121">
        <v>49.190080000000002</v>
      </c>
      <c r="K44" s="121">
        <v>39.133879999999998</v>
      </c>
      <c r="L44" s="121">
        <v>48.456199999999995</v>
      </c>
      <c r="M44" s="121">
        <v>103.95372</v>
      </c>
      <c r="N44" s="121">
        <v>34.373550000000002</v>
      </c>
      <c r="O44" s="121">
        <v>57.381819999999998</v>
      </c>
      <c r="P44" s="121">
        <v>38.360330000000005</v>
      </c>
      <c r="Q44" s="121">
        <v>50.87603</v>
      </c>
      <c r="R44" s="121">
        <v>33.83802</v>
      </c>
      <c r="S44" s="121">
        <v>38.677690000000005</v>
      </c>
      <c r="T44" s="121">
        <v>28.363289999999999</v>
      </c>
      <c r="U44" s="121">
        <v>44.250949999999996</v>
      </c>
      <c r="V44" s="121">
        <v>41.255660000000006</v>
      </c>
      <c r="W44" s="121">
        <v>47.999720000000003</v>
      </c>
      <c r="X44" s="121">
        <v>78.703759999999988</v>
      </c>
      <c r="Y44" s="121">
        <v>38.875680000000003</v>
      </c>
      <c r="Z44" s="121">
        <v>32.726860000000002</v>
      </c>
      <c r="AA44" s="121">
        <v>30.744250000000001</v>
      </c>
      <c r="AB44" s="121">
        <v>24.1193600000001</v>
      </c>
      <c r="AC44" s="121">
        <v>44.628749999999897</v>
      </c>
      <c r="AD44" s="121">
        <v>21.9771800000001</v>
      </c>
      <c r="AE44" s="121">
        <v>24.040019999999899</v>
      </c>
      <c r="AF44" s="121">
        <v>19.180725999999996</v>
      </c>
      <c r="AG44" s="121">
        <v>38.334448000000002</v>
      </c>
      <c r="AH44" s="121">
        <v>-11.254766</v>
      </c>
      <c r="AI44" s="10"/>
      <c r="AJ44" s="10"/>
      <c r="AK44" s="10"/>
      <c r="AL44" s="10"/>
      <c r="AM44" s="10"/>
      <c r="AN44" s="126"/>
      <c r="AO44" s="126"/>
      <c r="AP44" s="126"/>
      <c r="AQ44" s="126"/>
      <c r="AR44" s="126"/>
      <c r="AS44" s="126"/>
      <c r="AT44" s="126"/>
      <c r="AU44" s="126"/>
      <c r="AV44" s="126"/>
      <c r="AW44" s="126"/>
      <c r="AX44" s="126"/>
      <c r="AY44" s="126"/>
    </row>
    <row r="45" spans="1:51" ht="15" x14ac:dyDescent="0.25">
      <c r="A45" s="189">
        <f>YampaRiverInflow.TotalOutflow!A45</f>
        <v>45931</v>
      </c>
      <c r="B45" s="302"/>
      <c r="C45" s="97"/>
      <c r="D45" s="301">
        <v>36.200000000000003</v>
      </c>
      <c r="E45" s="121">
        <v>15.392737999999998</v>
      </c>
      <c r="F45" s="121">
        <v>31.104225999999993</v>
      </c>
      <c r="G45" s="121">
        <v>32.409004000000003</v>
      </c>
      <c r="H45" s="121">
        <v>36.495870000000004</v>
      </c>
      <c r="I45" s="121">
        <v>22.413220000000003</v>
      </c>
      <c r="J45" s="121">
        <v>37.884300000000003</v>
      </c>
      <c r="K45" s="121">
        <v>47.385120000000001</v>
      </c>
      <c r="L45" s="121">
        <v>23.34545</v>
      </c>
      <c r="M45" s="121">
        <v>20.647929999999999</v>
      </c>
      <c r="N45" s="121">
        <v>30.664459999999998</v>
      </c>
      <c r="O45" s="121">
        <v>41.077690000000004</v>
      </c>
      <c r="P45" s="121">
        <v>31.060849999999999</v>
      </c>
      <c r="Q45" s="121">
        <v>69.758679999999998</v>
      </c>
      <c r="R45" s="121">
        <v>20.94511</v>
      </c>
      <c r="S45" s="121">
        <v>34.908660000000005</v>
      </c>
      <c r="T45" s="121">
        <v>24.793029999999998</v>
      </c>
      <c r="U45" s="121">
        <v>40.680699999999995</v>
      </c>
      <c r="V45" s="121">
        <v>34.511849999999995</v>
      </c>
      <c r="W45" s="121">
        <v>29.513770000000001</v>
      </c>
      <c r="X45" s="121">
        <v>19.080719999999999</v>
      </c>
      <c r="Y45" s="121">
        <v>42.445929999999997</v>
      </c>
      <c r="Z45" s="121">
        <v>56.012860000000003</v>
      </c>
      <c r="AA45" s="121">
        <v>29.236789999999999</v>
      </c>
      <c r="AB45" s="121">
        <v>25.884679999999999</v>
      </c>
      <c r="AC45" s="121">
        <v>63.214149999999897</v>
      </c>
      <c r="AD45" s="121">
        <v>23.663159999999799</v>
      </c>
      <c r="AE45" s="121">
        <v>24.972269999999799</v>
      </c>
      <c r="AF45" s="121">
        <v>26.040343999999997</v>
      </c>
      <c r="AG45" s="121">
        <v>13.166246000000003</v>
      </c>
      <c r="AH45" s="121">
        <v>20.811032000000001</v>
      </c>
      <c r="AI45" s="10"/>
      <c r="AJ45" s="10"/>
      <c r="AK45" s="10"/>
      <c r="AL45" s="10"/>
      <c r="AM45" s="10"/>
      <c r="AN45" s="126"/>
      <c r="AO45" s="126"/>
      <c r="AP45" s="126"/>
      <c r="AQ45" s="126"/>
      <c r="AR45" s="126"/>
      <c r="AS45" s="126"/>
      <c r="AT45" s="126"/>
      <c r="AU45" s="126"/>
      <c r="AV45" s="126"/>
      <c r="AW45" s="126"/>
      <c r="AX45" s="126"/>
      <c r="AY45" s="126"/>
    </row>
    <row r="46" spans="1:51" ht="15" x14ac:dyDescent="0.25">
      <c r="A46" s="189">
        <f>YampaRiverInflow.TotalOutflow!A46</f>
        <v>45962</v>
      </c>
      <c r="B46" s="302"/>
      <c r="C46" s="97"/>
      <c r="D46" s="301">
        <v>24.817</v>
      </c>
      <c r="E46" s="121">
        <v>9.8448719999999987</v>
      </c>
      <c r="F46" s="121">
        <v>28.013811999999998</v>
      </c>
      <c r="G46" s="121">
        <v>15.793877999999999</v>
      </c>
      <c r="H46" s="121">
        <v>24.595040000000001</v>
      </c>
      <c r="I46" s="121">
        <v>18.446279999999998</v>
      </c>
      <c r="J46" s="121">
        <v>36.495870000000004</v>
      </c>
      <c r="K46" s="121">
        <v>27.966939999999997</v>
      </c>
      <c r="L46" s="121">
        <v>25.487599999999997</v>
      </c>
      <c r="M46" s="121">
        <v>23.10744</v>
      </c>
      <c r="N46" s="121">
        <v>22.472729999999999</v>
      </c>
      <c r="O46" s="121">
        <v>35.166530000000002</v>
      </c>
      <c r="P46" s="121">
        <v>20.925319999999999</v>
      </c>
      <c r="Q46" s="121">
        <v>16.066120000000002</v>
      </c>
      <c r="R46" s="121">
        <v>25.54711</v>
      </c>
      <c r="S46" s="121">
        <v>41.950060000000001</v>
      </c>
      <c r="T46" s="121">
        <v>23.00787</v>
      </c>
      <c r="U46" s="121">
        <v>14.39954</v>
      </c>
      <c r="V46" s="121">
        <v>23.602700000000002</v>
      </c>
      <c r="W46" s="121">
        <v>28.581400000000002</v>
      </c>
      <c r="X46" s="121">
        <v>27.807869999999998</v>
      </c>
      <c r="Y46" s="121">
        <v>24.69378</v>
      </c>
      <c r="Z46" s="121">
        <v>22.293890000000001</v>
      </c>
      <c r="AA46" s="121">
        <v>27.888010000000101</v>
      </c>
      <c r="AB46" s="121">
        <v>24.873090000000097</v>
      </c>
      <c r="AC46" s="121">
        <v>23.24662</v>
      </c>
      <c r="AD46" s="121">
        <v>25.646650000000101</v>
      </c>
      <c r="AE46" s="121">
        <v>24.793749999999999</v>
      </c>
      <c r="AF46" s="121">
        <v>17.507805999999995</v>
      </c>
      <c r="AG46" s="121">
        <v>8.8944699999999983</v>
      </c>
      <c r="AH46" s="121">
        <v>1.1222839999999996</v>
      </c>
      <c r="AI46" s="10"/>
      <c r="AJ46" s="10"/>
      <c r="AK46" s="10"/>
      <c r="AL46" s="10"/>
      <c r="AM46" s="10"/>
      <c r="AN46" s="126"/>
      <c r="AO46" s="126"/>
      <c r="AP46" s="126"/>
      <c r="AQ46" s="126"/>
      <c r="AR46" s="126"/>
      <c r="AS46" s="126"/>
      <c r="AT46" s="126"/>
      <c r="AU46" s="126"/>
      <c r="AV46" s="126"/>
      <c r="AW46" s="126"/>
      <c r="AX46" s="126"/>
      <c r="AY46" s="126"/>
    </row>
    <row r="47" spans="1:51" ht="15" x14ac:dyDescent="0.25">
      <c r="A47" s="189">
        <f>YampaRiverInflow.TotalOutflow!A47</f>
        <v>45992</v>
      </c>
      <c r="B47" s="302"/>
      <c r="C47" s="97"/>
      <c r="D47" s="301">
        <v>25.222000000000001</v>
      </c>
      <c r="E47" s="121">
        <v>0.60159199999999691</v>
      </c>
      <c r="F47" s="121">
        <v>44.223798000000002</v>
      </c>
      <c r="G47" s="121">
        <v>1.110544</v>
      </c>
      <c r="H47" s="121">
        <v>15.07438</v>
      </c>
      <c r="I47" s="121">
        <v>12.69421</v>
      </c>
      <c r="J47" s="121">
        <v>35.305790000000002</v>
      </c>
      <c r="K47" s="121">
        <v>29.355370000000001</v>
      </c>
      <c r="L47" s="121">
        <v>13.4876</v>
      </c>
      <c r="M47" s="121">
        <v>18.723970000000001</v>
      </c>
      <c r="N47" s="121">
        <v>15.471069999999999</v>
      </c>
      <c r="O47" s="121">
        <v>19.100490000000001</v>
      </c>
      <c r="P47" s="121">
        <v>3.9664899999999998</v>
      </c>
      <c r="Q47" s="121">
        <v>23.801650000000002</v>
      </c>
      <c r="R47" s="121">
        <v>57.520660000000007</v>
      </c>
      <c r="S47" s="121">
        <v>23.99954</v>
      </c>
      <c r="T47" s="121">
        <v>19.4375</v>
      </c>
      <c r="U47" s="121">
        <v>33.916870000000003</v>
      </c>
      <c r="V47" s="121">
        <v>31.734860000000001</v>
      </c>
      <c r="W47" s="121">
        <v>22.7103</v>
      </c>
      <c r="X47" s="121">
        <v>25.368259999999999</v>
      </c>
      <c r="Y47" s="121">
        <v>31.6557</v>
      </c>
      <c r="Z47" s="121">
        <v>22.412740000000003</v>
      </c>
      <c r="AA47" s="121">
        <v>36.377389999999899</v>
      </c>
      <c r="AB47" s="121">
        <v>25.983849999999997</v>
      </c>
      <c r="AC47" s="121">
        <v>23.544150000000002</v>
      </c>
      <c r="AD47" s="121">
        <v>39.471650000000103</v>
      </c>
      <c r="AE47" s="121">
        <v>24.5160599999999</v>
      </c>
      <c r="AF47" s="121">
        <v>8.4644880000000011</v>
      </c>
      <c r="AG47" s="121">
        <v>2.3967059999999982</v>
      </c>
      <c r="AH47" s="121">
        <v>-6.7709719999999995</v>
      </c>
      <c r="AI47" s="10"/>
      <c r="AJ47" s="10"/>
      <c r="AK47" s="10"/>
      <c r="AL47" s="10"/>
      <c r="AM47" s="10"/>
      <c r="AN47" s="126"/>
      <c r="AO47" s="126"/>
      <c r="AP47" s="126"/>
      <c r="AQ47" s="126"/>
      <c r="AR47" s="126"/>
      <c r="AS47" s="126"/>
      <c r="AT47" s="126"/>
      <c r="AU47" s="126"/>
      <c r="AV47" s="126"/>
      <c r="AW47" s="126"/>
      <c r="AX47" s="126"/>
      <c r="AY47" s="126"/>
    </row>
    <row r="48" spans="1:51" ht="15" x14ac:dyDescent="0.25">
      <c r="A48" s="189">
        <f>YampaRiverInflow.TotalOutflow!A48</f>
        <v>46023</v>
      </c>
      <c r="B48" s="302"/>
      <c r="C48" s="97"/>
      <c r="D48" s="301">
        <v>32.688000000000002</v>
      </c>
      <c r="E48" s="121">
        <v>-11.55139</v>
      </c>
      <c r="F48" s="121">
        <v>25.526097999999998</v>
      </c>
      <c r="G48" s="121">
        <v>1.3745679999999993</v>
      </c>
      <c r="H48" s="121">
        <v>21.421490000000002</v>
      </c>
      <c r="I48" s="121">
        <v>24.198349999999998</v>
      </c>
      <c r="J48" s="121">
        <v>42.049589999999995</v>
      </c>
      <c r="K48" s="121">
        <v>21.61983</v>
      </c>
      <c r="L48" s="121">
        <v>18.446279999999998</v>
      </c>
      <c r="M48" s="121">
        <v>23.206610000000001</v>
      </c>
      <c r="N48" s="121">
        <v>20.033060000000003</v>
      </c>
      <c r="O48" s="121">
        <v>101.09752</v>
      </c>
      <c r="P48" s="121">
        <v>22.61157</v>
      </c>
      <c r="Q48" s="121">
        <v>23.206610000000001</v>
      </c>
      <c r="R48" s="121">
        <v>42.247930000000004</v>
      </c>
      <c r="S48" s="121">
        <v>34.11524</v>
      </c>
      <c r="T48" s="121">
        <v>41.255679999999998</v>
      </c>
      <c r="U48" s="121">
        <v>24.792830000000002</v>
      </c>
      <c r="V48" s="121">
        <v>40.065640000000002</v>
      </c>
      <c r="W48" s="121">
        <v>37.883839999999999</v>
      </c>
      <c r="X48" s="121">
        <v>23.007810000000003</v>
      </c>
      <c r="Y48" s="121">
        <v>30.743310000000001</v>
      </c>
      <c r="Z48" s="121">
        <v>36.496400000000001</v>
      </c>
      <c r="AA48" s="121">
        <v>45.025449999999999</v>
      </c>
      <c r="AB48" s="121">
        <v>23.802</v>
      </c>
      <c r="AC48" s="121">
        <v>42.050199999999904</v>
      </c>
      <c r="AD48" s="121">
        <v>26.777249999999999</v>
      </c>
      <c r="AE48" s="121">
        <v>29.809785999999992</v>
      </c>
      <c r="AF48" s="121">
        <v>0.14888199999999779</v>
      </c>
      <c r="AG48" s="121">
        <v>188.36769600000002</v>
      </c>
      <c r="AH48" s="121">
        <v>-19.261465999999999</v>
      </c>
      <c r="AI48" s="10"/>
      <c r="AJ48" s="10"/>
      <c r="AK48" s="10"/>
      <c r="AL48" s="10"/>
      <c r="AM48" s="10"/>
      <c r="AN48" s="126"/>
      <c r="AO48" s="126"/>
      <c r="AP48" s="126"/>
      <c r="AQ48" s="126"/>
      <c r="AR48" s="126"/>
      <c r="AS48" s="126"/>
      <c r="AT48" s="126"/>
      <c r="AU48" s="126"/>
      <c r="AV48" s="126"/>
      <c r="AW48" s="126"/>
      <c r="AX48" s="126"/>
      <c r="AY48" s="126"/>
    </row>
    <row r="49" spans="1:1005" ht="15" x14ac:dyDescent="0.25">
      <c r="A49" s="189">
        <f>YampaRiverInflow.TotalOutflow!A49</f>
        <v>46054</v>
      </c>
      <c r="B49" s="302"/>
      <c r="C49" s="97"/>
      <c r="D49" s="301">
        <v>42.802999999999997</v>
      </c>
      <c r="E49" s="121">
        <v>38.657699999999991</v>
      </c>
      <c r="F49" s="121">
        <v>12.339405999999999</v>
      </c>
      <c r="G49" s="121">
        <v>23.60331</v>
      </c>
      <c r="H49" s="121">
        <v>17.2562</v>
      </c>
      <c r="I49" s="121">
        <v>16.066120000000002</v>
      </c>
      <c r="J49" s="121">
        <v>48.99174</v>
      </c>
      <c r="K49" s="121">
        <v>36.297519999999999</v>
      </c>
      <c r="L49" s="121">
        <v>25.745450000000002</v>
      </c>
      <c r="M49" s="121">
        <v>24.39669</v>
      </c>
      <c r="N49" s="121">
        <v>35.66281</v>
      </c>
      <c r="O49" s="121">
        <v>125.57355</v>
      </c>
      <c r="P49" s="121">
        <v>20.429749999999999</v>
      </c>
      <c r="Q49" s="121">
        <v>29.355370000000001</v>
      </c>
      <c r="R49" s="121">
        <v>90.644630000000006</v>
      </c>
      <c r="S49" s="121">
        <v>38.478989999999996</v>
      </c>
      <c r="T49" s="121">
        <v>35.16657</v>
      </c>
      <c r="U49" s="121">
        <v>33.321769999999994</v>
      </c>
      <c r="V49" s="121">
        <v>18.842610000000001</v>
      </c>
      <c r="W49" s="121">
        <v>38.875690000000006</v>
      </c>
      <c r="X49" s="121">
        <v>32.449240000000003</v>
      </c>
      <c r="Y49" s="121">
        <v>39.450900000000004</v>
      </c>
      <c r="Z49" s="121">
        <v>41.375809999999994</v>
      </c>
      <c r="AA49" s="121">
        <v>62.678599999999996</v>
      </c>
      <c r="AB49" s="121">
        <v>22.2151999999999</v>
      </c>
      <c r="AC49" s="121">
        <v>72.001050000000006</v>
      </c>
      <c r="AD49" s="121">
        <v>37.884849999999894</v>
      </c>
      <c r="AE49" s="121">
        <v>19.033522000000001</v>
      </c>
      <c r="AF49" s="121">
        <v>7.0302340000000001</v>
      </c>
      <c r="AG49" s="121">
        <v>85.799055999999993</v>
      </c>
      <c r="AH49" s="121">
        <v>-9.7793939999999999</v>
      </c>
      <c r="AI49" s="10"/>
      <c r="AJ49" s="10"/>
      <c r="AK49" s="10"/>
      <c r="AL49" s="10"/>
      <c r="AM49" s="10"/>
      <c r="AN49" s="126"/>
      <c r="AO49" s="126"/>
      <c r="AP49" s="126"/>
      <c r="AQ49" s="126"/>
      <c r="AR49" s="126"/>
      <c r="AS49" s="126"/>
      <c r="AT49" s="126"/>
      <c r="AU49" s="126"/>
      <c r="AV49" s="126"/>
      <c r="AW49" s="126"/>
      <c r="AX49" s="126"/>
      <c r="AY49" s="126"/>
    </row>
    <row r="50" spans="1:1005" ht="15" x14ac:dyDescent="0.25">
      <c r="A50" s="189">
        <f>YampaRiverInflow.TotalOutflow!A50</f>
        <v>46082</v>
      </c>
      <c r="B50" s="302"/>
      <c r="C50" s="97"/>
      <c r="D50" s="301">
        <v>62.506999999999998</v>
      </c>
      <c r="E50" s="121">
        <v>66.418819999999997</v>
      </c>
      <c r="F50" s="121">
        <v>7.6782579999999996</v>
      </c>
      <c r="G50" s="121">
        <v>63.272730000000003</v>
      </c>
      <c r="H50" s="121">
        <v>48.99174</v>
      </c>
      <c r="I50" s="121">
        <v>19.834709999999998</v>
      </c>
      <c r="J50" s="121">
        <v>54.009920000000001</v>
      </c>
      <c r="K50" s="121">
        <v>55.160330000000002</v>
      </c>
      <c r="L50" s="121">
        <v>23.22645</v>
      </c>
      <c r="M50" s="121">
        <v>42.842980000000004</v>
      </c>
      <c r="N50" s="121">
        <v>27.59008</v>
      </c>
      <c r="O50" s="121">
        <v>69.104129999999998</v>
      </c>
      <c r="P50" s="121">
        <v>49.190080000000002</v>
      </c>
      <c r="Q50" s="121">
        <v>44.628099999999996</v>
      </c>
      <c r="R50" s="121">
        <v>82.373550000000009</v>
      </c>
      <c r="S50" s="121">
        <v>74.04258999999999</v>
      </c>
      <c r="T50" s="121">
        <v>59.404600000000002</v>
      </c>
      <c r="U50" s="121">
        <v>42.445689999999999</v>
      </c>
      <c r="V50" s="121">
        <v>22.21454</v>
      </c>
      <c r="W50" s="121">
        <v>58.769889999999997</v>
      </c>
      <c r="X50" s="121">
        <v>31.517060000000001</v>
      </c>
      <c r="Y50" s="121">
        <v>41.176480000000005</v>
      </c>
      <c r="Z50" s="121">
        <v>36.615409999999905</v>
      </c>
      <c r="AA50" s="121">
        <v>63.888529999999896</v>
      </c>
      <c r="AB50" s="121">
        <v>26.578900000000001</v>
      </c>
      <c r="AC50" s="121">
        <v>124.9605</v>
      </c>
      <c r="AD50" s="121">
        <v>70.0175499999999</v>
      </c>
      <c r="AE50" s="121">
        <v>37.985829999999993</v>
      </c>
      <c r="AF50" s="121">
        <v>23.852601999999997</v>
      </c>
      <c r="AG50" s="121">
        <v>33.571293999999995</v>
      </c>
      <c r="AH50" s="121">
        <v>18.785719999999998</v>
      </c>
      <c r="AI50" s="10"/>
      <c r="AJ50" s="10"/>
      <c r="AK50" s="10"/>
      <c r="AL50" s="10"/>
      <c r="AM50" s="10"/>
      <c r="AN50" s="126"/>
      <c r="AO50" s="126"/>
      <c r="AP50" s="126"/>
      <c r="AQ50" s="126"/>
      <c r="AR50" s="126"/>
      <c r="AS50" s="126"/>
      <c r="AT50" s="126"/>
      <c r="AU50" s="126"/>
      <c r="AV50" s="126"/>
      <c r="AW50" s="126"/>
      <c r="AX50" s="126"/>
      <c r="AY50" s="126"/>
    </row>
    <row r="51" spans="1:1005" ht="15" x14ac:dyDescent="0.25">
      <c r="A51" s="189">
        <f>YampaRiverInflow.TotalOutflow!A51</f>
        <v>46113</v>
      </c>
      <c r="B51" s="302"/>
      <c r="C51" s="97"/>
      <c r="D51" s="301">
        <v>34.738</v>
      </c>
      <c r="E51" s="121">
        <v>-26.212883999999999</v>
      </c>
      <c r="F51" s="121">
        <v>3.6764540000000014</v>
      </c>
      <c r="G51" s="121">
        <v>29.157019999999999</v>
      </c>
      <c r="H51" s="121">
        <v>70.294210000000007</v>
      </c>
      <c r="I51" s="121">
        <v>23.60331</v>
      </c>
      <c r="J51" s="121">
        <v>16.8</v>
      </c>
      <c r="K51" s="121">
        <v>35.028100000000002</v>
      </c>
      <c r="L51" s="121">
        <v>13.62645</v>
      </c>
      <c r="M51" s="121">
        <v>32.747109999999999</v>
      </c>
      <c r="N51" s="121">
        <v>39.133879999999998</v>
      </c>
      <c r="O51" s="121">
        <v>90.902479999999997</v>
      </c>
      <c r="P51" s="121">
        <v>33.758679999999998</v>
      </c>
      <c r="Q51" s="121">
        <v>33.699169999999995</v>
      </c>
      <c r="R51" s="121">
        <v>29.79214</v>
      </c>
      <c r="S51" s="121">
        <v>43.080640000000002</v>
      </c>
      <c r="T51" s="121">
        <v>88.700450000000004</v>
      </c>
      <c r="U51" s="121">
        <v>43.635820000000002</v>
      </c>
      <c r="V51" s="121">
        <v>17.01784</v>
      </c>
      <c r="W51" s="121">
        <v>26.498860000000001</v>
      </c>
      <c r="X51" s="121">
        <v>22.988139999999998</v>
      </c>
      <c r="Y51" s="121">
        <v>25.348419999999997</v>
      </c>
      <c r="Z51" s="121">
        <v>31.934349999999899</v>
      </c>
      <c r="AA51" s="121">
        <v>40.2452100000001</v>
      </c>
      <c r="AB51" s="121">
        <v>24.198700000000002</v>
      </c>
      <c r="AC51" s="121">
        <v>43.240300000000097</v>
      </c>
      <c r="AD51" s="121">
        <v>39.828680000000105</v>
      </c>
      <c r="AE51" s="121">
        <v>41.938178000000001</v>
      </c>
      <c r="AF51" s="121">
        <v>40.074694000000001</v>
      </c>
      <c r="AG51" s="121">
        <v>1.3631199999999954</v>
      </c>
      <c r="AH51" s="121">
        <v>-2.5694920000000012</v>
      </c>
      <c r="AI51" s="10"/>
      <c r="AJ51" s="10"/>
      <c r="AK51" s="10"/>
      <c r="AL51" s="10"/>
      <c r="AM51" s="10"/>
      <c r="AN51" s="126"/>
      <c r="AO51" s="126"/>
      <c r="AP51" s="126"/>
      <c r="AQ51" s="126"/>
      <c r="AR51" s="126"/>
      <c r="AS51" s="126"/>
      <c r="AT51" s="126"/>
      <c r="AU51" s="126"/>
      <c r="AV51" s="126"/>
      <c r="AW51" s="126"/>
      <c r="AX51" s="126"/>
      <c r="AY51" s="126"/>
    </row>
    <row r="52" spans="1:1005" ht="15" x14ac:dyDescent="0.25">
      <c r="A52" s="189">
        <f>YampaRiverInflow.TotalOutflow!A52</f>
        <v>46143</v>
      </c>
      <c r="B52" s="302"/>
      <c r="C52" s="97"/>
      <c r="D52" s="301">
        <v>25.463999999999999</v>
      </c>
      <c r="E52" s="121">
        <v>-26.211384000000006</v>
      </c>
      <c r="F52" s="121">
        <v>7.738929999999999</v>
      </c>
      <c r="G52" s="121">
        <v>15.471069999999999</v>
      </c>
      <c r="H52" s="121">
        <v>41.137190000000004</v>
      </c>
      <c r="I52" s="121">
        <v>13.289260000000001</v>
      </c>
      <c r="J52" s="121">
        <v>27.570250000000001</v>
      </c>
      <c r="K52" s="121">
        <v>34.690910000000002</v>
      </c>
      <c r="L52" s="121">
        <v>21.163640000000001</v>
      </c>
      <c r="M52" s="121">
        <v>23.543800000000001</v>
      </c>
      <c r="N52" s="121">
        <v>34.333880000000001</v>
      </c>
      <c r="O52" s="121">
        <v>67.140500000000003</v>
      </c>
      <c r="P52" s="121">
        <v>34.274380000000001</v>
      </c>
      <c r="Q52" s="121">
        <v>36.813220000000001</v>
      </c>
      <c r="R52" s="121">
        <v>20.429749999999999</v>
      </c>
      <c r="S52" s="121">
        <v>51.173209999999997</v>
      </c>
      <c r="T52" s="121">
        <v>36.138489999999997</v>
      </c>
      <c r="U52" s="121">
        <v>21.024139999999999</v>
      </c>
      <c r="V52" s="121">
        <v>18.545120000000001</v>
      </c>
      <c r="W52" s="121">
        <v>27.252549999999999</v>
      </c>
      <c r="X52" s="121">
        <v>27.252610000000001</v>
      </c>
      <c r="Y52" s="121">
        <v>28.958279999999998</v>
      </c>
      <c r="Z52" s="121">
        <v>32.1327</v>
      </c>
      <c r="AA52" s="121">
        <v>29.573979999999999</v>
      </c>
      <c r="AB52" s="121">
        <v>26.281370000000102</v>
      </c>
      <c r="AC52" s="121">
        <v>27.570650000000001</v>
      </c>
      <c r="AD52" s="121">
        <v>23.583810000000099</v>
      </c>
      <c r="AE52" s="121">
        <v>24.659790000000001</v>
      </c>
      <c r="AF52" s="121">
        <v>21.803582000000002</v>
      </c>
      <c r="AG52" s="121">
        <v>0.19014400000000023</v>
      </c>
      <c r="AH52" s="121">
        <v>-5.5054859999999994</v>
      </c>
      <c r="AI52" s="10"/>
      <c r="AJ52" s="10"/>
      <c r="AK52" s="10"/>
      <c r="AL52" s="10"/>
      <c r="AM52" s="10"/>
      <c r="AN52" s="126"/>
      <c r="AO52" s="126"/>
      <c r="AP52" s="126"/>
      <c r="AQ52" s="126"/>
      <c r="AR52" s="126"/>
      <c r="AS52" s="126"/>
      <c r="AT52" s="126"/>
      <c r="AU52" s="126"/>
      <c r="AV52" s="126"/>
      <c r="AW52" s="126"/>
      <c r="AX52" s="126"/>
      <c r="AY52" s="126"/>
    </row>
    <row r="53" spans="1:1005" ht="15" x14ac:dyDescent="0.25">
      <c r="A53" s="189">
        <f>YampaRiverInflow.TotalOutflow!A53</f>
        <v>46174</v>
      </c>
      <c r="B53" s="302"/>
      <c r="C53" s="97"/>
      <c r="D53" s="301">
        <v>25.035</v>
      </c>
      <c r="E53" s="121">
        <v>22.368065999999995</v>
      </c>
      <c r="F53" s="121">
        <v>-1.3633040000000001</v>
      </c>
      <c r="G53" s="121">
        <v>31.73554</v>
      </c>
      <c r="H53" s="121">
        <v>15.272729999999999</v>
      </c>
      <c r="I53" s="121">
        <v>13.68595</v>
      </c>
      <c r="J53" s="121">
        <v>32.07273</v>
      </c>
      <c r="K53" s="121">
        <v>48.238019999999999</v>
      </c>
      <c r="L53" s="121">
        <v>6.5057900000000002</v>
      </c>
      <c r="M53" s="121">
        <v>14.280989999999999</v>
      </c>
      <c r="N53" s="121">
        <v>20.826450000000001</v>
      </c>
      <c r="O53" s="121">
        <v>11.9405</v>
      </c>
      <c r="P53" s="121">
        <v>14.67769</v>
      </c>
      <c r="Q53" s="121">
        <v>31.73554</v>
      </c>
      <c r="R53" s="121">
        <v>13.4876</v>
      </c>
      <c r="S53" s="121">
        <v>35.543419999999998</v>
      </c>
      <c r="T53" s="121">
        <v>23.741799999999998</v>
      </c>
      <c r="U53" s="121">
        <v>24.39593</v>
      </c>
      <c r="V53" s="121">
        <v>22.730180000000001</v>
      </c>
      <c r="W53" s="121">
        <v>25.189630000000001</v>
      </c>
      <c r="X53" s="121">
        <v>26.0823</v>
      </c>
      <c r="Y53" s="121">
        <v>25.58633</v>
      </c>
      <c r="Z53" s="121">
        <v>28.562399999999901</v>
      </c>
      <c r="AA53" s="121">
        <v>24.3970500000001</v>
      </c>
      <c r="AB53" s="121">
        <v>26.578900000000001</v>
      </c>
      <c r="AC53" s="121">
        <v>24.000349999999901</v>
      </c>
      <c r="AD53" s="121">
        <v>22.730910000000101</v>
      </c>
      <c r="AE53" s="121">
        <v>3.4259199999999983</v>
      </c>
      <c r="AF53" s="121">
        <v>8.1729199999999995</v>
      </c>
      <c r="AG53" s="121">
        <v>12.473674000000001</v>
      </c>
      <c r="AH53" s="121">
        <v>1.061094</v>
      </c>
      <c r="AI53" s="10"/>
      <c r="AJ53" s="10"/>
      <c r="AK53" s="10"/>
      <c r="AL53" s="10"/>
      <c r="AM53" s="10"/>
      <c r="AN53" s="126"/>
      <c r="AO53" s="126"/>
      <c r="AP53" s="126"/>
      <c r="AQ53" s="126"/>
      <c r="AR53" s="126"/>
      <c r="AS53" s="126"/>
      <c r="AT53" s="126"/>
      <c r="AU53" s="126"/>
      <c r="AV53" s="126"/>
      <c r="AW53" s="126"/>
      <c r="AX53" s="126"/>
      <c r="AY53" s="126"/>
    </row>
    <row r="54" spans="1:1005" ht="15" x14ac:dyDescent="0.25">
      <c r="A54" s="189">
        <f>YampaRiverInflow.TotalOutflow!A54</f>
        <v>46204</v>
      </c>
      <c r="B54" s="302"/>
      <c r="C54" s="97"/>
      <c r="D54" s="301">
        <v>38.954999999999998</v>
      </c>
      <c r="E54" s="121">
        <v>30.872809999999998</v>
      </c>
      <c r="F54" s="121">
        <v>7.8308159999999951</v>
      </c>
      <c r="G54" s="121">
        <v>31.933880000000002</v>
      </c>
      <c r="H54" s="121">
        <v>33.12397</v>
      </c>
      <c r="I54" s="121">
        <v>30.347110000000001</v>
      </c>
      <c r="J54" s="121">
        <v>21.12397</v>
      </c>
      <c r="K54" s="121">
        <v>19.953720000000001</v>
      </c>
      <c r="L54" s="121">
        <v>10.1157</v>
      </c>
      <c r="M54" s="121">
        <v>17.2562</v>
      </c>
      <c r="N54" s="121">
        <v>39.272730000000003</v>
      </c>
      <c r="O54" s="121">
        <v>21.024789999999999</v>
      </c>
      <c r="P54" s="121">
        <v>21.223140000000001</v>
      </c>
      <c r="Q54" s="121">
        <v>45.421489999999999</v>
      </c>
      <c r="R54" s="121">
        <v>28.760330000000003</v>
      </c>
      <c r="S54" s="121">
        <v>28.164830000000002</v>
      </c>
      <c r="T54" s="121">
        <v>29.156560000000002</v>
      </c>
      <c r="U54" s="121">
        <v>31.536360000000002</v>
      </c>
      <c r="V54" s="121">
        <v>26.379669999999997</v>
      </c>
      <c r="W54" s="121">
        <v>61.685449999999996</v>
      </c>
      <c r="X54" s="121">
        <v>29.156569999999999</v>
      </c>
      <c r="Y54" s="121">
        <v>33.520060000000001</v>
      </c>
      <c r="Z54" s="121">
        <v>26.182200000000002</v>
      </c>
      <c r="AA54" s="121">
        <v>32.1327</v>
      </c>
      <c r="AB54" s="121">
        <v>49.587499999999999</v>
      </c>
      <c r="AC54" s="121">
        <v>22.016849999999998</v>
      </c>
      <c r="AD54" s="121">
        <v>23.603650000000101</v>
      </c>
      <c r="AE54" s="121">
        <v>-0.52760200000000035</v>
      </c>
      <c r="AF54" s="121">
        <v>14.445949999999996</v>
      </c>
      <c r="AG54" s="121">
        <v>-5.4029160000000003</v>
      </c>
      <c r="AH54" s="121">
        <v>-9.1989860000000014</v>
      </c>
      <c r="AI54" s="10"/>
      <c r="AJ54" s="10"/>
      <c r="AK54" s="10"/>
      <c r="AL54" s="10"/>
      <c r="AM54" s="10"/>
      <c r="AN54" s="126"/>
      <c r="AO54" s="126"/>
      <c r="AP54" s="126"/>
      <c r="AQ54" s="126"/>
      <c r="AR54" s="126"/>
      <c r="AS54" s="126"/>
      <c r="AT54" s="126"/>
      <c r="AU54" s="126"/>
      <c r="AV54" s="126"/>
      <c r="AW54" s="126"/>
      <c r="AX54" s="126"/>
      <c r="AY54" s="126"/>
    </row>
    <row r="55" spans="1:1005" ht="15" x14ac:dyDescent="0.25">
      <c r="A55" s="189">
        <f>YampaRiverInflow.TotalOutflow!A55</f>
        <v>46235</v>
      </c>
      <c r="B55" s="302"/>
      <c r="C55" s="97"/>
      <c r="D55" s="301">
        <v>39.273000000000003</v>
      </c>
      <c r="E55" s="121">
        <v>29.917686</v>
      </c>
      <c r="F55" s="121">
        <v>25.019824</v>
      </c>
      <c r="G55" s="121">
        <v>50.280989999999996</v>
      </c>
      <c r="H55" s="121">
        <v>20.826450000000001</v>
      </c>
      <c r="I55" s="121">
        <v>44.033059999999999</v>
      </c>
      <c r="J55" s="121">
        <v>23.404959999999999</v>
      </c>
      <c r="K55" s="121">
        <v>52.066120000000005</v>
      </c>
      <c r="L55" s="121">
        <v>17.851240000000001</v>
      </c>
      <c r="M55" s="121">
        <v>42.049589999999995</v>
      </c>
      <c r="N55" s="121">
        <v>50.578510000000001</v>
      </c>
      <c r="O55" s="121">
        <v>28.36364</v>
      </c>
      <c r="P55" s="121">
        <v>66.446280000000002</v>
      </c>
      <c r="Q55" s="121">
        <v>91.636359999999996</v>
      </c>
      <c r="R55" s="121">
        <v>39.272730000000003</v>
      </c>
      <c r="S55" s="121">
        <v>23.60284</v>
      </c>
      <c r="T55" s="121">
        <v>91.04083</v>
      </c>
      <c r="U55" s="121">
        <v>36.693379999999998</v>
      </c>
      <c r="V55" s="121">
        <v>68.607789999999994</v>
      </c>
      <c r="W55" s="121">
        <v>66.842500000000001</v>
      </c>
      <c r="X55" s="121">
        <v>41.057389999999998</v>
      </c>
      <c r="Y55" s="121">
        <v>44.429290000000002</v>
      </c>
      <c r="Z55" s="121">
        <v>41.851849999999999</v>
      </c>
      <c r="AA55" s="121">
        <v>40.265050000000002</v>
      </c>
      <c r="AB55" s="121">
        <v>38.876599999999996</v>
      </c>
      <c r="AC55" s="121">
        <v>29.55415</v>
      </c>
      <c r="AD55" s="121">
        <v>23.603649999999899</v>
      </c>
      <c r="AE55" s="121">
        <v>15.498979999999996</v>
      </c>
      <c r="AF55" s="121">
        <v>39.663323999999996</v>
      </c>
      <c r="AG55" s="121">
        <v>-27.475497999999998</v>
      </c>
      <c r="AH55" s="121">
        <v>-21.766008000000003</v>
      </c>
      <c r="AI55" s="10"/>
      <c r="AJ55" s="10"/>
      <c r="AK55" s="10"/>
      <c r="AL55" s="10"/>
      <c r="AM55" s="10"/>
      <c r="AN55" s="126"/>
      <c r="AO55" s="126"/>
      <c r="AP55" s="126"/>
      <c r="AQ55" s="126"/>
      <c r="AR55" s="126"/>
      <c r="AS55" s="126"/>
      <c r="AT55" s="126"/>
      <c r="AU55" s="126"/>
      <c r="AV55" s="126"/>
      <c r="AW55" s="126"/>
      <c r="AX55" s="126"/>
      <c r="AY55" s="126"/>
    </row>
    <row r="56" spans="1:1005" ht="15" x14ac:dyDescent="0.25">
      <c r="A56" s="189">
        <f>YampaRiverInflow.TotalOutflow!A56</f>
        <v>46266</v>
      </c>
      <c r="B56" s="302"/>
      <c r="C56" s="97"/>
      <c r="D56" s="301">
        <v>30.113</v>
      </c>
      <c r="E56" s="121">
        <v>14.515779999999999</v>
      </c>
      <c r="F56" s="121">
        <v>21.008659999999999</v>
      </c>
      <c r="G56" s="121">
        <v>59.246279999999999</v>
      </c>
      <c r="H56" s="121">
        <v>36.099170000000001</v>
      </c>
      <c r="I56" s="121">
        <v>49.190080000000002</v>
      </c>
      <c r="J56" s="121">
        <v>39.133879999999998</v>
      </c>
      <c r="K56" s="121">
        <v>48.456199999999995</v>
      </c>
      <c r="L56" s="121">
        <v>103.95372</v>
      </c>
      <c r="M56" s="121">
        <v>34.373550000000002</v>
      </c>
      <c r="N56" s="121">
        <v>57.381819999999998</v>
      </c>
      <c r="O56" s="121">
        <v>38.360330000000005</v>
      </c>
      <c r="P56" s="121">
        <v>50.87603</v>
      </c>
      <c r="Q56" s="121">
        <v>33.83802</v>
      </c>
      <c r="R56" s="121">
        <v>38.677690000000005</v>
      </c>
      <c r="S56" s="121">
        <v>28.363289999999999</v>
      </c>
      <c r="T56" s="121">
        <v>44.250949999999996</v>
      </c>
      <c r="U56" s="121">
        <v>41.255660000000006</v>
      </c>
      <c r="V56" s="121">
        <v>47.999720000000003</v>
      </c>
      <c r="W56" s="121">
        <v>78.703759999999988</v>
      </c>
      <c r="X56" s="121">
        <v>38.875680000000003</v>
      </c>
      <c r="Y56" s="121">
        <v>32.726860000000002</v>
      </c>
      <c r="Z56" s="121">
        <v>30.744250000000001</v>
      </c>
      <c r="AA56" s="121">
        <v>24.1193600000001</v>
      </c>
      <c r="AB56" s="121">
        <v>44.628749999999897</v>
      </c>
      <c r="AC56" s="121">
        <v>21.9771800000001</v>
      </c>
      <c r="AD56" s="121">
        <v>24.040019999999899</v>
      </c>
      <c r="AE56" s="121">
        <v>19.180725999999996</v>
      </c>
      <c r="AF56" s="121">
        <v>38.334448000000002</v>
      </c>
      <c r="AG56" s="121">
        <v>-11.254766</v>
      </c>
      <c r="AH56" s="121">
        <v>-1.109622000000003</v>
      </c>
      <c r="AI56" s="10"/>
      <c r="AJ56" s="10"/>
      <c r="AK56" s="10"/>
      <c r="AL56" s="10"/>
      <c r="AM56" s="10"/>
      <c r="AN56" s="126"/>
      <c r="AO56" s="126"/>
      <c r="AP56" s="126"/>
      <c r="AQ56" s="126"/>
      <c r="AR56" s="126"/>
      <c r="AS56" s="126"/>
      <c r="AT56" s="126"/>
      <c r="AU56" s="126"/>
      <c r="AV56" s="126"/>
      <c r="AW56" s="126"/>
      <c r="AX56" s="126"/>
      <c r="AY56" s="126"/>
    </row>
    <row r="57" spans="1:1005" ht="15" x14ac:dyDescent="0.25">
      <c r="A57" s="189">
        <f>YampaRiverInflow.TotalOutflow!A57</f>
        <v>46296</v>
      </c>
      <c r="B57" s="302"/>
      <c r="C57" s="97"/>
      <c r="D57" s="301">
        <v>36.200000000000003</v>
      </c>
      <c r="E57" s="121">
        <v>31.104225999999993</v>
      </c>
      <c r="F57" s="121">
        <v>32.409004000000003</v>
      </c>
      <c r="G57" s="121">
        <v>36.495870000000004</v>
      </c>
      <c r="H57" s="121">
        <v>22.413220000000003</v>
      </c>
      <c r="I57" s="121">
        <v>37.884300000000003</v>
      </c>
      <c r="J57" s="121">
        <v>47.385120000000001</v>
      </c>
      <c r="K57" s="121">
        <v>23.34545</v>
      </c>
      <c r="L57" s="121">
        <v>20.647929999999999</v>
      </c>
      <c r="M57" s="121">
        <v>30.664459999999998</v>
      </c>
      <c r="N57" s="121">
        <v>41.077690000000004</v>
      </c>
      <c r="O57" s="121">
        <v>31.060849999999999</v>
      </c>
      <c r="P57" s="121">
        <v>69.758679999999998</v>
      </c>
      <c r="Q57" s="121">
        <v>20.94511</v>
      </c>
      <c r="R57" s="121">
        <v>34.908660000000005</v>
      </c>
      <c r="S57" s="121">
        <v>24.793029999999998</v>
      </c>
      <c r="T57" s="121">
        <v>40.680699999999995</v>
      </c>
      <c r="U57" s="121">
        <v>34.511849999999995</v>
      </c>
      <c r="V57" s="121">
        <v>29.513770000000001</v>
      </c>
      <c r="W57" s="121">
        <v>19.080719999999999</v>
      </c>
      <c r="X57" s="121">
        <v>42.445929999999997</v>
      </c>
      <c r="Y57" s="121">
        <v>56.012860000000003</v>
      </c>
      <c r="Z57" s="121">
        <v>29.236789999999999</v>
      </c>
      <c r="AA57" s="121">
        <v>25.884679999999999</v>
      </c>
      <c r="AB57" s="121">
        <v>63.214149999999897</v>
      </c>
      <c r="AC57" s="121">
        <v>23.663159999999799</v>
      </c>
      <c r="AD57" s="121">
        <v>24.972269999999799</v>
      </c>
      <c r="AE57" s="121">
        <v>26.040343999999997</v>
      </c>
      <c r="AF57" s="121">
        <v>13.166246000000003</v>
      </c>
      <c r="AG57" s="121">
        <v>20.811032000000001</v>
      </c>
      <c r="AH57" s="121">
        <v>15.392737999999998</v>
      </c>
      <c r="AI57" s="10"/>
      <c r="AJ57" s="10"/>
      <c r="AK57" s="10"/>
      <c r="AL57" s="10"/>
      <c r="AM57" s="10"/>
      <c r="AN57" s="126"/>
      <c r="AO57" s="126"/>
      <c r="AP57" s="126"/>
      <c r="AQ57" s="126"/>
      <c r="AR57" s="126"/>
      <c r="AS57" s="126"/>
      <c r="AT57" s="126"/>
      <c r="AU57" s="126"/>
      <c r="AV57" s="126"/>
      <c r="AW57" s="126"/>
      <c r="AX57" s="126"/>
      <c r="AY57" s="126"/>
    </row>
    <row r="58" spans="1:1005" ht="15" x14ac:dyDescent="0.25">
      <c r="A58" s="189">
        <f>YampaRiverInflow.TotalOutflow!A58</f>
        <v>46327</v>
      </c>
      <c r="B58" s="302"/>
      <c r="C58" s="97"/>
      <c r="D58" s="301">
        <v>24.817</v>
      </c>
      <c r="E58" s="121">
        <v>28.013811999999998</v>
      </c>
      <c r="F58" s="121">
        <v>15.793877999999999</v>
      </c>
      <c r="G58" s="121">
        <v>24.595040000000001</v>
      </c>
      <c r="H58" s="121">
        <v>18.446279999999998</v>
      </c>
      <c r="I58" s="121">
        <v>36.495870000000004</v>
      </c>
      <c r="J58" s="121">
        <v>27.966939999999997</v>
      </c>
      <c r="K58" s="121">
        <v>25.487599999999997</v>
      </c>
      <c r="L58" s="121">
        <v>23.10744</v>
      </c>
      <c r="M58" s="121">
        <v>22.472729999999999</v>
      </c>
      <c r="N58" s="121">
        <v>35.166530000000002</v>
      </c>
      <c r="O58" s="121">
        <v>20.925319999999999</v>
      </c>
      <c r="P58" s="121">
        <v>16.066120000000002</v>
      </c>
      <c r="Q58" s="121">
        <v>25.54711</v>
      </c>
      <c r="R58" s="121">
        <v>41.950060000000001</v>
      </c>
      <c r="S58" s="121">
        <v>23.00787</v>
      </c>
      <c r="T58" s="121">
        <v>14.39954</v>
      </c>
      <c r="U58" s="121">
        <v>23.602700000000002</v>
      </c>
      <c r="V58" s="121">
        <v>28.581400000000002</v>
      </c>
      <c r="W58" s="121">
        <v>27.807869999999998</v>
      </c>
      <c r="X58" s="121">
        <v>24.69378</v>
      </c>
      <c r="Y58" s="121">
        <v>22.293890000000001</v>
      </c>
      <c r="Z58" s="121">
        <v>27.888010000000101</v>
      </c>
      <c r="AA58" s="121">
        <v>24.873090000000097</v>
      </c>
      <c r="AB58" s="121">
        <v>23.24662</v>
      </c>
      <c r="AC58" s="121">
        <v>25.646650000000101</v>
      </c>
      <c r="AD58" s="121">
        <v>24.793749999999999</v>
      </c>
      <c r="AE58" s="121">
        <v>17.507805999999995</v>
      </c>
      <c r="AF58" s="121">
        <v>8.8944699999999983</v>
      </c>
      <c r="AG58" s="121">
        <v>1.1222839999999996</v>
      </c>
      <c r="AH58" s="121">
        <v>9.8448719999999987</v>
      </c>
      <c r="AI58" s="10"/>
      <c r="AJ58" s="10"/>
      <c r="AK58" s="10"/>
      <c r="AL58" s="10"/>
      <c r="AM58" s="10"/>
      <c r="AN58" s="126"/>
      <c r="AO58" s="126"/>
      <c r="AP58" s="126"/>
      <c r="AQ58" s="126"/>
      <c r="AR58" s="126"/>
      <c r="AS58" s="126"/>
      <c r="AT58" s="126"/>
      <c r="AU58" s="126"/>
      <c r="AV58" s="126"/>
      <c r="AW58" s="126"/>
      <c r="AX58" s="126"/>
      <c r="AY58" s="126"/>
    </row>
    <row r="59" spans="1:1005" ht="15" x14ac:dyDescent="0.25">
      <c r="A59" s="189">
        <f>YampaRiverInflow.TotalOutflow!A59</f>
        <v>46357</v>
      </c>
      <c r="B59" s="302"/>
      <c r="C59" s="97"/>
      <c r="D59" s="301">
        <v>25.222000000000001</v>
      </c>
      <c r="E59" s="121">
        <v>44.223798000000002</v>
      </c>
      <c r="F59" s="121">
        <v>1.110544</v>
      </c>
      <c r="G59" s="121">
        <v>15.07438</v>
      </c>
      <c r="H59" s="121">
        <v>12.69421</v>
      </c>
      <c r="I59" s="121">
        <v>35.305790000000002</v>
      </c>
      <c r="J59" s="121">
        <v>29.355370000000001</v>
      </c>
      <c r="K59" s="121">
        <v>13.4876</v>
      </c>
      <c r="L59" s="121">
        <v>18.723970000000001</v>
      </c>
      <c r="M59" s="121">
        <v>15.471069999999999</v>
      </c>
      <c r="N59" s="121">
        <v>19.100490000000001</v>
      </c>
      <c r="O59" s="121">
        <v>3.9664899999999998</v>
      </c>
      <c r="P59" s="121">
        <v>23.801650000000002</v>
      </c>
      <c r="Q59" s="121">
        <v>57.520660000000007</v>
      </c>
      <c r="R59" s="121">
        <v>23.99954</v>
      </c>
      <c r="S59" s="121">
        <v>19.4375</v>
      </c>
      <c r="T59" s="121">
        <v>33.916870000000003</v>
      </c>
      <c r="U59" s="121">
        <v>31.734860000000001</v>
      </c>
      <c r="V59" s="121">
        <v>22.7103</v>
      </c>
      <c r="W59" s="121">
        <v>25.368259999999999</v>
      </c>
      <c r="X59" s="121">
        <v>31.6557</v>
      </c>
      <c r="Y59" s="121">
        <v>22.412740000000003</v>
      </c>
      <c r="Z59" s="121">
        <v>36.377389999999899</v>
      </c>
      <c r="AA59" s="121">
        <v>25.983849999999997</v>
      </c>
      <c r="AB59" s="121">
        <v>23.544150000000002</v>
      </c>
      <c r="AC59" s="121">
        <v>39.471650000000103</v>
      </c>
      <c r="AD59" s="121">
        <v>24.5160599999999</v>
      </c>
      <c r="AE59" s="121">
        <v>8.4644880000000011</v>
      </c>
      <c r="AF59" s="121">
        <v>2.3967059999999982</v>
      </c>
      <c r="AG59" s="121">
        <v>-6.7709719999999995</v>
      </c>
      <c r="AH59" s="121">
        <v>0.60159199999999691</v>
      </c>
      <c r="AI59" s="10"/>
      <c r="AJ59" s="10"/>
      <c r="AK59" s="10"/>
      <c r="AL59" s="10"/>
      <c r="AM59" s="10"/>
      <c r="AN59" s="126"/>
      <c r="AO59" s="126"/>
      <c r="AP59" s="126"/>
      <c r="AQ59" s="126"/>
      <c r="AR59" s="126"/>
      <c r="AS59" s="126"/>
      <c r="AT59" s="126"/>
      <c r="AU59" s="126"/>
      <c r="AV59" s="126"/>
      <c r="AW59" s="126"/>
      <c r="AX59" s="126"/>
      <c r="AY59" s="126"/>
    </row>
    <row r="60" spans="1:1005" ht="15" x14ac:dyDescent="0.25">
      <c r="A60" s="189">
        <f>YampaRiverInflow.TotalOutflow!A60</f>
        <v>46388</v>
      </c>
      <c r="B60" s="302"/>
      <c r="C60" s="97"/>
      <c r="D60" s="301">
        <v>32.688000000000002</v>
      </c>
      <c r="E60" s="121">
        <v>25.526097999999998</v>
      </c>
      <c r="F60" s="121">
        <v>1.3745679999999993</v>
      </c>
      <c r="G60" s="121">
        <v>21.421490000000002</v>
      </c>
      <c r="H60" s="121">
        <v>24.198349999999998</v>
      </c>
      <c r="I60" s="121">
        <v>42.049589999999995</v>
      </c>
      <c r="J60" s="121">
        <v>21.61983</v>
      </c>
      <c r="K60" s="121">
        <v>18.446279999999998</v>
      </c>
      <c r="L60" s="121">
        <v>23.206610000000001</v>
      </c>
      <c r="M60" s="121">
        <v>20.033060000000003</v>
      </c>
      <c r="N60" s="121">
        <v>101.09752</v>
      </c>
      <c r="O60" s="121">
        <v>22.61157</v>
      </c>
      <c r="P60" s="121">
        <v>23.206610000000001</v>
      </c>
      <c r="Q60" s="121">
        <v>42.247930000000004</v>
      </c>
      <c r="R60" s="121">
        <v>34.11524</v>
      </c>
      <c r="S60" s="121">
        <v>41.255679999999998</v>
      </c>
      <c r="T60" s="121">
        <v>24.792830000000002</v>
      </c>
      <c r="U60" s="121">
        <v>40.065640000000002</v>
      </c>
      <c r="V60" s="121">
        <v>37.883839999999999</v>
      </c>
      <c r="W60" s="121">
        <v>23.007810000000003</v>
      </c>
      <c r="X60" s="121">
        <v>30.743310000000001</v>
      </c>
      <c r="Y60" s="121">
        <v>36.496400000000001</v>
      </c>
      <c r="Z60" s="121">
        <v>45.025449999999999</v>
      </c>
      <c r="AA60" s="121">
        <v>23.802</v>
      </c>
      <c r="AB60" s="121">
        <v>42.050199999999904</v>
      </c>
      <c r="AC60" s="121">
        <v>26.777249999999999</v>
      </c>
      <c r="AD60" s="121">
        <v>29.809785999999992</v>
      </c>
      <c r="AE60" s="121">
        <v>0.14888199999999779</v>
      </c>
      <c r="AF60" s="121">
        <v>188.36769600000002</v>
      </c>
      <c r="AG60" s="121">
        <v>-19.261465999999999</v>
      </c>
      <c r="AH60" s="121">
        <v>-11.55139</v>
      </c>
      <c r="AI60" s="10"/>
      <c r="AJ60" s="10"/>
      <c r="AK60" s="10"/>
      <c r="AL60" s="10"/>
      <c r="AM60" s="10"/>
      <c r="AN60" s="126"/>
      <c r="AO60" s="126"/>
      <c r="AP60" s="126"/>
      <c r="AQ60" s="126"/>
      <c r="AR60" s="126"/>
      <c r="AS60" s="126"/>
      <c r="AT60" s="126"/>
      <c r="AU60" s="126"/>
      <c r="AV60" s="126"/>
      <c r="AW60" s="126"/>
      <c r="AX60" s="126"/>
      <c r="AY60" s="126"/>
    </row>
    <row r="61" spans="1:1005" ht="15" x14ac:dyDescent="0.25">
      <c r="A61" s="189">
        <f>YampaRiverInflow.TotalOutflow!A61</f>
        <v>46419</v>
      </c>
      <c r="B61" s="302"/>
      <c r="C61" s="97"/>
      <c r="D61" s="301">
        <v>42.802999999999997</v>
      </c>
      <c r="E61" s="121">
        <v>12.339405999999999</v>
      </c>
      <c r="F61" s="121">
        <v>23.60331</v>
      </c>
      <c r="G61" s="121">
        <v>17.2562</v>
      </c>
      <c r="H61" s="121">
        <v>16.066120000000002</v>
      </c>
      <c r="I61" s="121">
        <v>48.99174</v>
      </c>
      <c r="J61" s="121">
        <v>36.297519999999999</v>
      </c>
      <c r="K61" s="121">
        <v>25.745450000000002</v>
      </c>
      <c r="L61" s="121">
        <v>24.39669</v>
      </c>
      <c r="M61" s="121">
        <v>35.66281</v>
      </c>
      <c r="N61" s="121">
        <v>125.57355</v>
      </c>
      <c r="O61" s="121">
        <v>20.429749999999999</v>
      </c>
      <c r="P61" s="121">
        <v>29.355370000000001</v>
      </c>
      <c r="Q61" s="121">
        <v>90.644630000000006</v>
      </c>
      <c r="R61" s="121">
        <v>38.478989999999996</v>
      </c>
      <c r="S61" s="121">
        <v>35.16657</v>
      </c>
      <c r="T61" s="121">
        <v>33.321769999999994</v>
      </c>
      <c r="U61" s="121">
        <v>18.842610000000001</v>
      </c>
      <c r="V61" s="121">
        <v>38.875690000000006</v>
      </c>
      <c r="W61" s="121">
        <v>32.449240000000003</v>
      </c>
      <c r="X61" s="121">
        <v>39.450900000000004</v>
      </c>
      <c r="Y61" s="121">
        <v>41.375809999999994</v>
      </c>
      <c r="Z61" s="121">
        <v>62.678599999999996</v>
      </c>
      <c r="AA61" s="121">
        <v>22.2151999999999</v>
      </c>
      <c r="AB61" s="121">
        <v>72.001050000000006</v>
      </c>
      <c r="AC61" s="121">
        <v>37.884849999999894</v>
      </c>
      <c r="AD61" s="121">
        <v>19.033522000000001</v>
      </c>
      <c r="AE61" s="121">
        <v>7.0302340000000001</v>
      </c>
      <c r="AF61" s="121">
        <v>85.799055999999993</v>
      </c>
      <c r="AG61" s="121">
        <v>-9.7793939999999999</v>
      </c>
      <c r="AH61" s="121">
        <v>38.657699999999991</v>
      </c>
      <c r="AI61" s="10"/>
      <c r="AJ61" s="10"/>
      <c r="AK61" s="10"/>
      <c r="AL61" s="10"/>
      <c r="AM61" s="10"/>
      <c r="AN61" s="126"/>
      <c r="AO61" s="126"/>
      <c r="AP61" s="126"/>
      <c r="AQ61" s="126"/>
      <c r="AR61" s="126"/>
      <c r="AS61" s="126"/>
      <c r="AT61" s="126"/>
      <c r="AU61" s="126"/>
      <c r="AV61" s="126"/>
      <c r="AW61" s="126"/>
      <c r="AX61" s="126"/>
      <c r="AY61" s="126"/>
    </row>
    <row r="62" spans="1:1005" ht="15" x14ac:dyDescent="0.25">
      <c r="A62" s="189">
        <f>YampaRiverInflow.TotalOutflow!A62</f>
        <v>46447</v>
      </c>
      <c r="B62" s="302"/>
      <c r="C62" s="97"/>
      <c r="D62" s="301">
        <v>62.506999999999998</v>
      </c>
      <c r="E62" s="121">
        <v>7.6782579999999996</v>
      </c>
      <c r="F62" s="121">
        <v>63.272730000000003</v>
      </c>
      <c r="G62" s="121">
        <v>48.99174</v>
      </c>
      <c r="H62" s="121">
        <v>19.834709999999998</v>
      </c>
      <c r="I62" s="121">
        <v>54.009920000000001</v>
      </c>
      <c r="J62" s="121">
        <v>55.160330000000002</v>
      </c>
      <c r="K62" s="121">
        <v>23.22645</v>
      </c>
      <c r="L62" s="121">
        <v>42.842980000000004</v>
      </c>
      <c r="M62" s="121">
        <v>27.59008</v>
      </c>
      <c r="N62" s="121">
        <v>69.104129999999998</v>
      </c>
      <c r="O62" s="121">
        <v>49.190080000000002</v>
      </c>
      <c r="P62" s="121">
        <v>44.628099999999996</v>
      </c>
      <c r="Q62" s="121">
        <v>82.373550000000009</v>
      </c>
      <c r="R62" s="121">
        <v>74.04258999999999</v>
      </c>
      <c r="S62" s="121">
        <v>59.404600000000002</v>
      </c>
      <c r="T62" s="121">
        <v>42.445689999999999</v>
      </c>
      <c r="U62" s="121">
        <v>22.21454</v>
      </c>
      <c r="V62" s="121">
        <v>58.769889999999997</v>
      </c>
      <c r="W62" s="121">
        <v>31.517060000000001</v>
      </c>
      <c r="X62" s="121">
        <v>41.176480000000005</v>
      </c>
      <c r="Y62" s="121">
        <v>36.615409999999905</v>
      </c>
      <c r="Z62" s="121">
        <v>63.888529999999896</v>
      </c>
      <c r="AA62" s="121">
        <v>26.578900000000001</v>
      </c>
      <c r="AB62" s="121">
        <v>124.9605</v>
      </c>
      <c r="AC62" s="121">
        <v>70.0175499999999</v>
      </c>
      <c r="AD62" s="121">
        <v>37.985829999999993</v>
      </c>
      <c r="AE62" s="121">
        <v>23.852601999999997</v>
      </c>
      <c r="AF62" s="121">
        <v>33.571293999999995</v>
      </c>
      <c r="AG62" s="121">
        <v>18.785719999999998</v>
      </c>
      <c r="AH62" s="121">
        <v>66.418819999999997</v>
      </c>
      <c r="AI62" s="10"/>
      <c r="AJ62" s="10"/>
      <c r="AK62" s="10"/>
      <c r="AL62" s="10"/>
      <c r="AM62" s="10"/>
      <c r="AN62" s="126"/>
      <c r="AO62" s="126"/>
      <c r="AP62" s="126"/>
      <c r="AQ62" s="126"/>
      <c r="AR62" s="126"/>
      <c r="AS62" s="126"/>
      <c r="AT62" s="126"/>
      <c r="AU62" s="126"/>
      <c r="AV62" s="126"/>
      <c r="AW62" s="126"/>
      <c r="AX62" s="126"/>
      <c r="AY62" s="126"/>
    </row>
    <row r="63" spans="1:1005" ht="15" x14ac:dyDescent="0.25">
      <c r="A63" s="189">
        <f>YampaRiverInflow.TotalOutflow!A63</f>
        <v>46478</v>
      </c>
      <c r="B63" s="302"/>
      <c r="C63" s="97"/>
      <c r="D63" s="301">
        <v>34.738</v>
      </c>
      <c r="E63" s="121">
        <v>3.6764540000000014</v>
      </c>
      <c r="F63" s="121">
        <v>29.157019999999999</v>
      </c>
      <c r="G63" s="121">
        <v>70.294210000000007</v>
      </c>
      <c r="H63" s="121">
        <v>23.60331</v>
      </c>
      <c r="I63" s="121">
        <v>16.8</v>
      </c>
      <c r="J63" s="121">
        <v>35.028100000000002</v>
      </c>
      <c r="K63" s="121">
        <v>13.62645</v>
      </c>
      <c r="L63" s="121">
        <v>32.747109999999999</v>
      </c>
      <c r="M63" s="121">
        <v>39.133879999999998</v>
      </c>
      <c r="N63" s="121">
        <v>90.902479999999997</v>
      </c>
      <c r="O63" s="121">
        <v>33.758679999999998</v>
      </c>
      <c r="P63" s="121">
        <v>33.699169999999995</v>
      </c>
      <c r="Q63" s="121">
        <v>29.79214</v>
      </c>
      <c r="R63" s="121">
        <v>43.080640000000002</v>
      </c>
      <c r="S63" s="121">
        <v>88.700450000000004</v>
      </c>
      <c r="T63" s="121">
        <v>43.635820000000002</v>
      </c>
      <c r="U63" s="121">
        <v>17.01784</v>
      </c>
      <c r="V63" s="121">
        <v>26.498860000000001</v>
      </c>
      <c r="W63" s="121">
        <v>22.988139999999998</v>
      </c>
      <c r="X63" s="121">
        <v>25.348419999999997</v>
      </c>
      <c r="Y63" s="121">
        <v>31.934349999999899</v>
      </c>
      <c r="Z63" s="121">
        <v>40.2452100000001</v>
      </c>
      <c r="AA63" s="121">
        <v>24.198700000000002</v>
      </c>
      <c r="AB63" s="121">
        <v>43.240300000000097</v>
      </c>
      <c r="AC63" s="121">
        <v>39.828680000000105</v>
      </c>
      <c r="AD63" s="121">
        <v>41.938178000000001</v>
      </c>
      <c r="AE63" s="121">
        <v>40.074694000000001</v>
      </c>
      <c r="AF63" s="121">
        <v>1.3631199999999954</v>
      </c>
      <c r="AG63" s="121">
        <v>-2.5694920000000012</v>
      </c>
      <c r="AH63" s="121">
        <v>-26.212883999999999</v>
      </c>
      <c r="AI63" s="10"/>
      <c r="AJ63" s="10"/>
      <c r="AK63" s="10"/>
      <c r="AL63" s="10"/>
      <c r="AM63" s="10"/>
      <c r="AN63" s="126"/>
      <c r="AO63" s="126"/>
      <c r="AP63" s="126"/>
      <c r="AQ63" s="126"/>
      <c r="AR63" s="126"/>
      <c r="AS63" s="126"/>
      <c r="AT63" s="126"/>
      <c r="AU63" s="126"/>
      <c r="AV63" s="126"/>
      <c r="AW63" s="126"/>
      <c r="AX63" s="126"/>
      <c r="AY63" s="126"/>
    </row>
    <row r="64" spans="1:1005" ht="15" x14ac:dyDescent="0.25">
      <c r="A64" s="189">
        <f>YampaRiverInflow.TotalOutflow!A64</f>
        <v>46508</v>
      </c>
      <c r="B64" s="302"/>
      <c r="C64" s="97"/>
      <c r="D64" s="301">
        <v>25.463999999999999</v>
      </c>
      <c r="E64" s="121">
        <v>7.738929999999999</v>
      </c>
      <c r="F64" s="121">
        <v>15.471069999999999</v>
      </c>
      <c r="G64" s="121">
        <v>41.137190000000004</v>
      </c>
      <c r="H64" s="121">
        <v>13.289260000000001</v>
      </c>
      <c r="I64" s="121">
        <v>27.570250000000001</v>
      </c>
      <c r="J64" s="121">
        <v>34.690910000000002</v>
      </c>
      <c r="K64" s="121">
        <v>21.163640000000001</v>
      </c>
      <c r="L64" s="121">
        <v>23.543800000000001</v>
      </c>
      <c r="M64" s="121">
        <v>34.333880000000001</v>
      </c>
      <c r="N64" s="121">
        <v>67.140500000000003</v>
      </c>
      <c r="O64" s="121">
        <v>34.274380000000001</v>
      </c>
      <c r="P64" s="121">
        <v>36.813220000000001</v>
      </c>
      <c r="Q64" s="121">
        <v>20.429749999999999</v>
      </c>
      <c r="R64" s="121">
        <v>51.173209999999997</v>
      </c>
      <c r="S64" s="121">
        <v>36.138489999999997</v>
      </c>
      <c r="T64" s="121">
        <v>21.024139999999999</v>
      </c>
      <c r="U64" s="121">
        <v>18.545120000000001</v>
      </c>
      <c r="V64" s="121">
        <v>27.252549999999999</v>
      </c>
      <c r="W64" s="121">
        <v>27.252610000000001</v>
      </c>
      <c r="X64" s="121">
        <v>28.958279999999998</v>
      </c>
      <c r="Y64" s="121">
        <v>32.1327</v>
      </c>
      <c r="Z64" s="121">
        <v>29.573979999999999</v>
      </c>
      <c r="AA64" s="121">
        <v>26.281370000000102</v>
      </c>
      <c r="AB64" s="121">
        <v>27.570650000000001</v>
      </c>
      <c r="AC64" s="121">
        <v>23.583810000000099</v>
      </c>
      <c r="AD64" s="121">
        <v>24.659790000000001</v>
      </c>
      <c r="AE64" s="121">
        <v>21.803582000000002</v>
      </c>
      <c r="AF64" s="121">
        <v>0.19014400000000023</v>
      </c>
      <c r="AG64" s="121">
        <v>-5.5054859999999994</v>
      </c>
      <c r="AH64" s="121">
        <v>-26.211384000000006</v>
      </c>
      <c r="AI64" s="10"/>
      <c r="AJ64" s="10"/>
      <c r="AK64" s="10"/>
      <c r="AL64" s="10"/>
      <c r="AM64" s="10"/>
      <c r="AN64" s="126"/>
      <c r="AO64" s="126"/>
      <c r="AP64" s="126"/>
      <c r="AQ64" s="126"/>
      <c r="AR64" s="126"/>
      <c r="AS64" s="126"/>
      <c r="AT64" s="126"/>
      <c r="AU64" s="126"/>
      <c r="AV64" s="126"/>
      <c r="AW64" s="126"/>
      <c r="AX64" s="126"/>
      <c r="AY64" s="126"/>
      <c r="ALQ64" t="e">
        <v>#N/A</v>
      </c>
    </row>
    <row r="65" spans="1:1005" ht="15" x14ac:dyDescent="0.25">
      <c r="A65" s="189">
        <f>YampaRiverInflow.TotalOutflow!A65</f>
        <v>46539</v>
      </c>
      <c r="B65" s="302"/>
      <c r="C65" s="97"/>
      <c r="D65" s="301">
        <v>25.035</v>
      </c>
      <c r="E65" s="121">
        <v>-1.3633040000000001</v>
      </c>
      <c r="F65" s="121">
        <v>31.73554</v>
      </c>
      <c r="G65" s="121">
        <v>15.272729999999999</v>
      </c>
      <c r="H65" s="121">
        <v>13.68595</v>
      </c>
      <c r="I65" s="121">
        <v>32.07273</v>
      </c>
      <c r="J65" s="121">
        <v>48.238019999999999</v>
      </c>
      <c r="K65" s="121">
        <v>6.5057900000000002</v>
      </c>
      <c r="L65" s="121">
        <v>14.280989999999999</v>
      </c>
      <c r="M65" s="121">
        <v>20.826450000000001</v>
      </c>
      <c r="N65" s="121">
        <v>11.9405</v>
      </c>
      <c r="O65" s="121">
        <v>14.67769</v>
      </c>
      <c r="P65" s="121">
        <v>31.73554</v>
      </c>
      <c r="Q65" s="121">
        <v>13.4876</v>
      </c>
      <c r="R65" s="121">
        <v>35.543419999999998</v>
      </c>
      <c r="S65" s="121">
        <v>23.741799999999998</v>
      </c>
      <c r="T65" s="121">
        <v>24.39593</v>
      </c>
      <c r="U65" s="121">
        <v>22.730180000000001</v>
      </c>
      <c r="V65" s="121">
        <v>25.189630000000001</v>
      </c>
      <c r="W65" s="121">
        <v>26.0823</v>
      </c>
      <c r="X65" s="121">
        <v>25.58633</v>
      </c>
      <c r="Y65" s="121">
        <v>28.562399999999901</v>
      </c>
      <c r="Z65" s="121">
        <v>24.3970500000001</v>
      </c>
      <c r="AA65" s="121">
        <v>26.578900000000001</v>
      </c>
      <c r="AB65" s="121">
        <v>24.000349999999901</v>
      </c>
      <c r="AC65" s="121">
        <v>22.730910000000101</v>
      </c>
      <c r="AD65" s="121">
        <v>3.4259199999999983</v>
      </c>
      <c r="AE65" s="121">
        <v>8.1729199999999995</v>
      </c>
      <c r="AF65" s="121">
        <v>12.473674000000001</v>
      </c>
      <c r="AG65" s="121">
        <v>1.061094</v>
      </c>
      <c r="AH65" s="121">
        <v>22.368065999999995</v>
      </c>
      <c r="AI65" s="10"/>
      <c r="AJ65" s="10"/>
      <c r="AK65" s="10"/>
      <c r="AL65" s="10"/>
      <c r="AM65" s="10"/>
      <c r="AN65" s="126"/>
      <c r="AO65" s="126"/>
      <c r="AP65" s="126"/>
      <c r="AQ65" s="126"/>
      <c r="AR65" s="126"/>
      <c r="AS65" s="126"/>
      <c r="AT65" s="126"/>
      <c r="AU65" s="126"/>
      <c r="AV65" s="126"/>
      <c r="AW65" s="126"/>
      <c r="AX65" s="126"/>
      <c r="AY65" s="126"/>
      <c r="ALQ65" t="e">
        <v>#N/A</v>
      </c>
    </row>
    <row r="66" spans="1:1005" ht="15" x14ac:dyDescent="0.25">
      <c r="A66" s="189">
        <f>YampaRiverInflow.TotalOutflow!A66</f>
        <v>46569</v>
      </c>
      <c r="B66" s="302"/>
      <c r="C66" s="97"/>
      <c r="D66" s="301">
        <v>38.954999999999998</v>
      </c>
      <c r="E66" s="121">
        <v>7.8308159999999951</v>
      </c>
      <c r="F66" s="121">
        <v>31.933880000000002</v>
      </c>
      <c r="G66" s="121">
        <v>33.12397</v>
      </c>
      <c r="H66" s="121">
        <v>30.347110000000001</v>
      </c>
      <c r="I66" s="121">
        <v>21.12397</v>
      </c>
      <c r="J66" s="121">
        <v>19.953720000000001</v>
      </c>
      <c r="K66" s="121">
        <v>10.1157</v>
      </c>
      <c r="L66" s="121">
        <v>17.2562</v>
      </c>
      <c r="M66" s="121">
        <v>39.272730000000003</v>
      </c>
      <c r="N66" s="121">
        <v>21.024789999999999</v>
      </c>
      <c r="O66" s="121">
        <v>21.223140000000001</v>
      </c>
      <c r="P66" s="121">
        <v>45.421489999999999</v>
      </c>
      <c r="Q66" s="121">
        <v>28.760330000000003</v>
      </c>
      <c r="R66" s="121">
        <v>28.164830000000002</v>
      </c>
      <c r="S66" s="121">
        <v>29.156560000000002</v>
      </c>
      <c r="T66" s="121">
        <v>31.536360000000002</v>
      </c>
      <c r="U66" s="121">
        <v>26.379669999999997</v>
      </c>
      <c r="V66" s="121">
        <v>61.685449999999996</v>
      </c>
      <c r="W66" s="121">
        <v>29.156569999999999</v>
      </c>
      <c r="X66" s="121">
        <v>33.520060000000001</v>
      </c>
      <c r="Y66" s="121">
        <v>26.182200000000002</v>
      </c>
      <c r="Z66" s="121">
        <v>32.1327</v>
      </c>
      <c r="AA66" s="121">
        <v>49.587499999999999</v>
      </c>
      <c r="AB66" s="121">
        <v>22.016849999999998</v>
      </c>
      <c r="AC66" s="121">
        <v>23.603650000000101</v>
      </c>
      <c r="AD66" s="121">
        <v>-0.52760200000000035</v>
      </c>
      <c r="AE66" s="121">
        <v>14.445949999999996</v>
      </c>
      <c r="AF66" s="121">
        <v>-5.4029160000000003</v>
      </c>
      <c r="AG66" s="121">
        <v>-9.1989860000000014</v>
      </c>
      <c r="AH66" s="121">
        <v>30.872809999999998</v>
      </c>
      <c r="AI66" s="10"/>
      <c r="AJ66" s="10"/>
      <c r="AK66" s="10"/>
      <c r="AL66" s="10"/>
      <c r="AM66" s="10"/>
      <c r="AN66" s="126"/>
      <c r="AO66" s="126"/>
      <c r="AP66" s="126"/>
      <c r="AQ66" s="126"/>
      <c r="AR66" s="126"/>
      <c r="AS66" s="126"/>
      <c r="AT66" s="126"/>
      <c r="AU66" s="126"/>
      <c r="AV66" s="126"/>
      <c r="AW66" s="126"/>
      <c r="AX66" s="126"/>
      <c r="AY66" s="126"/>
      <c r="ALQ66" t="e">
        <v>#N/A</v>
      </c>
    </row>
    <row r="67" spans="1:1005" ht="15" x14ac:dyDescent="0.25">
      <c r="A67" s="189">
        <f>YampaRiverInflow.TotalOutflow!A67</f>
        <v>46600</v>
      </c>
      <c r="B67" s="302"/>
      <c r="C67" s="97"/>
      <c r="D67" s="301">
        <v>39.273000000000003</v>
      </c>
      <c r="E67" s="121">
        <v>25.019824</v>
      </c>
      <c r="F67" s="121">
        <v>50.280989999999996</v>
      </c>
      <c r="G67" s="121">
        <v>20.826450000000001</v>
      </c>
      <c r="H67" s="121">
        <v>44.033059999999999</v>
      </c>
      <c r="I67" s="121">
        <v>23.404959999999999</v>
      </c>
      <c r="J67" s="121">
        <v>52.066120000000005</v>
      </c>
      <c r="K67" s="121">
        <v>17.851240000000001</v>
      </c>
      <c r="L67" s="121">
        <v>42.049589999999995</v>
      </c>
      <c r="M67" s="121">
        <v>50.578510000000001</v>
      </c>
      <c r="N67" s="121">
        <v>28.36364</v>
      </c>
      <c r="O67" s="121">
        <v>66.446280000000002</v>
      </c>
      <c r="P67" s="121">
        <v>91.636359999999996</v>
      </c>
      <c r="Q67" s="121">
        <v>39.272730000000003</v>
      </c>
      <c r="R67" s="121">
        <v>23.60284</v>
      </c>
      <c r="S67" s="121">
        <v>91.04083</v>
      </c>
      <c r="T67" s="121">
        <v>36.693379999999998</v>
      </c>
      <c r="U67" s="121">
        <v>68.607789999999994</v>
      </c>
      <c r="V67" s="121">
        <v>66.842500000000001</v>
      </c>
      <c r="W67" s="121">
        <v>41.057389999999998</v>
      </c>
      <c r="X67" s="121">
        <v>44.429290000000002</v>
      </c>
      <c r="Y67" s="121">
        <v>41.851849999999999</v>
      </c>
      <c r="Z67" s="121">
        <v>40.265050000000002</v>
      </c>
      <c r="AA67" s="121">
        <v>38.876599999999996</v>
      </c>
      <c r="AB67" s="121">
        <v>29.55415</v>
      </c>
      <c r="AC67" s="121">
        <v>23.603649999999899</v>
      </c>
      <c r="AD67" s="121">
        <v>15.498979999999996</v>
      </c>
      <c r="AE67" s="121">
        <v>39.663323999999996</v>
      </c>
      <c r="AF67" s="121">
        <v>-27.475497999999998</v>
      </c>
      <c r="AG67" s="121">
        <v>-21.766008000000003</v>
      </c>
      <c r="AH67" s="121">
        <v>29.917686</v>
      </c>
      <c r="AI67" s="10"/>
      <c r="AJ67" s="10"/>
      <c r="AK67" s="10"/>
      <c r="AL67" s="10"/>
      <c r="AM67" s="10"/>
      <c r="AN67" s="126"/>
      <c r="AO67" s="126"/>
      <c r="AP67" s="126"/>
      <c r="AQ67" s="126"/>
      <c r="AR67" s="126"/>
      <c r="AS67" s="126"/>
      <c r="AT67" s="126"/>
      <c r="AU67" s="126"/>
      <c r="AV67" s="126"/>
      <c r="AW67" s="126"/>
      <c r="AX67" s="126"/>
      <c r="AY67" s="126"/>
      <c r="ALQ67" t="e">
        <v>#N/A</v>
      </c>
    </row>
    <row r="68" spans="1:1005" ht="15" x14ac:dyDescent="0.25">
      <c r="A68" s="189">
        <f>YampaRiverInflow.TotalOutflow!A68</f>
        <v>46631</v>
      </c>
      <c r="B68" s="302"/>
      <c r="C68" s="97"/>
      <c r="D68" s="301">
        <v>30.113</v>
      </c>
      <c r="E68" s="121">
        <v>21.008659999999999</v>
      </c>
      <c r="F68" s="121">
        <v>59.246279999999999</v>
      </c>
      <c r="G68" s="121">
        <v>36.099170000000001</v>
      </c>
      <c r="H68" s="121">
        <v>49.190080000000002</v>
      </c>
      <c r="I68" s="121">
        <v>39.133879999999998</v>
      </c>
      <c r="J68" s="121">
        <v>48.456199999999995</v>
      </c>
      <c r="K68" s="121">
        <v>103.95372</v>
      </c>
      <c r="L68" s="121">
        <v>34.373550000000002</v>
      </c>
      <c r="M68" s="121">
        <v>57.381819999999998</v>
      </c>
      <c r="N68" s="121">
        <v>38.360330000000005</v>
      </c>
      <c r="O68" s="121">
        <v>50.87603</v>
      </c>
      <c r="P68" s="121">
        <v>33.83802</v>
      </c>
      <c r="Q68" s="121">
        <v>38.677690000000005</v>
      </c>
      <c r="R68" s="121">
        <v>28.363289999999999</v>
      </c>
      <c r="S68" s="121">
        <v>44.250949999999996</v>
      </c>
      <c r="T68" s="121">
        <v>41.255660000000006</v>
      </c>
      <c r="U68" s="121">
        <v>47.999720000000003</v>
      </c>
      <c r="V68" s="121">
        <v>78.703759999999988</v>
      </c>
      <c r="W68" s="121">
        <v>38.875680000000003</v>
      </c>
      <c r="X68" s="121">
        <v>32.726860000000002</v>
      </c>
      <c r="Y68" s="121">
        <v>30.744250000000001</v>
      </c>
      <c r="Z68" s="121">
        <v>24.1193600000001</v>
      </c>
      <c r="AA68" s="121">
        <v>44.628749999999897</v>
      </c>
      <c r="AB68" s="121">
        <v>21.9771800000001</v>
      </c>
      <c r="AC68" s="121">
        <v>24.040019999999899</v>
      </c>
      <c r="AD68" s="121">
        <v>19.180725999999996</v>
      </c>
      <c r="AE68" s="121">
        <v>38.334448000000002</v>
      </c>
      <c r="AF68" s="121">
        <v>-11.254766</v>
      </c>
      <c r="AG68" s="121">
        <v>-1.109622000000003</v>
      </c>
      <c r="AH68" s="121">
        <v>14.515779999999999</v>
      </c>
      <c r="AI68" s="10"/>
      <c r="AJ68" s="10"/>
      <c r="AK68" s="10"/>
      <c r="AL68" s="10"/>
      <c r="AM68" s="10"/>
      <c r="AN68" s="126"/>
      <c r="AO68" s="126"/>
      <c r="AP68" s="126"/>
      <c r="AQ68" s="126"/>
      <c r="AR68" s="126"/>
      <c r="AS68" s="126"/>
      <c r="AT68" s="126"/>
      <c r="AU68" s="126"/>
      <c r="AV68" s="126"/>
      <c r="AW68" s="126"/>
      <c r="AX68" s="126"/>
      <c r="AY68" s="126"/>
      <c r="ALQ68" t="e">
        <v>#N/A</v>
      </c>
    </row>
    <row r="69" spans="1:1005" ht="15" x14ac:dyDescent="0.25">
      <c r="A69" s="189"/>
      <c r="B69" s="302"/>
      <c r="C69" s="97"/>
      <c r="D69" s="301"/>
      <c r="E69" s="121"/>
      <c r="F69" s="121"/>
      <c r="G69" s="121"/>
      <c r="H69" s="121"/>
      <c r="I69" s="121"/>
      <c r="J69" s="121"/>
      <c r="K69" s="121"/>
      <c r="L69" s="121"/>
      <c r="M69" s="121"/>
      <c r="N69" s="121"/>
      <c r="O69" s="121"/>
      <c r="P69" s="121"/>
      <c r="Q69" s="121"/>
      <c r="R69" s="121"/>
      <c r="S69" s="121"/>
      <c r="T69" s="121"/>
      <c r="U69" s="121"/>
      <c r="V69" s="121"/>
      <c r="W69" s="121"/>
      <c r="X69" s="121"/>
      <c r="Y69" s="121"/>
      <c r="Z69" s="121"/>
      <c r="AA69" s="121"/>
      <c r="AB69" s="121"/>
      <c r="AC69" s="121"/>
      <c r="AD69" s="121"/>
      <c r="AE69" s="121"/>
      <c r="AF69" s="121"/>
      <c r="AG69" s="121"/>
      <c r="AH69" s="121"/>
      <c r="AI69" s="10"/>
      <c r="AJ69" s="10"/>
      <c r="AK69" s="10"/>
      <c r="AL69" s="10"/>
      <c r="AM69" s="10"/>
      <c r="AN69" s="126"/>
      <c r="AO69" s="126"/>
      <c r="AP69" s="126"/>
      <c r="AQ69" s="126"/>
      <c r="AR69" s="126"/>
      <c r="AS69" s="126"/>
      <c r="AT69" s="126"/>
      <c r="AU69" s="126"/>
      <c r="AV69" s="126"/>
      <c r="AW69" s="126"/>
      <c r="AX69" s="126"/>
      <c r="AY69" s="126"/>
      <c r="ALQ69" t="e">
        <v>#N/A</v>
      </c>
    </row>
    <row r="70" spans="1:1005" ht="15" x14ac:dyDescent="0.25">
      <c r="A70" s="189"/>
      <c r="B70" s="302"/>
      <c r="C70" s="97"/>
      <c r="D70" s="301"/>
      <c r="E70" s="121"/>
      <c r="F70" s="121"/>
      <c r="G70" s="121"/>
      <c r="H70" s="121"/>
      <c r="I70" s="121"/>
      <c r="J70" s="121"/>
      <c r="K70" s="121"/>
      <c r="L70" s="121"/>
      <c r="M70" s="121"/>
      <c r="N70" s="121"/>
      <c r="O70" s="121"/>
      <c r="P70" s="121"/>
      <c r="Q70" s="121"/>
      <c r="R70" s="121"/>
      <c r="S70" s="121"/>
      <c r="T70" s="121"/>
      <c r="U70" s="121"/>
      <c r="V70" s="121"/>
      <c r="W70" s="121"/>
      <c r="X70" s="121"/>
      <c r="Y70" s="121"/>
      <c r="Z70" s="121"/>
      <c r="AA70" s="121"/>
      <c r="AB70" s="121"/>
      <c r="AC70" s="121"/>
      <c r="AD70" s="121"/>
      <c r="AE70" s="121"/>
      <c r="AF70" s="121"/>
      <c r="AG70" s="121"/>
      <c r="AH70" s="121"/>
      <c r="AI70" s="10"/>
      <c r="AJ70" s="10"/>
      <c r="AK70" s="10"/>
      <c r="AL70" s="10"/>
      <c r="AM70" s="10"/>
      <c r="AN70" s="126"/>
      <c r="AO70" s="126"/>
      <c r="AP70" s="126"/>
      <c r="AQ70" s="126"/>
      <c r="AR70" s="126"/>
      <c r="AS70" s="126"/>
      <c r="AT70" s="126"/>
      <c r="AU70" s="126"/>
      <c r="AV70" s="126"/>
      <c r="AW70" s="126"/>
      <c r="AX70" s="126"/>
      <c r="AY70" s="126"/>
      <c r="ALQ70" t="e">
        <v>#N/A</v>
      </c>
    </row>
    <row r="71" spans="1:1005" ht="15" x14ac:dyDescent="0.25">
      <c r="A71" s="189"/>
      <c r="B71" s="302"/>
      <c r="C71" s="97"/>
      <c r="D71" s="301"/>
      <c r="E71" s="121"/>
      <c r="F71" s="121"/>
      <c r="G71" s="121"/>
      <c r="H71" s="121"/>
      <c r="I71" s="121"/>
      <c r="J71" s="121"/>
      <c r="K71" s="121"/>
      <c r="L71" s="121"/>
      <c r="M71" s="121"/>
      <c r="N71" s="121"/>
      <c r="O71" s="121"/>
      <c r="P71" s="121"/>
      <c r="Q71" s="121"/>
      <c r="R71" s="121"/>
      <c r="S71" s="121"/>
      <c r="T71" s="121"/>
      <c r="U71" s="121"/>
      <c r="V71" s="121"/>
      <c r="W71" s="121"/>
      <c r="X71" s="121"/>
      <c r="Y71" s="121"/>
      <c r="Z71" s="121"/>
      <c r="AA71" s="121"/>
      <c r="AB71" s="121"/>
      <c r="AC71" s="121"/>
      <c r="AD71" s="121"/>
      <c r="AE71" s="121"/>
      <c r="AF71" s="121"/>
      <c r="AG71" s="121"/>
      <c r="AH71" s="121"/>
      <c r="AI71" s="10"/>
      <c r="AJ71" s="10"/>
      <c r="AK71" s="10"/>
      <c r="AL71" s="10"/>
      <c r="AM71" s="10"/>
      <c r="AN71" s="126"/>
      <c r="AO71" s="126"/>
      <c r="AP71" s="126"/>
      <c r="AQ71" s="126"/>
      <c r="AR71" s="126"/>
      <c r="AS71" s="126"/>
      <c r="AT71" s="126"/>
      <c r="AU71" s="126"/>
      <c r="AV71" s="126"/>
      <c r="AW71" s="126"/>
      <c r="AX71" s="126"/>
      <c r="AY71" s="126"/>
      <c r="ALQ71" t="e">
        <v>#N/A</v>
      </c>
    </row>
    <row r="72" spans="1:1005" ht="12.75" customHeight="1" x14ac:dyDescent="0.25">
      <c r="A72" s="147"/>
      <c r="B72" s="302"/>
      <c r="C72" s="97"/>
      <c r="D72" s="301"/>
      <c r="ALQ72" t="e">
        <v>#N/A</v>
      </c>
    </row>
    <row r="73" spans="1:1005" ht="12.75" customHeight="1" x14ac:dyDescent="0.25">
      <c r="A73" s="147"/>
      <c r="B73" s="302"/>
      <c r="C73" s="97"/>
      <c r="D73" s="301"/>
    </row>
    <row r="74" spans="1:1005" ht="12.75" customHeight="1" x14ac:dyDescent="0.25">
      <c r="A74" s="147"/>
      <c r="B74" s="302"/>
      <c r="C74" s="97"/>
      <c r="D74" s="301"/>
    </row>
    <row r="75" spans="1:1005" ht="12.75" customHeight="1" x14ac:dyDescent="0.25">
      <c r="A75" s="147"/>
      <c r="B75" s="302"/>
      <c r="C75" s="97"/>
      <c r="D75" s="301"/>
    </row>
    <row r="76" spans="1:1005" ht="12.75" customHeight="1" x14ac:dyDescent="0.25">
      <c r="A76" s="147"/>
      <c r="B76" s="302"/>
      <c r="C76" s="97"/>
      <c r="D76" s="301"/>
    </row>
    <row r="77" spans="1:1005" ht="12.75" customHeight="1" x14ac:dyDescent="0.25">
      <c r="A77" s="147"/>
      <c r="B77" s="302"/>
      <c r="C77" s="97"/>
      <c r="D77" s="301"/>
    </row>
    <row r="78" spans="1:1005" ht="12.75" customHeight="1" x14ac:dyDescent="0.25">
      <c r="A78" s="147"/>
      <c r="B78" s="302"/>
      <c r="C78" s="97"/>
      <c r="D78" s="301"/>
    </row>
    <row r="79" spans="1:1005" ht="12.75" customHeight="1" x14ac:dyDescent="0.25">
      <c r="A79" s="147"/>
      <c r="B79" s="302"/>
      <c r="C79" s="97"/>
      <c r="D79" s="301"/>
    </row>
    <row r="80" spans="1:1005" ht="12.75" customHeight="1" x14ac:dyDescent="0.25">
      <c r="A80" s="147"/>
      <c r="B80" s="302"/>
      <c r="C80" s="97"/>
      <c r="D80" s="301"/>
    </row>
    <row r="81" spans="1:4" ht="12.75" customHeight="1" x14ac:dyDescent="0.25">
      <c r="A81" s="147"/>
      <c r="B81" s="302"/>
      <c r="C81" s="97"/>
      <c r="D81" s="301"/>
    </row>
  </sheetData>
  <mergeCells count="1">
    <mergeCell ref="B1:AH1"/>
  </mergeCell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8">
    <tabColor theme="8" tint="0.39997558519241921"/>
  </sheetPr>
  <dimension ref="A1:ALQ84"/>
  <sheetViews>
    <sheetView workbookViewId="0">
      <selection activeCell="B4" sqref="B4"/>
    </sheetView>
  </sheetViews>
  <sheetFormatPr defaultColWidth="18.7109375" defaultRowHeight="12.75" customHeight="1" x14ac:dyDescent="0.25"/>
  <cols>
    <col min="1" max="34" width="9.140625" style="172" customWidth="1"/>
    <col min="35" max="39" width="9.140625" style="190" customWidth="1"/>
    <col min="40" max="54" width="9.140625" style="172" customWidth="1"/>
    <col min="55" max="16384" width="18.7109375" style="172"/>
  </cols>
  <sheetData>
    <row r="1" spans="1:51" ht="15" x14ac:dyDescent="0.25">
      <c r="A1" s="81"/>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c r="AF1" s="337"/>
      <c r="AG1" s="337"/>
      <c r="AH1" s="337"/>
      <c r="AI1" s="162"/>
      <c r="AJ1" s="162"/>
      <c r="AK1" s="162"/>
      <c r="AL1" s="162"/>
      <c r="AM1" s="162"/>
    </row>
    <row r="2" spans="1:51" ht="15" x14ac:dyDescent="0.25">
      <c r="A2" s="81"/>
      <c r="B2" s="157" t="s">
        <v>45</v>
      </c>
      <c r="C2" s="157" t="s">
        <v>46</v>
      </c>
      <c r="D2" s="157" t="s">
        <v>47</v>
      </c>
      <c r="E2" s="157">
        <v>1991</v>
      </c>
      <c r="F2" s="157">
        <v>1992</v>
      </c>
      <c r="G2" s="157">
        <v>1993</v>
      </c>
      <c r="H2" s="157">
        <v>1994</v>
      </c>
      <c r="I2" s="157">
        <v>1995</v>
      </c>
      <c r="J2" s="157">
        <v>1996</v>
      </c>
      <c r="K2" s="157">
        <v>1997</v>
      </c>
      <c r="L2" s="157">
        <v>1998</v>
      </c>
      <c r="M2" s="157">
        <v>1999</v>
      </c>
      <c r="N2" s="157">
        <v>2000</v>
      </c>
      <c r="O2" s="157">
        <v>2001</v>
      </c>
      <c r="P2" s="157">
        <v>2002</v>
      </c>
      <c r="Q2" s="157">
        <v>2003</v>
      </c>
      <c r="R2" s="157">
        <v>2004</v>
      </c>
      <c r="S2" s="157">
        <v>2005</v>
      </c>
      <c r="T2" s="157">
        <v>2006</v>
      </c>
      <c r="U2" s="157">
        <v>2007</v>
      </c>
      <c r="V2" s="157">
        <v>2008</v>
      </c>
      <c r="W2" s="157">
        <v>2009</v>
      </c>
      <c r="X2" s="157">
        <v>2010</v>
      </c>
      <c r="Y2" s="157">
        <v>2011</v>
      </c>
      <c r="Z2" s="157">
        <v>2012</v>
      </c>
      <c r="AA2" s="157">
        <v>2013</v>
      </c>
      <c r="AB2" s="157">
        <v>2014</v>
      </c>
      <c r="AC2" s="157">
        <v>2015</v>
      </c>
      <c r="AD2" s="157">
        <v>2016</v>
      </c>
      <c r="AE2" s="187">
        <v>2017</v>
      </c>
      <c r="AF2" s="157">
        <v>2018</v>
      </c>
      <c r="AG2" s="157">
        <v>2019</v>
      </c>
      <c r="AH2" s="157">
        <v>2020</v>
      </c>
      <c r="AI2" s="162"/>
      <c r="AJ2" s="162"/>
      <c r="AK2" s="162"/>
      <c r="AL2" s="162"/>
      <c r="AM2" s="162"/>
      <c r="AN2" s="162"/>
      <c r="AO2" s="162"/>
      <c r="AP2" s="162"/>
      <c r="AQ2" s="162"/>
      <c r="AR2" s="162"/>
      <c r="AS2" s="162"/>
      <c r="AT2" s="162"/>
      <c r="AU2" s="162"/>
    </row>
    <row r="3" spans="1:51" ht="15" x14ac:dyDescent="0.25">
      <c r="A3" s="82"/>
      <c r="B3" s="83" t="s">
        <v>63</v>
      </c>
      <c r="C3" s="83" t="s">
        <v>64</v>
      </c>
      <c r="D3" s="83" t="s">
        <v>65</v>
      </c>
      <c r="E3" s="83" t="s">
        <v>66</v>
      </c>
      <c r="F3" s="83" t="s">
        <v>67</v>
      </c>
      <c r="G3" s="83" t="s">
        <v>68</v>
      </c>
      <c r="H3" s="83" t="s">
        <v>69</v>
      </c>
      <c r="I3" s="83" t="s">
        <v>70</v>
      </c>
      <c r="J3" s="83" t="s">
        <v>71</v>
      </c>
      <c r="K3" s="83" t="s">
        <v>72</v>
      </c>
      <c r="L3" s="83" t="s">
        <v>73</v>
      </c>
      <c r="M3" s="83" t="s">
        <v>74</v>
      </c>
      <c r="N3" s="83" t="s">
        <v>75</v>
      </c>
      <c r="O3" s="83" t="s">
        <v>76</v>
      </c>
      <c r="P3" s="83" t="s">
        <v>77</v>
      </c>
      <c r="Q3" s="83" t="s">
        <v>78</v>
      </c>
      <c r="R3" s="83" t="s">
        <v>79</v>
      </c>
      <c r="S3" s="83" t="s">
        <v>80</v>
      </c>
      <c r="T3" s="83" t="s">
        <v>81</v>
      </c>
      <c r="U3" s="83" t="s">
        <v>82</v>
      </c>
      <c r="V3" s="83" t="s">
        <v>83</v>
      </c>
      <c r="W3" s="83" t="s">
        <v>84</v>
      </c>
      <c r="X3" s="83" t="s">
        <v>85</v>
      </c>
      <c r="Y3" s="83" t="s">
        <v>86</v>
      </c>
      <c r="Z3" s="83" t="s">
        <v>87</v>
      </c>
      <c r="AA3" s="83" t="s">
        <v>88</v>
      </c>
      <c r="AB3" s="83" t="s">
        <v>89</v>
      </c>
      <c r="AC3" s="83" t="s">
        <v>90</v>
      </c>
      <c r="AD3" s="83" t="s">
        <v>91</v>
      </c>
      <c r="AE3" s="83" t="s">
        <v>92</v>
      </c>
      <c r="AF3" s="83" t="s">
        <v>93</v>
      </c>
      <c r="AG3" s="83" t="s">
        <v>94</v>
      </c>
      <c r="AH3" s="83" t="s">
        <v>95</v>
      </c>
      <c r="AI3" s="162"/>
      <c r="AJ3" s="162"/>
      <c r="AK3" s="162"/>
      <c r="AL3" s="162"/>
      <c r="AM3" s="162"/>
      <c r="AN3" s="162"/>
      <c r="AO3" s="162"/>
      <c r="AP3" s="162"/>
      <c r="AQ3" s="162"/>
      <c r="AR3" s="162"/>
      <c r="AS3" s="162"/>
      <c r="AT3" s="162"/>
      <c r="AU3" s="162"/>
    </row>
    <row r="4" spans="1:51" ht="15" x14ac:dyDescent="0.25">
      <c r="A4" s="147">
        <f>YampaRiverInflow.TotalOutflow!A4</f>
        <v>44682</v>
      </c>
      <c r="B4" s="292"/>
      <c r="C4" s="293"/>
      <c r="D4" s="303">
        <v>-4.415</v>
      </c>
      <c r="E4" s="190">
        <f ca="1">INDEX(INDIRECT("GainsAboveHoover"&amp;E$2+YEAR($A4)-YEAR($A$4)),MONTH($A4))</f>
        <v>13.905670000000001</v>
      </c>
      <c r="F4" s="190">
        <f t="shared" ref="F4:AH12" ca="1" si="0">INDEX(INDIRECT("GainsAboveHoover"&amp;F$2+YEAR($A4)-YEAR($A$4)),MONTH($A4))</f>
        <v>50.254080000000002</v>
      </c>
      <c r="G4" s="190">
        <f t="shared" ca="1" si="0"/>
        <v>122.22750000000001</v>
      </c>
      <c r="H4" s="190">
        <f t="shared" ca="1" si="0"/>
        <v>45.130360000000003</v>
      </c>
      <c r="I4" s="190">
        <f t="shared" ca="1" si="0"/>
        <v>144.82448000000002</v>
      </c>
      <c r="J4" s="190">
        <f t="shared" ca="1" si="0"/>
        <v>15.857620000000001</v>
      </c>
      <c r="K4" s="190">
        <f t="shared" ca="1" si="0"/>
        <v>26.527619999999999</v>
      </c>
      <c r="L4" s="190">
        <f t="shared" ca="1" si="0"/>
        <v>112.01666</v>
      </c>
      <c r="M4" s="190">
        <f t="shared" ca="1" si="0"/>
        <v>5.9267599999999998</v>
      </c>
      <c r="N4" s="190">
        <f t="shared" ca="1" si="0"/>
        <v>-7.9631999999999996</v>
      </c>
      <c r="O4" s="190">
        <f t="shared" ca="1" si="0"/>
        <v>-10.182930000000001</v>
      </c>
      <c r="P4" s="190">
        <f t="shared" ca="1" si="0"/>
        <v>-18.910119999999999</v>
      </c>
      <c r="Q4" s="190">
        <f t="shared" ca="1" si="0"/>
        <v>-5.1637899999999997</v>
      </c>
      <c r="R4" s="190">
        <f t="shared" ca="1" si="0"/>
        <v>4.8523900000000006</v>
      </c>
      <c r="S4" s="190">
        <f t="shared" ca="1" si="0"/>
        <v>136.5727</v>
      </c>
      <c r="T4" s="190">
        <f t="shared" ca="1" si="0"/>
        <v>-17.06551</v>
      </c>
      <c r="U4" s="190">
        <f t="shared" ca="1" si="0"/>
        <v>-25.80247</v>
      </c>
      <c r="V4" s="190">
        <f t="shared" ca="1" si="0"/>
        <v>13.146979999999999</v>
      </c>
      <c r="W4" s="190">
        <f t="shared" ca="1" si="0"/>
        <v>9.7264300000000006</v>
      </c>
      <c r="X4" s="190">
        <f t="shared" ca="1" si="0"/>
        <v>41.096609999999998</v>
      </c>
      <c r="Y4" s="190">
        <f t="shared" ca="1" si="0"/>
        <v>63.824849999999998</v>
      </c>
      <c r="Z4" s="190">
        <f t="shared" ca="1" si="0"/>
        <v>-6.9918699999999996</v>
      </c>
      <c r="AA4" s="190">
        <f t="shared" ca="1" si="0"/>
        <v>0.73799999999999999</v>
      </c>
      <c r="AB4" s="190">
        <f t="shared" ca="1" si="0"/>
        <v>-18.297540000000001</v>
      </c>
      <c r="AC4" s="190">
        <f t="shared" ca="1" si="0"/>
        <v>-12.214030000000001</v>
      </c>
      <c r="AD4" s="190">
        <f t="shared" ca="1" si="0"/>
        <v>9.0859300000000012</v>
      </c>
      <c r="AE4" s="190">
        <f t="shared" ca="1" si="0"/>
        <v>5.1340200000000005</v>
      </c>
      <c r="AF4" s="190">
        <f t="shared" ca="1" si="0"/>
        <v>-29.088660000000001</v>
      </c>
      <c r="AG4" s="190">
        <f t="shared" ca="1" si="0"/>
        <v>48.692149999999998</v>
      </c>
      <c r="AH4" s="190">
        <f t="shared" ca="1" si="0"/>
        <v>-11.59253</v>
      </c>
      <c r="AN4" s="167"/>
      <c r="AO4" s="167"/>
      <c r="AP4" s="167"/>
      <c r="AQ4" s="167"/>
      <c r="AR4" s="167"/>
      <c r="AS4" s="167"/>
      <c r="AT4" s="167"/>
      <c r="AU4" s="167"/>
      <c r="AV4" s="167"/>
      <c r="AW4" s="167"/>
      <c r="AX4" s="167"/>
      <c r="AY4" s="167"/>
    </row>
    <row r="5" spans="1:51" ht="15" x14ac:dyDescent="0.25">
      <c r="A5" s="147">
        <f>YampaRiverInflow.TotalOutflow!A5</f>
        <v>44713</v>
      </c>
      <c r="B5" s="280"/>
      <c r="C5" s="270"/>
      <c r="D5" s="285">
        <v>-23.155999999999999</v>
      </c>
      <c r="E5" s="190">
        <v>78.603580000000008</v>
      </c>
      <c r="F5" s="190">
        <v>0.77813999999999994</v>
      </c>
      <c r="G5" s="190">
        <v>11.42347</v>
      </c>
      <c r="H5" s="190">
        <v>-1.8183699999999998</v>
      </c>
      <c r="I5" s="190">
        <v>48.385210000000001</v>
      </c>
      <c r="J5" s="190">
        <v>10.9796</v>
      </c>
      <c r="K5" s="190">
        <v>-16.415560000000003</v>
      </c>
      <c r="L5" s="190">
        <v>59.579190000000004</v>
      </c>
      <c r="M5" s="190">
        <v>20.131820000000001</v>
      </c>
      <c r="N5" s="190">
        <v>-1.8760000000000002E-2</v>
      </c>
      <c r="O5" s="190">
        <v>-40.888860000000001</v>
      </c>
      <c r="P5" s="190">
        <v>-24.57798</v>
      </c>
      <c r="Q5" s="190">
        <v>-41.014429999999997</v>
      </c>
      <c r="R5" s="190">
        <v>-32.649230000000003</v>
      </c>
      <c r="S5" s="190">
        <v>31.118189999999998</v>
      </c>
      <c r="T5" s="190">
        <v>-16.25863</v>
      </c>
      <c r="U5" s="190">
        <v>-29.007360000000002</v>
      </c>
      <c r="V5" s="190">
        <v>15.05063</v>
      </c>
      <c r="W5" s="190">
        <v>-28.113409999999998</v>
      </c>
      <c r="X5" s="190">
        <v>-6.2963900000000006</v>
      </c>
      <c r="Y5" s="190">
        <v>35.037300000000002</v>
      </c>
      <c r="Z5" s="190">
        <v>-16.40408</v>
      </c>
      <c r="AA5" s="190">
        <v>-27.575620000000001</v>
      </c>
      <c r="AB5" s="190">
        <v>-23.976099999999999</v>
      </c>
      <c r="AC5" s="190">
        <v>-8.1685800000000004</v>
      </c>
      <c r="AD5" s="190">
        <v>-18.756529999999998</v>
      </c>
      <c r="AE5" s="190">
        <v>-18.879729999999999</v>
      </c>
      <c r="AF5" s="190">
        <v>-18.7621</v>
      </c>
      <c r="AG5" s="190">
        <v>4.9375299999999998</v>
      </c>
      <c r="AH5" s="190">
        <v>-14.283790000000002</v>
      </c>
      <c r="AI5" s="203"/>
      <c r="AJ5" s="203"/>
      <c r="AK5" s="203"/>
      <c r="AL5" s="203"/>
      <c r="AM5" s="203"/>
      <c r="AN5" s="167"/>
      <c r="AO5" s="167"/>
      <c r="AP5" s="167"/>
      <c r="AQ5" s="167"/>
      <c r="AR5" s="167"/>
      <c r="AS5" s="167"/>
      <c r="AT5" s="167"/>
      <c r="AU5" s="167"/>
      <c r="AV5" s="167"/>
      <c r="AW5" s="167"/>
      <c r="AX5" s="167"/>
      <c r="AY5" s="167"/>
    </row>
    <row r="6" spans="1:51" ht="15" x14ac:dyDescent="0.25">
      <c r="A6" s="147">
        <f>YampaRiverInflow.TotalOutflow!A6</f>
        <v>44743</v>
      </c>
      <c r="B6" s="280"/>
      <c r="C6" s="270"/>
      <c r="D6" s="285">
        <v>-3.306</v>
      </c>
      <c r="E6" s="190">
        <v>-5.8830900000000002</v>
      </c>
      <c r="F6" s="190">
        <v>27.880080000000003</v>
      </c>
      <c r="G6" s="190">
        <v>-8.3493899999999996</v>
      </c>
      <c r="H6" s="190">
        <v>20.232430000000001</v>
      </c>
      <c r="I6" s="190">
        <v>30.843540000000001</v>
      </c>
      <c r="J6" s="190">
        <v>41.040230000000001</v>
      </c>
      <c r="K6" s="190">
        <v>14.490680000000001</v>
      </c>
      <c r="L6" s="190">
        <v>75.778990000000007</v>
      </c>
      <c r="M6" s="190">
        <v>65.886160000000004</v>
      </c>
      <c r="N6" s="190">
        <v>-49.466929999999998</v>
      </c>
      <c r="O6" s="190">
        <v>-38.095980000000004</v>
      </c>
      <c r="P6" s="190">
        <v>-9.229239999999999</v>
      </c>
      <c r="Q6" s="190">
        <v>-13.51318</v>
      </c>
      <c r="R6" s="190">
        <v>-26.592950000000002</v>
      </c>
      <c r="S6" s="190">
        <v>24.434360000000002</v>
      </c>
      <c r="T6" s="190">
        <v>-13.056049999999999</v>
      </c>
      <c r="U6" s="190">
        <v>-8.1851199999999995</v>
      </c>
      <c r="V6" s="190">
        <v>-2.57158</v>
      </c>
      <c r="W6" s="190">
        <v>-30.264680000000002</v>
      </c>
      <c r="X6" s="190">
        <v>-36.50526</v>
      </c>
      <c r="Y6" s="190">
        <v>7.3666599999999995</v>
      </c>
      <c r="Z6" s="190">
        <v>20.909459999999999</v>
      </c>
      <c r="AA6" s="190">
        <v>21.97174</v>
      </c>
      <c r="AB6" s="190">
        <v>-3.3679099999999997</v>
      </c>
      <c r="AC6" s="190">
        <v>5.8490699999999993</v>
      </c>
      <c r="AD6" s="190">
        <v>18.370330000000003</v>
      </c>
      <c r="AE6" s="190">
        <v>18.507080000000002</v>
      </c>
      <c r="AF6" s="190">
        <v>26.724900000000002</v>
      </c>
      <c r="AG6" s="190">
        <v>-54.714529999999996</v>
      </c>
      <c r="AH6" s="190">
        <v>-25.463419999999999</v>
      </c>
      <c r="AI6" s="203"/>
      <c r="AJ6" s="203"/>
      <c r="AK6" s="203"/>
      <c r="AL6" s="203"/>
      <c r="AM6" s="203"/>
      <c r="AN6" s="167"/>
      <c r="AO6" s="167"/>
      <c r="AP6" s="167"/>
      <c r="AQ6" s="167"/>
      <c r="AR6" s="167"/>
      <c r="AS6" s="167"/>
      <c r="AT6" s="167"/>
      <c r="AU6" s="167"/>
      <c r="AV6" s="167"/>
      <c r="AW6" s="167"/>
      <c r="AX6" s="167"/>
      <c r="AY6" s="167"/>
    </row>
    <row r="7" spans="1:51" ht="15" x14ac:dyDescent="0.25">
      <c r="A7" s="147">
        <f>YampaRiverInflow.TotalOutflow!A7</f>
        <v>44774</v>
      </c>
      <c r="B7" s="280"/>
      <c r="C7" s="270"/>
      <c r="D7" s="285">
        <v>8.6560000000000006</v>
      </c>
      <c r="E7" s="190">
        <v>53.409349999999996</v>
      </c>
      <c r="F7" s="190">
        <v>56.28331</v>
      </c>
      <c r="G7" s="190">
        <v>85.919169999999994</v>
      </c>
      <c r="H7" s="190">
        <v>47.941989999999997</v>
      </c>
      <c r="I7" s="190">
        <v>32.843679999999999</v>
      </c>
      <c r="J7" s="190">
        <v>9.41737</v>
      </c>
      <c r="K7" s="190">
        <v>73.407210000000006</v>
      </c>
      <c r="L7" s="190">
        <v>56.459800000000001</v>
      </c>
      <c r="M7" s="190">
        <v>48.113410000000002</v>
      </c>
      <c r="N7" s="190">
        <v>12.67862</v>
      </c>
      <c r="O7" s="190">
        <v>24.742099999999997</v>
      </c>
      <c r="P7" s="190">
        <v>-3.3823099999999999</v>
      </c>
      <c r="Q7" s="190">
        <v>40.45872</v>
      </c>
      <c r="R7" s="190">
        <v>7.9324300000000001</v>
      </c>
      <c r="S7" s="190">
        <v>46.411089999999994</v>
      </c>
      <c r="T7" s="190">
        <v>6.7395899999999997</v>
      </c>
      <c r="U7" s="190">
        <v>17.925740000000001</v>
      </c>
      <c r="V7" s="190">
        <v>17.421220000000002</v>
      </c>
      <c r="W7" s="190">
        <v>-3.9880599999999999</v>
      </c>
      <c r="X7" s="190">
        <v>-1.2442899999999999</v>
      </c>
      <c r="Y7" s="190">
        <v>21.964880000000001</v>
      </c>
      <c r="Z7" s="190">
        <v>75.510499999999993</v>
      </c>
      <c r="AA7" s="190">
        <v>37.568370000000002</v>
      </c>
      <c r="AB7" s="190">
        <v>42.03425</v>
      </c>
      <c r="AC7" s="190">
        <v>42.976790000000001</v>
      </c>
      <c r="AD7" s="190">
        <v>38.019089999999998</v>
      </c>
      <c r="AE7" s="190">
        <v>12.330110000000001</v>
      </c>
      <c r="AF7" s="190">
        <v>11.853590000000001</v>
      </c>
      <c r="AG7" s="190">
        <v>-10.878549999999999</v>
      </c>
      <c r="AH7" s="190">
        <v>0.28339999999999999</v>
      </c>
      <c r="AI7" s="203"/>
      <c r="AJ7" s="203"/>
      <c r="AK7" s="203"/>
      <c r="AL7" s="203"/>
      <c r="AM7" s="203"/>
      <c r="AN7" s="167"/>
      <c r="AO7" s="167"/>
      <c r="AP7" s="167"/>
      <c r="AQ7" s="167"/>
      <c r="AR7" s="167"/>
      <c r="AS7" s="167"/>
      <c r="AT7" s="167"/>
      <c r="AU7" s="167"/>
      <c r="AV7" s="167"/>
      <c r="AW7" s="167"/>
      <c r="AX7" s="167"/>
      <c r="AY7" s="167"/>
    </row>
    <row r="8" spans="1:51" ht="15" x14ac:dyDescent="0.25">
      <c r="A8" s="147">
        <f>YampaRiverInflow.TotalOutflow!A8</f>
        <v>44805</v>
      </c>
      <c r="B8" s="280"/>
      <c r="C8" s="270"/>
      <c r="D8" s="285">
        <v>17.327999999999999</v>
      </c>
      <c r="E8" s="190">
        <v>64.282830000000004</v>
      </c>
      <c r="F8" s="190">
        <v>64.577929999999995</v>
      </c>
      <c r="G8" s="190">
        <v>71.455939999999998</v>
      </c>
      <c r="H8" s="190">
        <v>58.154240000000001</v>
      </c>
      <c r="I8" s="190">
        <v>42.169260000000001</v>
      </c>
      <c r="J8" s="190">
        <v>18.811229999999998</v>
      </c>
      <c r="K8" s="190">
        <v>37.728870000000001</v>
      </c>
      <c r="L8" s="190">
        <v>102.28238999999999</v>
      </c>
      <c r="M8" s="190">
        <v>63.219099999999997</v>
      </c>
      <c r="N8" s="190">
        <v>-1.1670799999999999</v>
      </c>
      <c r="O8" s="190">
        <v>27.992830000000001</v>
      </c>
      <c r="P8" s="190">
        <v>55.190280000000001</v>
      </c>
      <c r="Q8" s="190">
        <v>32.140479999999997</v>
      </c>
      <c r="R8" s="190">
        <v>31.014310000000002</v>
      </c>
      <c r="S8" s="190">
        <v>29.221220000000002</v>
      </c>
      <c r="T8" s="190">
        <v>-5.8577599999999999</v>
      </c>
      <c r="U8" s="190">
        <v>13.77566</v>
      </c>
      <c r="V8" s="190">
        <v>20.98864</v>
      </c>
      <c r="W8" s="190">
        <v>9.6280200000000011</v>
      </c>
      <c r="X8" s="190">
        <v>25.324290000000001</v>
      </c>
      <c r="Y8" s="190">
        <v>17.578880000000002</v>
      </c>
      <c r="Z8" s="190">
        <v>49.973109999999998</v>
      </c>
      <c r="AA8" s="190">
        <v>68.102980000000002</v>
      </c>
      <c r="AB8" s="190">
        <v>84.069659999999999</v>
      </c>
      <c r="AC8" s="190">
        <v>26.646470000000001</v>
      </c>
      <c r="AD8" s="190">
        <v>42.182259999999999</v>
      </c>
      <c r="AE8" s="190">
        <v>36.151679999999999</v>
      </c>
      <c r="AF8" s="190">
        <v>18.166060000000002</v>
      </c>
      <c r="AG8" s="190">
        <v>17.873080000000002</v>
      </c>
      <c r="AH8" s="190">
        <v>4.9049300000000002</v>
      </c>
      <c r="AI8" s="203"/>
      <c r="AJ8" s="203"/>
      <c r="AK8" s="203"/>
      <c r="AL8" s="203"/>
      <c r="AM8" s="203"/>
      <c r="AN8" s="167"/>
      <c r="AO8" s="167"/>
      <c r="AP8" s="167"/>
      <c r="AQ8" s="167"/>
      <c r="AR8" s="167"/>
      <c r="AS8" s="167"/>
      <c r="AT8" s="167"/>
      <c r="AU8" s="167"/>
      <c r="AV8" s="167"/>
      <c r="AW8" s="167"/>
      <c r="AX8" s="167"/>
      <c r="AY8" s="167"/>
    </row>
    <row r="9" spans="1:51" ht="15" x14ac:dyDescent="0.25">
      <c r="A9" s="147">
        <f>YampaRiverInflow.TotalOutflow!A9</f>
        <v>44835</v>
      </c>
      <c r="B9" s="280"/>
      <c r="C9" s="270"/>
      <c r="D9" s="285">
        <v>20.555</v>
      </c>
      <c r="E9" s="190">
        <v>24.83699</v>
      </c>
      <c r="F9" s="190">
        <v>75.222429999999989</v>
      </c>
      <c r="G9" s="190">
        <v>44.385730000000002</v>
      </c>
      <c r="H9" s="190">
        <v>47.589800000000004</v>
      </c>
      <c r="I9" s="190">
        <v>34.997630000000001</v>
      </c>
      <c r="J9" s="190">
        <v>11.211030000000001</v>
      </c>
      <c r="K9" s="190">
        <v>19.502970000000001</v>
      </c>
      <c r="L9" s="190">
        <v>54.718679999999999</v>
      </c>
      <c r="M9" s="190">
        <v>17.3261</v>
      </c>
      <c r="N9" s="190">
        <v>33.096730000000001</v>
      </c>
      <c r="O9" s="190">
        <v>7.0241199999999999</v>
      </c>
      <c r="P9" s="190">
        <v>38.168879999999994</v>
      </c>
      <c r="Q9" s="190">
        <v>-0.32697000000000004</v>
      </c>
      <c r="R9" s="190">
        <v>84.070039999999992</v>
      </c>
      <c r="S9" s="190">
        <v>20.03706</v>
      </c>
      <c r="T9" s="190">
        <v>40.291160000000005</v>
      </c>
      <c r="U9" s="190">
        <v>11.96547</v>
      </c>
      <c r="V9" s="190">
        <v>9.7060499999999994</v>
      </c>
      <c r="W9" s="190">
        <v>-4.8878300000000001</v>
      </c>
      <c r="X9" s="190">
        <v>42.031129999999997</v>
      </c>
      <c r="Y9" s="190">
        <v>22.63785</v>
      </c>
      <c r="Z9" s="190">
        <v>39.329860000000004</v>
      </c>
      <c r="AA9" s="190">
        <v>28.046230000000001</v>
      </c>
      <c r="AB9" s="190">
        <v>21.405650000000001</v>
      </c>
      <c r="AC9" s="190">
        <v>63.749839999999999</v>
      </c>
      <c r="AD9" s="190">
        <v>50.552589999999995</v>
      </c>
      <c r="AE9" s="190">
        <v>35.498150000000003</v>
      </c>
      <c r="AF9" s="190">
        <v>22.665689999999998</v>
      </c>
      <c r="AG9" s="190">
        <v>13.309760000000001</v>
      </c>
      <c r="AH9" s="190">
        <v>-5.9156000000000004</v>
      </c>
      <c r="AI9" s="203"/>
      <c r="AJ9" s="203"/>
      <c r="AK9" s="203"/>
      <c r="AL9" s="203"/>
      <c r="AM9" s="203"/>
      <c r="AN9" s="167"/>
      <c r="AO9" s="167"/>
      <c r="AP9" s="167"/>
      <c r="AQ9" s="167"/>
      <c r="AR9" s="167"/>
      <c r="AS9" s="167"/>
      <c r="AT9" s="167"/>
      <c r="AU9" s="167"/>
      <c r="AV9" s="167"/>
      <c r="AW9" s="167"/>
      <c r="AX9" s="167"/>
      <c r="AY9" s="167"/>
    </row>
    <row r="10" spans="1:51" ht="15" x14ac:dyDescent="0.25">
      <c r="A10" s="147">
        <f>YampaRiverInflow.TotalOutflow!A10</f>
        <v>44866</v>
      </c>
      <c r="B10" s="280"/>
      <c r="C10" s="270"/>
      <c r="D10" s="285">
        <v>42.298999999999999</v>
      </c>
      <c r="E10" s="190">
        <v>24.755089999999999</v>
      </c>
      <c r="F10" s="190">
        <v>41.368510000000001</v>
      </c>
      <c r="G10" s="190">
        <v>54.319510000000001</v>
      </c>
      <c r="H10" s="190">
        <v>11.286760000000001</v>
      </c>
      <c r="I10" s="190">
        <v>42.111879999999999</v>
      </c>
      <c r="J10" s="190">
        <v>49.319809999999997</v>
      </c>
      <c r="K10" s="190">
        <v>62.6631</v>
      </c>
      <c r="L10" s="190">
        <v>57.306669999999997</v>
      </c>
      <c r="M10" s="190">
        <v>20.52073</v>
      </c>
      <c r="N10" s="190">
        <v>2.0303399999999998</v>
      </c>
      <c r="O10" s="190">
        <v>10.25154</v>
      </c>
      <c r="P10" s="190">
        <v>11.652959999999998</v>
      </c>
      <c r="Q10" s="190">
        <v>18.590709999999998</v>
      </c>
      <c r="R10" s="190">
        <v>93.237679999999997</v>
      </c>
      <c r="S10" s="190">
        <v>8.5751200000000001</v>
      </c>
      <c r="T10" s="190">
        <v>14.65644</v>
      </c>
      <c r="U10" s="190">
        <v>33.630459999999999</v>
      </c>
      <c r="V10" s="190">
        <v>27.760300000000001</v>
      </c>
      <c r="W10" s="190">
        <v>11.286379999999999</v>
      </c>
      <c r="X10" s="190">
        <v>-14.38903</v>
      </c>
      <c r="Y10" s="190">
        <v>11.00366</v>
      </c>
      <c r="Z10" s="190">
        <v>30.656770000000002</v>
      </c>
      <c r="AA10" s="190">
        <v>78.433350000000004</v>
      </c>
      <c r="AB10" s="190">
        <v>20.926279999999998</v>
      </c>
      <c r="AC10" s="190">
        <v>17.11955</v>
      </c>
      <c r="AD10" s="190">
        <v>49.568680000000001</v>
      </c>
      <c r="AE10" s="190">
        <v>30.38326</v>
      </c>
      <c r="AF10" s="190">
        <v>41.949339999999999</v>
      </c>
      <c r="AG10" s="190">
        <v>90.300280000000001</v>
      </c>
      <c r="AH10" s="190">
        <v>25.237020000000001</v>
      </c>
      <c r="AI10" s="203"/>
      <c r="AJ10" s="203"/>
      <c r="AK10" s="203"/>
      <c r="AL10" s="203"/>
      <c r="AM10" s="203"/>
      <c r="AN10" s="167"/>
      <c r="AO10" s="167"/>
      <c r="AP10" s="167"/>
      <c r="AQ10" s="167"/>
      <c r="AR10" s="167"/>
      <c r="AS10" s="167"/>
      <c r="AT10" s="167"/>
      <c r="AU10" s="167"/>
      <c r="AV10" s="167"/>
      <c r="AW10" s="167"/>
      <c r="AX10" s="167"/>
      <c r="AY10" s="167"/>
    </row>
    <row r="11" spans="1:51" ht="15" x14ac:dyDescent="0.25">
      <c r="A11" s="147">
        <f>YampaRiverInflow.TotalOutflow!A11</f>
        <v>44896</v>
      </c>
      <c r="B11" s="280"/>
      <c r="C11" s="270"/>
      <c r="D11" s="285">
        <v>41.247999999999998</v>
      </c>
      <c r="E11" s="190">
        <v>60.335120000000003</v>
      </c>
      <c r="F11" s="190">
        <v>94.61439</v>
      </c>
      <c r="G11" s="190">
        <v>57.228949999999998</v>
      </c>
      <c r="H11" s="190">
        <v>76.772750000000002</v>
      </c>
      <c r="I11" s="190">
        <v>23.632810000000003</v>
      </c>
      <c r="J11" s="190">
        <v>26.613599999999998</v>
      </c>
      <c r="K11" s="190">
        <v>20.40418</v>
      </c>
      <c r="L11" s="190">
        <v>6.7861099999999999</v>
      </c>
      <c r="M11" s="190">
        <v>7.0875000000000004</v>
      </c>
      <c r="N11" s="190">
        <v>18.854099999999999</v>
      </c>
      <c r="O11" s="190">
        <v>35.589959999999998</v>
      </c>
      <c r="P11" s="190">
        <v>26.338159999999998</v>
      </c>
      <c r="Q11" s="190">
        <v>20.191050000000001</v>
      </c>
      <c r="R11" s="190">
        <v>74.97139</v>
      </c>
      <c r="S11" s="190">
        <v>11.51708</v>
      </c>
      <c r="T11" s="190">
        <v>-4.6183199999999998</v>
      </c>
      <c r="U11" s="190">
        <v>27.153869999999998</v>
      </c>
      <c r="V11" s="190">
        <v>22.050689999999999</v>
      </c>
      <c r="W11" s="190">
        <v>10.000299999999999</v>
      </c>
      <c r="X11" s="190">
        <v>200.48664000000002</v>
      </c>
      <c r="Y11" s="190">
        <v>49.498660000000001</v>
      </c>
      <c r="Z11" s="190">
        <v>30.962709999999998</v>
      </c>
      <c r="AA11" s="190">
        <v>25.01275</v>
      </c>
      <c r="AB11" s="190">
        <v>10.133760000000001</v>
      </c>
      <c r="AC11" s="190">
        <v>15.85665</v>
      </c>
      <c r="AD11" s="190">
        <v>14.69364</v>
      </c>
      <c r="AE11" s="190">
        <v>24.777099999999997</v>
      </c>
      <c r="AF11" s="190">
        <v>25.998349999999999</v>
      </c>
      <c r="AG11" s="190">
        <v>73.964010000000002</v>
      </c>
      <c r="AH11" s="190">
        <v>39.270139999999998</v>
      </c>
      <c r="AI11" s="203"/>
      <c r="AJ11" s="203"/>
      <c r="AK11" s="203"/>
      <c r="AL11" s="203"/>
      <c r="AM11" s="203"/>
      <c r="AN11" s="167"/>
      <c r="AO11" s="167"/>
      <c r="AP11" s="167"/>
      <c r="AQ11" s="167"/>
      <c r="AR11" s="167"/>
      <c r="AS11" s="167"/>
      <c r="AT11" s="167"/>
      <c r="AU11" s="167"/>
      <c r="AV11" s="167"/>
      <c r="AW11" s="167"/>
      <c r="AX11" s="167"/>
      <c r="AY11" s="167"/>
    </row>
    <row r="12" spans="1:51" ht="15" x14ac:dyDescent="0.25">
      <c r="A12" s="147">
        <f>YampaRiverInflow.TotalOutflow!A12</f>
        <v>44927</v>
      </c>
      <c r="B12" s="280"/>
      <c r="C12" s="270"/>
      <c r="D12" s="285">
        <v>48.18</v>
      </c>
      <c r="E12" s="190">
        <v>66.690010000000001</v>
      </c>
      <c r="F12" s="190">
        <v>209.91325000000001</v>
      </c>
      <c r="G12" s="190">
        <v>68.707340000000002</v>
      </c>
      <c r="H12" s="190">
        <v>147.14017999999999</v>
      </c>
      <c r="I12" s="190">
        <v>12.95735</v>
      </c>
      <c r="J12" s="190">
        <v>43.173999999999999</v>
      </c>
      <c r="K12" s="190">
        <v>43.572859999999999</v>
      </c>
      <c r="L12" s="190">
        <v>40.911610000000003</v>
      </c>
      <c r="M12" s="190">
        <v>13.873209999999998</v>
      </c>
      <c r="N12" s="190">
        <v>43.65607</v>
      </c>
      <c r="O12" s="190">
        <v>8.8752700000000004</v>
      </c>
      <c r="P12" s="190">
        <v>27.946300000000001</v>
      </c>
      <c r="Q12" s="190">
        <v>3.3895900000000001</v>
      </c>
      <c r="R12" s="190">
        <v>303.37369000000001</v>
      </c>
      <c r="S12" s="190">
        <v>12.219719999999999</v>
      </c>
      <c r="T12" s="190">
        <v>-9.3584500000000013</v>
      </c>
      <c r="U12" s="190">
        <v>28.872540000000001</v>
      </c>
      <c r="V12" s="190">
        <v>4.9805900000000003</v>
      </c>
      <c r="W12" s="190">
        <v>53.234699999999997</v>
      </c>
      <c r="X12" s="190">
        <v>36.51267</v>
      </c>
      <c r="Y12" s="190">
        <v>15.039200000000001</v>
      </c>
      <c r="Z12" s="190">
        <v>13.099450000000001</v>
      </c>
      <c r="AA12" s="190">
        <v>6.7984099999999996</v>
      </c>
      <c r="AB12" s="190">
        <v>21.993320000000001</v>
      </c>
      <c r="AC12" s="190">
        <v>41.238190000000003</v>
      </c>
      <c r="AD12" s="190">
        <v>58.881329999999998</v>
      </c>
      <c r="AE12" s="190">
        <v>49.533120000000004</v>
      </c>
      <c r="AF12" s="190">
        <v>48.656099999999995</v>
      </c>
      <c r="AG12" s="190">
        <v>36.149560000000001</v>
      </c>
      <c r="AH12" s="190">
        <v>28.502187496324908</v>
      </c>
      <c r="AI12" s="203"/>
      <c r="AJ12" s="203"/>
      <c r="AK12" s="203"/>
      <c r="AL12" s="203"/>
      <c r="AM12" s="203"/>
      <c r="AN12" s="167"/>
      <c r="AO12" s="167"/>
      <c r="AP12" s="167"/>
      <c r="AQ12" s="167"/>
      <c r="AR12" s="167"/>
      <c r="AS12" s="167"/>
      <c r="AT12" s="167"/>
      <c r="AU12" s="167"/>
      <c r="AV12" s="167"/>
      <c r="AW12" s="167"/>
      <c r="AX12" s="167"/>
      <c r="AY12" s="167"/>
    </row>
    <row r="13" spans="1:51" ht="15" x14ac:dyDescent="0.25">
      <c r="A13" s="147">
        <f>YampaRiverInflow.TotalOutflow!A13</f>
        <v>44958</v>
      </c>
      <c r="B13" s="280"/>
      <c r="C13" s="270"/>
      <c r="D13" s="285">
        <v>36.161000000000001</v>
      </c>
      <c r="E13" s="190">
        <v>97.829139999999995</v>
      </c>
      <c r="F13" s="190">
        <v>211.77466000000001</v>
      </c>
      <c r="G13" s="190">
        <v>63.109250000000003</v>
      </c>
      <c r="H13" s="190">
        <v>89.958119999999994</v>
      </c>
      <c r="I13" s="190">
        <v>24.910400000000003</v>
      </c>
      <c r="J13" s="190">
        <v>-4.8160100000000003</v>
      </c>
      <c r="K13" s="190">
        <v>73.336060000000003</v>
      </c>
      <c r="L13" s="190">
        <v>36.586980000000004</v>
      </c>
      <c r="M13" s="190">
        <v>21.691119999999998</v>
      </c>
      <c r="N13" s="190">
        <v>36.689769999999996</v>
      </c>
      <c r="O13" s="190">
        <v>4.0654399999999997</v>
      </c>
      <c r="P13" s="190">
        <v>38.304220000000001</v>
      </c>
      <c r="Q13" s="190">
        <v>19.567259999999997</v>
      </c>
      <c r="R13" s="190">
        <v>194.10926000000001</v>
      </c>
      <c r="S13" s="190">
        <v>10.566690000000001</v>
      </c>
      <c r="T13" s="190">
        <v>18.006209999999999</v>
      </c>
      <c r="U13" s="190">
        <v>42.33981</v>
      </c>
      <c r="V13" s="190">
        <v>29.493419999999997</v>
      </c>
      <c r="W13" s="190">
        <v>57.446640000000002</v>
      </c>
      <c r="X13" s="190">
        <v>36.949750000000002</v>
      </c>
      <c r="Y13" s="190">
        <v>19.886479999999999</v>
      </c>
      <c r="Z13" s="190">
        <v>30.005659999999999</v>
      </c>
      <c r="AA13" s="190">
        <v>35.553809999999999</v>
      </c>
      <c r="AB13" s="190">
        <v>40.773769999999999</v>
      </c>
      <c r="AC13" s="190">
        <v>31.995979999999999</v>
      </c>
      <c r="AD13" s="190">
        <v>74.449780000000004</v>
      </c>
      <c r="AE13" s="190">
        <v>14.88969</v>
      </c>
      <c r="AF13" s="190">
        <v>39.650980000000004</v>
      </c>
      <c r="AG13" s="190">
        <v>14.91981</v>
      </c>
      <c r="AH13" s="190">
        <v>53.503218596593655</v>
      </c>
      <c r="AI13" s="203"/>
      <c r="AJ13" s="203"/>
      <c r="AK13" s="203"/>
      <c r="AL13" s="203"/>
      <c r="AM13" s="203"/>
      <c r="AN13" s="167"/>
      <c r="AO13" s="167"/>
      <c r="AP13" s="167"/>
      <c r="AQ13" s="167"/>
      <c r="AR13" s="167"/>
      <c r="AS13" s="167"/>
      <c r="AT13" s="167"/>
      <c r="AU13" s="167"/>
      <c r="AV13" s="167"/>
      <c r="AW13" s="167"/>
      <c r="AX13" s="167"/>
      <c r="AY13" s="167"/>
    </row>
    <row r="14" spans="1:51" ht="15" x14ac:dyDescent="0.25">
      <c r="A14" s="147">
        <f>YampaRiverInflow.TotalOutflow!A14</f>
        <v>44986</v>
      </c>
      <c r="B14" s="280"/>
      <c r="C14" s="270"/>
      <c r="D14" s="285">
        <v>31.26</v>
      </c>
      <c r="E14" s="190">
        <v>129.22682</v>
      </c>
      <c r="F14" s="190">
        <v>224.96581</v>
      </c>
      <c r="G14" s="190">
        <v>44.835190000000004</v>
      </c>
      <c r="H14" s="190">
        <v>177.33817000000002</v>
      </c>
      <c r="I14" s="190">
        <v>-56.693550000000002</v>
      </c>
      <c r="J14" s="190">
        <v>37.615089999999995</v>
      </c>
      <c r="K14" s="190">
        <v>83.826080000000005</v>
      </c>
      <c r="L14" s="190">
        <v>-9.628680000000001</v>
      </c>
      <c r="M14" s="190">
        <v>-8.9868500000000004</v>
      </c>
      <c r="N14" s="190">
        <v>31.59817</v>
      </c>
      <c r="O14" s="190">
        <v>-31.764150000000001</v>
      </c>
      <c r="P14" s="190">
        <v>8.1977799999999998</v>
      </c>
      <c r="Q14" s="190">
        <v>-4.6275300000000001</v>
      </c>
      <c r="R14" s="190">
        <v>107.54282000000001</v>
      </c>
      <c r="S14" s="190">
        <v>18.535509999999999</v>
      </c>
      <c r="T14" s="190">
        <v>-8.2876000000000012</v>
      </c>
      <c r="U14" s="190">
        <v>9.9111000000000011</v>
      </c>
      <c r="V14" s="190">
        <v>-22.678090000000001</v>
      </c>
      <c r="W14" s="190">
        <v>14.65991</v>
      </c>
      <c r="X14" s="190">
        <v>17.707439999999998</v>
      </c>
      <c r="Y14" s="190">
        <v>9.1945100000000011</v>
      </c>
      <c r="Z14" s="190">
        <v>12.195319999999999</v>
      </c>
      <c r="AA14" s="190">
        <v>-13.04682</v>
      </c>
      <c r="AB14" s="190">
        <v>5.0683699999999998</v>
      </c>
      <c r="AC14" s="190">
        <v>-22.833819999999999</v>
      </c>
      <c r="AD14" s="190">
        <v>21.36993</v>
      </c>
      <c r="AE14" s="190">
        <v>4.0066199999999998</v>
      </c>
      <c r="AF14" s="190">
        <v>64.574950000000001</v>
      </c>
      <c r="AG14" s="190">
        <v>63.134869999999999</v>
      </c>
      <c r="AH14" s="190">
        <v>61.180317783398927</v>
      </c>
      <c r="AI14" s="203"/>
      <c r="AJ14" s="203"/>
      <c r="AK14" s="203"/>
      <c r="AL14" s="203"/>
      <c r="AM14" s="203"/>
      <c r="AN14" s="167"/>
      <c r="AO14" s="167"/>
      <c r="AP14" s="167"/>
      <c r="AQ14" s="167"/>
      <c r="AR14" s="167"/>
      <c r="AS14" s="167"/>
      <c r="AT14" s="167"/>
      <c r="AU14" s="167"/>
      <c r="AV14" s="167"/>
      <c r="AW14" s="167"/>
      <c r="AX14" s="167"/>
      <c r="AY14" s="167"/>
    </row>
    <row r="15" spans="1:51" ht="15" x14ac:dyDescent="0.25">
      <c r="A15" s="147">
        <f>YampaRiverInflow.TotalOutflow!A15</f>
        <v>45017</v>
      </c>
      <c r="B15" s="280"/>
      <c r="C15" s="270"/>
      <c r="D15" s="285">
        <v>20.477</v>
      </c>
      <c r="E15" s="190">
        <v>75.024360000000001</v>
      </c>
      <c r="F15" s="190">
        <v>159.47320999999999</v>
      </c>
      <c r="G15" s="190">
        <v>29.552319999999998</v>
      </c>
      <c r="H15" s="190">
        <v>81.07553999999999</v>
      </c>
      <c r="I15" s="190">
        <v>86.656300000000002</v>
      </c>
      <c r="J15" s="190">
        <v>38.537150000000004</v>
      </c>
      <c r="K15" s="190">
        <v>88.094770000000011</v>
      </c>
      <c r="L15" s="190">
        <v>-55.505400000000002</v>
      </c>
      <c r="M15" s="190">
        <v>-25.224409999999999</v>
      </c>
      <c r="N15" s="190">
        <v>-11.06203</v>
      </c>
      <c r="O15" s="190">
        <v>-40.472319999999996</v>
      </c>
      <c r="P15" s="190">
        <v>-8.5150300000000012</v>
      </c>
      <c r="Q15" s="190">
        <v>5.4860100000000003</v>
      </c>
      <c r="R15" s="190">
        <v>89.623949999999994</v>
      </c>
      <c r="S15" s="190">
        <v>5.5964700000000001</v>
      </c>
      <c r="T15" s="190">
        <v>-13.982229999999999</v>
      </c>
      <c r="U15" s="190">
        <v>-5.7306000000000008</v>
      </c>
      <c r="V15" s="190">
        <v>-15.20013</v>
      </c>
      <c r="W15" s="190">
        <v>34.876040000000003</v>
      </c>
      <c r="X15" s="190">
        <v>71.3001</v>
      </c>
      <c r="Y15" s="190">
        <v>20.61309</v>
      </c>
      <c r="Z15" s="190">
        <v>9.5076800000000006</v>
      </c>
      <c r="AA15" s="190">
        <v>-18.428540000000002</v>
      </c>
      <c r="AB15" s="190">
        <v>-11.481530000000001</v>
      </c>
      <c r="AC15" s="190">
        <v>17.488060000000001</v>
      </c>
      <c r="AD15" s="190">
        <v>42.204129999999999</v>
      </c>
      <c r="AE15" s="190">
        <v>-16.627680000000002</v>
      </c>
      <c r="AF15" s="190">
        <v>57.904980000000002</v>
      </c>
      <c r="AG15" s="190">
        <v>18.792390000000001</v>
      </c>
      <c r="AH15" s="190">
        <v>27.715374733300219</v>
      </c>
      <c r="AI15" s="203"/>
      <c r="AJ15" s="203"/>
      <c r="AK15" s="203"/>
      <c r="AL15" s="203"/>
      <c r="AM15" s="203"/>
      <c r="AN15" s="167"/>
      <c r="AO15" s="167"/>
      <c r="AP15" s="167"/>
      <c r="AQ15" s="167"/>
      <c r="AR15" s="167"/>
      <c r="AS15" s="167"/>
      <c r="AT15" s="167"/>
      <c r="AU15" s="167"/>
      <c r="AV15" s="167"/>
      <c r="AW15" s="167"/>
      <c r="AX15" s="167"/>
      <c r="AY15" s="167"/>
    </row>
    <row r="16" spans="1:51" ht="15" x14ac:dyDescent="0.25">
      <c r="A16" s="147">
        <f>YampaRiverInflow.TotalOutflow!A16</f>
        <v>45047</v>
      </c>
      <c r="B16" s="280"/>
      <c r="C16" s="270"/>
      <c r="D16" s="285">
        <v>-4.415</v>
      </c>
      <c r="E16" s="190">
        <v>50.254080000000002</v>
      </c>
      <c r="F16" s="190">
        <v>122.22750000000001</v>
      </c>
      <c r="G16" s="190">
        <v>45.130360000000003</v>
      </c>
      <c r="H16" s="190">
        <v>144.82448000000002</v>
      </c>
      <c r="I16" s="190">
        <v>15.857620000000001</v>
      </c>
      <c r="J16" s="190">
        <v>26.527619999999999</v>
      </c>
      <c r="K16" s="190">
        <v>112.01666</v>
      </c>
      <c r="L16" s="190">
        <v>5.9267599999999998</v>
      </c>
      <c r="M16" s="190">
        <v>-7.9631999999999996</v>
      </c>
      <c r="N16" s="190">
        <v>-10.182930000000001</v>
      </c>
      <c r="O16" s="190">
        <v>-18.910119999999999</v>
      </c>
      <c r="P16" s="190">
        <v>-5.1637899999999997</v>
      </c>
      <c r="Q16" s="190">
        <v>4.8523900000000006</v>
      </c>
      <c r="R16" s="190">
        <v>136.5727</v>
      </c>
      <c r="S16" s="190">
        <v>-17.06551</v>
      </c>
      <c r="T16" s="190">
        <v>-25.80247</v>
      </c>
      <c r="U16" s="190">
        <v>13.146979999999999</v>
      </c>
      <c r="V16" s="190">
        <v>9.7264300000000006</v>
      </c>
      <c r="W16" s="190">
        <v>41.096609999999998</v>
      </c>
      <c r="X16" s="190">
        <v>63.824849999999998</v>
      </c>
      <c r="Y16" s="190">
        <v>-6.9918699999999996</v>
      </c>
      <c r="Z16" s="190">
        <v>0.73799999999999999</v>
      </c>
      <c r="AA16" s="190">
        <v>-18.297540000000001</v>
      </c>
      <c r="AB16" s="190">
        <v>-12.214030000000001</v>
      </c>
      <c r="AC16" s="190">
        <v>9.0859300000000012</v>
      </c>
      <c r="AD16" s="190">
        <v>5.1340200000000005</v>
      </c>
      <c r="AE16" s="190">
        <v>-29.088660000000001</v>
      </c>
      <c r="AF16" s="190">
        <v>48.692149999999998</v>
      </c>
      <c r="AG16" s="190">
        <v>-11.59253</v>
      </c>
      <c r="AH16" s="190">
        <v>13.941845357980599</v>
      </c>
      <c r="AI16" s="203"/>
      <c r="AJ16" s="203"/>
      <c r="AK16" s="203"/>
      <c r="AL16" s="203"/>
      <c r="AM16" s="203"/>
      <c r="AN16" s="167"/>
      <c r="AO16" s="167"/>
      <c r="AP16" s="167"/>
      <c r="AQ16" s="167"/>
      <c r="AR16" s="167"/>
      <c r="AS16" s="167"/>
      <c r="AT16" s="167"/>
      <c r="AU16" s="167"/>
      <c r="AV16" s="167"/>
      <c r="AW16" s="167"/>
      <c r="AX16" s="167"/>
      <c r="AY16" s="167"/>
    </row>
    <row r="17" spans="1:51" ht="15" x14ac:dyDescent="0.25">
      <c r="A17" s="147">
        <f>YampaRiverInflow.TotalOutflow!A17</f>
        <v>45078</v>
      </c>
      <c r="B17" s="280"/>
      <c r="C17" s="270"/>
      <c r="D17" s="285">
        <v>-23.155999999999999</v>
      </c>
      <c r="E17" s="190">
        <v>0.77813999999999994</v>
      </c>
      <c r="F17" s="190">
        <v>11.42347</v>
      </c>
      <c r="G17" s="190">
        <v>-1.8183699999999998</v>
      </c>
      <c r="H17" s="190">
        <v>48.385210000000001</v>
      </c>
      <c r="I17" s="190">
        <v>10.9796</v>
      </c>
      <c r="J17" s="190">
        <v>-16.415560000000003</v>
      </c>
      <c r="K17" s="190">
        <v>59.579190000000004</v>
      </c>
      <c r="L17" s="190">
        <v>20.131820000000001</v>
      </c>
      <c r="M17" s="190">
        <v>-1.8760000000000002E-2</v>
      </c>
      <c r="N17" s="190">
        <v>-40.888860000000001</v>
      </c>
      <c r="O17" s="190">
        <v>-24.57798</v>
      </c>
      <c r="P17" s="190">
        <v>-41.014429999999997</v>
      </c>
      <c r="Q17" s="190">
        <v>-32.649230000000003</v>
      </c>
      <c r="R17" s="190">
        <v>31.118189999999998</v>
      </c>
      <c r="S17" s="190">
        <v>-16.25863</v>
      </c>
      <c r="T17" s="190">
        <v>-29.007360000000002</v>
      </c>
      <c r="U17" s="190">
        <v>15.05063</v>
      </c>
      <c r="V17" s="190">
        <v>-28.113409999999998</v>
      </c>
      <c r="W17" s="190">
        <v>-6.2963900000000006</v>
      </c>
      <c r="X17" s="190">
        <v>35.037300000000002</v>
      </c>
      <c r="Y17" s="190">
        <v>-16.40408</v>
      </c>
      <c r="Z17" s="190">
        <v>-27.575620000000001</v>
      </c>
      <c r="AA17" s="190">
        <v>-23.976099999999999</v>
      </c>
      <c r="AB17" s="190">
        <v>-8.1685800000000004</v>
      </c>
      <c r="AC17" s="190">
        <v>-18.756529999999998</v>
      </c>
      <c r="AD17" s="190">
        <v>-18.879729999999999</v>
      </c>
      <c r="AE17" s="190">
        <v>-18.7621</v>
      </c>
      <c r="AF17" s="190">
        <v>4.9375299999999998</v>
      </c>
      <c r="AG17" s="190">
        <v>-14.283790000000002</v>
      </c>
      <c r="AH17" s="190">
        <v>78.656605207787052</v>
      </c>
      <c r="AI17" s="203"/>
      <c r="AJ17" s="203"/>
      <c r="AK17" s="203"/>
      <c r="AL17" s="203"/>
      <c r="AM17" s="203"/>
      <c r="AN17" s="167"/>
      <c r="AO17" s="167"/>
      <c r="AP17" s="167"/>
      <c r="AQ17" s="167"/>
      <c r="AR17" s="167"/>
      <c r="AS17" s="167"/>
      <c r="AT17" s="167"/>
      <c r="AU17" s="167"/>
      <c r="AV17" s="167"/>
      <c r="AW17" s="167"/>
      <c r="AX17" s="167"/>
      <c r="AY17" s="167"/>
    </row>
    <row r="18" spans="1:51" ht="15" x14ac:dyDescent="0.25">
      <c r="A18" s="147">
        <f>YampaRiverInflow.TotalOutflow!A18</f>
        <v>45108</v>
      </c>
      <c r="B18" s="280"/>
      <c r="C18" s="270"/>
      <c r="D18" s="285">
        <v>-3.306</v>
      </c>
      <c r="E18" s="190">
        <v>27.880080000000003</v>
      </c>
      <c r="F18" s="190">
        <v>-8.3493899999999996</v>
      </c>
      <c r="G18" s="190">
        <v>20.232430000000001</v>
      </c>
      <c r="H18" s="190">
        <v>30.843540000000001</v>
      </c>
      <c r="I18" s="190">
        <v>41.040230000000001</v>
      </c>
      <c r="J18" s="190">
        <v>14.490680000000001</v>
      </c>
      <c r="K18" s="190">
        <v>75.778990000000007</v>
      </c>
      <c r="L18" s="190">
        <v>65.886160000000004</v>
      </c>
      <c r="M18" s="190">
        <v>-49.466929999999998</v>
      </c>
      <c r="N18" s="190">
        <v>-38.095980000000004</v>
      </c>
      <c r="O18" s="190">
        <v>-9.229239999999999</v>
      </c>
      <c r="P18" s="190">
        <v>-13.51318</v>
      </c>
      <c r="Q18" s="190">
        <v>-26.592950000000002</v>
      </c>
      <c r="R18" s="190">
        <v>24.434360000000002</v>
      </c>
      <c r="S18" s="190">
        <v>-13.056049999999999</v>
      </c>
      <c r="T18" s="190">
        <v>-8.1851199999999995</v>
      </c>
      <c r="U18" s="190">
        <v>-2.57158</v>
      </c>
      <c r="V18" s="190">
        <v>-30.264680000000002</v>
      </c>
      <c r="W18" s="190">
        <v>-36.50526</v>
      </c>
      <c r="X18" s="190">
        <v>7.3666599999999995</v>
      </c>
      <c r="Y18" s="190">
        <v>20.909459999999999</v>
      </c>
      <c r="Z18" s="190">
        <v>21.97174</v>
      </c>
      <c r="AA18" s="190">
        <v>-3.3679099999999997</v>
      </c>
      <c r="AB18" s="190">
        <v>5.8490699999999993</v>
      </c>
      <c r="AC18" s="190">
        <v>18.370330000000003</v>
      </c>
      <c r="AD18" s="190">
        <v>18.507080000000002</v>
      </c>
      <c r="AE18" s="190">
        <v>26.724900000000002</v>
      </c>
      <c r="AF18" s="190">
        <v>-54.714529999999996</v>
      </c>
      <c r="AG18" s="190">
        <v>-25.463419999999999</v>
      </c>
      <c r="AH18" s="190">
        <v>-6.2687281740997962</v>
      </c>
      <c r="AI18" s="203"/>
      <c r="AJ18" s="203"/>
      <c r="AK18" s="203"/>
      <c r="AL18" s="203"/>
      <c r="AM18" s="203"/>
      <c r="AN18" s="167"/>
      <c r="AO18" s="167"/>
      <c r="AP18" s="167"/>
      <c r="AQ18" s="167"/>
      <c r="AR18" s="167"/>
      <c r="AS18" s="167"/>
      <c r="AT18" s="167"/>
      <c r="AU18" s="167"/>
      <c r="AV18" s="167"/>
      <c r="AW18" s="167"/>
      <c r="AX18" s="167"/>
      <c r="AY18" s="167"/>
    </row>
    <row r="19" spans="1:51" ht="15" x14ac:dyDescent="0.25">
      <c r="A19" s="147">
        <f>YampaRiverInflow.TotalOutflow!A19</f>
        <v>45139</v>
      </c>
      <c r="B19" s="280"/>
      <c r="C19" s="270"/>
      <c r="D19" s="285">
        <v>8.6560000000000006</v>
      </c>
      <c r="E19" s="190">
        <v>56.28331</v>
      </c>
      <c r="F19" s="190">
        <v>85.919169999999994</v>
      </c>
      <c r="G19" s="190">
        <v>47.941989999999997</v>
      </c>
      <c r="H19" s="190">
        <v>32.843679999999999</v>
      </c>
      <c r="I19" s="190">
        <v>9.41737</v>
      </c>
      <c r="J19" s="190">
        <v>73.407210000000006</v>
      </c>
      <c r="K19" s="190">
        <v>56.459800000000001</v>
      </c>
      <c r="L19" s="190">
        <v>48.113410000000002</v>
      </c>
      <c r="M19" s="190">
        <v>12.67862</v>
      </c>
      <c r="N19" s="190">
        <v>24.742099999999997</v>
      </c>
      <c r="O19" s="190">
        <v>-3.3823099999999999</v>
      </c>
      <c r="P19" s="190">
        <v>40.45872</v>
      </c>
      <c r="Q19" s="190">
        <v>7.9324300000000001</v>
      </c>
      <c r="R19" s="190">
        <v>46.411089999999994</v>
      </c>
      <c r="S19" s="190">
        <v>6.7395899999999997</v>
      </c>
      <c r="T19" s="190">
        <v>17.925740000000001</v>
      </c>
      <c r="U19" s="190">
        <v>17.421220000000002</v>
      </c>
      <c r="V19" s="190">
        <v>-3.9880599999999999</v>
      </c>
      <c r="W19" s="190">
        <v>-1.2442899999999999</v>
      </c>
      <c r="X19" s="190">
        <v>21.964880000000001</v>
      </c>
      <c r="Y19" s="190">
        <v>75.510499999999993</v>
      </c>
      <c r="Z19" s="190">
        <v>37.568370000000002</v>
      </c>
      <c r="AA19" s="190">
        <v>42.03425</v>
      </c>
      <c r="AB19" s="190">
        <v>42.976790000000001</v>
      </c>
      <c r="AC19" s="190">
        <v>38.019089999999998</v>
      </c>
      <c r="AD19" s="190">
        <v>12.330110000000001</v>
      </c>
      <c r="AE19" s="190">
        <v>11.853590000000001</v>
      </c>
      <c r="AF19" s="190">
        <v>-10.878549999999999</v>
      </c>
      <c r="AG19" s="190">
        <v>0.28339999999999999</v>
      </c>
      <c r="AH19" s="190">
        <v>51.813121174655578</v>
      </c>
      <c r="AI19" s="203"/>
      <c r="AJ19" s="203"/>
      <c r="AK19" s="203"/>
      <c r="AL19" s="203"/>
      <c r="AM19" s="203"/>
      <c r="AN19" s="167"/>
      <c r="AO19" s="167"/>
      <c r="AP19" s="167"/>
      <c r="AQ19" s="167"/>
      <c r="AR19" s="167"/>
      <c r="AS19" s="167"/>
      <c r="AT19" s="167"/>
      <c r="AU19" s="167"/>
      <c r="AV19" s="167"/>
      <c r="AW19" s="167"/>
      <c r="AX19" s="167"/>
      <c r="AY19" s="167"/>
    </row>
    <row r="20" spans="1:51" ht="15" x14ac:dyDescent="0.25">
      <c r="A20" s="147">
        <f>YampaRiverInflow.TotalOutflow!A20</f>
        <v>45170</v>
      </c>
      <c r="B20" s="280"/>
      <c r="C20" s="270"/>
      <c r="D20" s="285">
        <v>17.327999999999999</v>
      </c>
      <c r="E20" s="190">
        <v>64.577929999999995</v>
      </c>
      <c r="F20" s="190">
        <v>71.455939999999998</v>
      </c>
      <c r="G20" s="190">
        <v>58.154240000000001</v>
      </c>
      <c r="H20" s="190">
        <v>42.169260000000001</v>
      </c>
      <c r="I20" s="190">
        <v>18.811229999999998</v>
      </c>
      <c r="J20" s="190">
        <v>37.728870000000001</v>
      </c>
      <c r="K20" s="190">
        <v>102.28238999999999</v>
      </c>
      <c r="L20" s="190">
        <v>63.219099999999997</v>
      </c>
      <c r="M20" s="190">
        <v>-1.1670799999999999</v>
      </c>
      <c r="N20" s="190">
        <v>27.992830000000001</v>
      </c>
      <c r="O20" s="190">
        <v>55.190280000000001</v>
      </c>
      <c r="P20" s="190">
        <v>32.140479999999997</v>
      </c>
      <c r="Q20" s="190">
        <v>31.014310000000002</v>
      </c>
      <c r="R20" s="190">
        <v>29.221220000000002</v>
      </c>
      <c r="S20" s="190">
        <v>-5.8577599999999999</v>
      </c>
      <c r="T20" s="190">
        <v>13.77566</v>
      </c>
      <c r="U20" s="190">
        <v>20.98864</v>
      </c>
      <c r="V20" s="190">
        <v>9.6280200000000011</v>
      </c>
      <c r="W20" s="190">
        <v>25.324290000000001</v>
      </c>
      <c r="X20" s="190">
        <v>17.578880000000002</v>
      </c>
      <c r="Y20" s="190">
        <v>49.973109999999998</v>
      </c>
      <c r="Z20" s="190">
        <v>68.102980000000002</v>
      </c>
      <c r="AA20" s="190">
        <v>84.069659999999999</v>
      </c>
      <c r="AB20" s="190">
        <v>26.646470000000001</v>
      </c>
      <c r="AC20" s="190">
        <v>42.182259999999999</v>
      </c>
      <c r="AD20" s="190">
        <v>36.151679999999999</v>
      </c>
      <c r="AE20" s="190">
        <v>18.166060000000002</v>
      </c>
      <c r="AF20" s="190">
        <v>17.873080000000002</v>
      </c>
      <c r="AG20" s="190">
        <v>4.9049300000000002</v>
      </c>
      <c r="AH20" s="190">
        <v>64.526982142959554</v>
      </c>
      <c r="AI20" s="203"/>
      <c r="AJ20" s="203"/>
      <c r="AK20" s="203"/>
      <c r="AL20" s="203"/>
      <c r="AM20" s="203"/>
      <c r="AN20" s="167"/>
      <c r="AO20" s="167"/>
      <c r="AP20" s="167"/>
      <c r="AQ20" s="167"/>
      <c r="AR20" s="167"/>
      <c r="AS20" s="167"/>
      <c r="AT20" s="167"/>
      <c r="AU20" s="167"/>
      <c r="AV20" s="167"/>
      <c r="AW20" s="167"/>
      <c r="AX20" s="167"/>
      <c r="AY20" s="167"/>
    </row>
    <row r="21" spans="1:51" ht="15" x14ac:dyDescent="0.25">
      <c r="A21" s="147">
        <f>YampaRiverInflow.TotalOutflow!A21</f>
        <v>45200</v>
      </c>
      <c r="B21" s="280"/>
      <c r="C21" s="270"/>
      <c r="D21" s="285">
        <v>20.555</v>
      </c>
      <c r="E21" s="190">
        <v>75.222429999999989</v>
      </c>
      <c r="F21" s="190">
        <v>44.385730000000002</v>
      </c>
      <c r="G21" s="190">
        <v>47.589800000000004</v>
      </c>
      <c r="H21" s="190">
        <v>34.997630000000001</v>
      </c>
      <c r="I21" s="190">
        <v>11.211030000000001</v>
      </c>
      <c r="J21" s="190">
        <v>19.502970000000001</v>
      </c>
      <c r="K21" s="190">
        <v>54.718679999999999</v>
      </c>
      <c r="L21" s="190">
        <v>17.3261</v>
      </c>
      <c r="M21" s="190">
        <v>33.096730000000001</v>
      </c>
      <c r="N21" s="190">
        <v>7.0241199999999999</v>
      </c>
      <c r="O21" s="190">
        <v>38.168879999999994</v>
      </c>
      <c r="P21" s="190">
        <v>-0.32697000000000004</v>
      </c>
      <c r="Q21" s="190">
        <v>84.070039999999992</v>
      </c>
      <c r="R21" s="190">
        <v>20.03706</v>
      </c>
      <c r="S21" s="190">
        <v>40.291160000000005</v>
      </c>
      <c r="T21" s="190">
        <v>11.96547</v>
      </c>
      <c r="U21" s="190">
        <v>9.7060499999999994</v>
      </c>
      <c r="V21" s="190">
        <v>-4.8878300000000001</v>
      </c>
      <c r="W21" s="190">
        <v>42.031129999999997</v>
      </c>
      <c r="X21" s="190">
        <v>22.63785</v>
      </c>
      <c r="Y21" s="190">
        <v>39.329860000000004</v>
      </c>
      <c r="Z21" s="190">
        <v>28.046230000000001</v>
      </c>
      <c r="AA21" s="190">
        <v>21.405650000000001</v>
      </c>
      <c r="AB21" s="190">
        <v>63.749839999999999</v>
      </c>
      <c r="AC21" s="190">
        <v>50.552589999999995</v>
      </c>
      <c r="AD21" s="190">
        <v>35.498150000000003</v>
      </c>
      <c r="AE21" s="190">
        <v>22.665689999999998</v>
      </c>
      <c r="AF21" s="190">
        <v>13.309760000000001</v>
      </c>
      <c r="AG21" s="190">
        <v>-5.9156000000000004</v>
      </c>
      <c r="AH21" s="190">
        <v>26.268479665397614</v>
      </c>
      <c r="AI21" s="203"/>
      <c r="AJ21" s="203"/>
      <c r="AK21" s="203"/>
      <c r="AL21" s="203"/>
      <c r="AM21" s="203"/>
      <c r="AN21" s="167"/>
      <c r="AO21" s="167"/>
      <c r="AP21" s="167"/>
      <c r="AQ21" s="167"/>
      <c r="AR21" s="167"/>
      <c r="AS21" s="167"/>
      <c r="AT21" s="167"/>
      <c r="AU21" s="167"/>
      <c r="AV21" s="167"/>
      <c r="AW21" s="167"/>
      <c r="AX21" s="167"/>
      <c r="AY21" s="167"/>
    </row>
    <row r="22" spans="1:51" ht="15" x14ac:dyDescent="0.25">
      <c r="A22" s="147">
        <f>YampaRiverInflow.TotalOutflow!A22</f>
        <v>45231</v>
      </c>
      <c r="B22" s="280"/>
      <c r="C22" s="270"/>
      <c r="D22" s="285">
        <v>42.298999999999999</v>
      </c>
      <c r="E22" s="190">
        <v>41.368510000000001</v>
      </c>
      <c r="F22" s="190">
        <v>54.319510000000001</v>
      </c>
      <c r="G22" s="190">
        <v>11.286760000000001</v>
      </c>
      <c r="H22" s="190">
        <v>42.111879999999999</v>
      </c>
      <c r="I22" s="190">
        <v>49.319809999999997</v>
      </c>
      <c r="J22" s="190">
        <v>62.6631</v>
      </c>
      <c r="K22" s="190">
        <v>57.306669999999997</v>
      </c>
      <c r="L22" s="190">
        <v>20.52073</v>
      </c>
      <c r="M22" s="190">
        <v>2.0303399999999998</v>
      </c>
      <c r="N22" s="190">
        <v>10.25154</v>
      </c>
      <c r="O22" s="190">
        <v>11.652959999999998</v>
      </c>
      <c r="P22" s="190">
        <v>18.590709999999998</v>
      </c>
      <c r="Q22" s="190">
        <v>93.237679999999997</v>
      </c>
      <c r="R22" s="190">
        <v>8.5751200000000001</v>
      </c>
      <c r="S22" s="190">
        <v>14.65644</v>
      </c>
      <c r="T22" s="190">
        <v>33.630459999999999</v>
      </c>
      <c r="U22" s="190">
        <v>27.760300000000001</v>
      </c>
      <c r="V22" s="190">
        <v>11.286379999999999</v>
      </c>
      <c r="W22" s="190">
        <v>-14.38903</v>
      </c>
      <c r="X22" s="190">
        <v>11.00366</v>
      </c>
      <c r="Y22" s="190">
        <v>30.656770000000002</v>
      </c>
      <c r="Z22" s="190">
        <v>78.433350000000004</v>
      </c>
      <c r="AA22" s="190">
        <v>20.926279999999998</v>
      </c>
      <c r="AB22" s="190">
        <v>17.11955</v>
      </c>
      <c r="AC22" s="190">
        <v>49.568680000000001</v>
      </c>
      <c r="AD22" s="190">
        <v>30.38326</v>
      </c>
      <c r="AE22" s="190">
        <v>41.949339999999999</v>
      </c>
      <c r="AF22" s="190">
        <v>90.300280000000001</v>
      </c>
      <c r="AG22" s="190">
        <v>25.237020000000001</v>
      </c>
      <c r="AH22" s="190">
        <v>26.017717809976254</v>
      </c>
      <c r="AI22" s="203"/>
      <c r="AJ22" s="203"/>
      <c r="AK22" s="203"/>
      <c r="AL22" s="203"/>
      <c r="AM22" s="203"/>
      <c r="AN22" s="167"/>
      <c r="AO22" s="167"/>
      <c r="AP22" s="167"/>
      <c r="AQ22" s="167"/>
      <c r="AR22" s="167"/>
      <c r="AS22" s="167"/>
      <c r="AT22" s="167"/>
      <c r="AU22" s="167"/>
      <c r="AV22" s="167"/>
      <c r="AW22" s="167"/>
      <c r="AX22" s="167"/>
      <c r="AY22" s="167"/>
    </row>
    <row r="23" spans="1:51" ht="15" x14ac:dyDescent="0.25">
      <c r="A23" s="147">
        <f>YampaRiverInflow.TotalOutflow!A23</f>
        <v>45261</v>
      </c>
      <c r="B23" s="280"/>
      <c r="C23" s="270"/>
      <c r="D23" s="285">
        <v>41.247999999999998</v>
      </c>
      <c r="E23" s="190">
        <v>94.61439</v>
      </c>
      <c r="F23" s="190">
        <v>57.228949999999998</v>
      </c>
      <c r="G23" s="190">
        <v>76.772750000000002</v>
      </c>
      <c r="H23" s="190">
        <v>23.632810000000003</v>
      </c>
      <c r="I23" s="190">
        <v>26.613599999999998</v>
      </c>
      <c r="J23" s="190">
        <v>20.40418</v>
      </c>
      <c r="K23" s="190">
        <v>6.7861099999999999</v>
      </c>
      <c r="L23" s="190">
        <v>7.0875000000000004</v>
      </c>
      <c r="M23" s="190">
        <v>18.854099999999999</v>
      </c>
      <c r="N23" s="190">
        <v>35.589959999999998</v>
      </c>
      <c r="O23" s="190">
        <v>26.338159999999998</v>
      </c>
      <c r="P23" s="190">
        <v>20.191050000000001</v>
      </c>
      <c r="Q23" s="190">
        <v>74.97139</v>
      </c>
      <c r="R23" s="190">
        <v>11.51708</v>
      </c>
      <c r="S23" s="190">
        <v>-4.6183199999999998</v>
      </c>
      <c r="T23" s="190">
        <v>27.153869999999998</v>
      </c>
      <c r="U23" s="190">
        <v>22.050689999999999</v>
      </c>
      <c r="V23" s="190">
        <v>10.000299999999999</v>
      </c>
      <c r="W23" s="190">
        <v>200.48664000000002</v>
      </c>
      <c r="X23" s="190">
        <v>49.498660000000001</v>
      </c>
      <c r="Y23" s="190">
        <v>30.962709999999998</v>
      </c>
      <c r="Z23" s="190">
        <v>25.01275</v>
      </c>
      <c r="AA23" s="190">
        <v>10.133760000000001</v>
      </c>
      <c r="AB23" s="190">
        <v>15.85665</v>
      </c>
      <c r="AC23" s="190">
        <v>14.69364</v>
      </c>
      <c r="AD23" s="190">
        <v>24.777099999999997</v>
      </c>
      <c r="AE23" s="190">
        <v>25.998349999999999</v>
      </c>
      <c r="AF23" s="190">
        <v>73.964010000000002</v>
      </c>
      <c r="AG23" s="190">
        <v>39.270139999999998</v>
      </c>
      <c r="AH23" s="190">
        <v>58.229954837951695</v>
      </c>
      <c r="AI23" s="203"/>
      <c r="AJ23" s="203"/>
      <c r="AK23" s="203"/>
      <c r="AL23" s="203"/>
      <c r="AM23" s="203"/>
      <c r="AN23" s="167"/>
      <c r="AO23" s="167"/>
      <c r="AP23" s="167"/>
      <c r="AQ23" s="167"/>
      <c r="AR23" s="167"/>
      <c r="AS23" s="167"/>
      <c r="AT23" s="167"/>
      <c r="AU23" s="167"/>
      <c r="AV23" s="167"/>
      <c r="AW23" s="167"/>
      <c r="AX23" s="167"/>
      <c r="AY23" s="167"/>
    </row>
    <row r="24" spans="1:51" ht="15" x14ac:dyDescent="0.25">
      <c r="A24" s="147">
        <f>YampaRiverInflow.TotalOutflow!A24</f>
        <v>45292</v>
      </c>
      <c r="B24" s="280"/>
      <c r="C24" s="270"/>
      <c r="D24" s="285">
        <v>48.18</v>
      </c>
      <c r="E24" s="190">
        <v>209.91325000000001</v>
      </c>
      <c r="F24" s="190">
        <v>68.707340000000002</v>
      </c>
      <c r="G24" s="190">
        <v>147.14017999999999</v>
      </c>
      <c r="H24" s="190">
        <v>12.95735</v>
      </c>
      <c r="I24" s="190">
        <v>43.173999999999999</v>
      </c>
      <c r="J24" s="190">
        <v>43.572859999999999</v>
      </c>
      <c r="K24" s="190">
        <v>40.911610000000003</v>
      </c>
      <c r="L24" s="190">
        <v>13.873209999999998</v>
      </c>
      <c r="M24" s="190">
        <v>43.65607</v>
      </c>
      <c r="N24" s="190">
        <v>8.8752700000000004</v>
      </c>
      <c r="O24" s="190">
        <v>27.946300000000001</v>
      </c>
      <c r="P24" s="190">
        <v>3.3895900000000001</v>
      </c>
      <c r="Q24" s="190">
        <v>303.37369000000001</v>
      </c>
      <c r="R24" s="190">
        <v>12.219719999999999</v>
      </c>
      <c r="S24" s="190">
        <v>-9.3584500000000013</v>
      </c>
      <c r="T24" s="190">
        <v>28.872540000000001</v>
      </c>
      <c r="U24" s="190">
        <v>4.9805900000000003</v>
      </c>
      <c r="V24" s="190">
        <v>53.234699999999997</v>
      </c>
      <c r="W24" s="190">
        <v>36.51267</v>
      </c>
      <c r="X24" s="190">
        <v>15.039200000000001</v>
      </c>
      <c r="Y24" s="190">
        <v>13.099450000000001</v>
      </c>
      <c r="Z24" s="190">
        <v>6.7984099999999996</v>
      </c>
      <c r="AA24" s="190">
        <v>21.993320000000001</v>
      </c>
      <c r="AB24" s="190">
        <v>41.238190000000003</v>
      </c>
      <c r="AC24" s="190">
        <v>58.881329999999998</v>
      </c>
      <c r="AD24" s="190">
        <v>49.533120000000004</v>
      </c>
      <c r="AE24" s="190">
        <v>48.656099999999995</v>
      </c>
      <c r="AF24" s="190">
        <v>36.149560000000001</v>
      </c>
      <c r="AG24" s="190">
        <v>28.502187496324908</v>
      </c>
      <c r="AH24" s="190">
        <v>66.377511872836507</v>
      </c>
      <c r="AI24" s="203"/>
      <c r="AJ24" s="203"/>
      <c r="AK24" s="203"/>
      <c r="AL24" s="203"/>
      <c r="AM24" s="203"/>
      <c r="AN24" s="167"/>
      <c r="AO24" s="167"/>
      <c r="AP24" s="167"/>
      <c r="AQ24" s="167"/>
      <c r="AR24" s="167"/>
      <c r="AS24" s="167"/>
      <c r="AT24" s="167"/>
      <c r="AU24" s="167"/>
      <c r="AV24" s="167"/>
      <c r="AW24" s="167"/>
      <c r="AX24" s="167"/>
      <c r="AY24" s="167"/>
    </row>
    <row r="25" spans="1:51" ht="15" x14ac:dyDescent="0.25">
      <c r="A25" s="147">
        <f>YampaRiverInflow.TotalOutflow!A25</f>
        <v>45323</v>
      </c>
      <c r="B25" s="280"/>
      <c r="C25" s="270"/>
      <c r="D25" s="285">
        <v>36.161000000000001</v>
      </c>
      <c r="E25" s="190">
        <v>211.77466000000001</v>
      </c>
      <c r="F25" s="190">
        <v>63.109250000000003</v>
      </c>
      <c r="G25" s="190">
        <v>89.958119999999994</v>
      </c>
      <c r="H25" s="190">
        <v>24.910400000000003</v>
      </c>
      <c r="I25" s="190">
        <v>-4.8160100000000003</v>
      </c>
      <c r="J25" s="190">
        <v>73.336060000000003</v>
      </c>
      <c r="K25" s="190">
        <v>36.586980000000004</v>
      </c>
      <c r="L25" s="190">
        <v>21.691119999999998</v>
      </c>
      <c r="M25" s="190">
        <v>36.689769999999996</v>
      </c>
      <c r="N25" s="190">
        <v>4.0654399999999997</v>
      </c>
      <c r="O25" s="190">
        <v>38.304220000000001</v>
      </c>
      <c r="P25" s="190">
        <v>19.567259999999997</v>
      </c>
      <c r="Q25" s="190">
        <v>194.10926000000001</v>
      </c>
      <c r="R25" s="190">
        <v>10.566690000000001</v>
      </c>
      <c r="S25" s="190">
        <v>18.006209999999999</v>
      </c>
      <c r="T25" s="190">
        <v>42.33981</v>
      </c>
      <c r="U25" s="190">
        <v>29.493419999999997</v>
      </c>
      <c r="V25" s="190">
        <v>57.446640000000002</v>
      </c>
      <c r="W25" s="190">
        <v>36.949750000000002</v>
      </c>
      <c r="X25" s="190">
        <v>19.886479999999999</v>
      </c>
      <c r="Y25" s="190">
        <v>30.005659999999999</v>
      </c>
      <c r="Z25" s="190">
        <v>35.553809999999999</v>
      </c>
      <c r="AA25" s="190">
        <v>40.773769999999999</v>
      </c>
      <c r="AB25" s="190">
        <v>31.995979999999999</v>
      </c>
      <c r="AC25" s="190">
        <v>74.449780000000004</v>
      </c>
      <c r="AD25" s="190">
        <v>14.88969</v>
      </c>
      <c r="AE25" s="190">
        <v>39.650980000000004</v>
      </c>
      <c r="AF25" s="190">
        <v>14.91981</v>
      </c>
      <c r="AG25" s="190">
        <v>53.503218596593655</v>
      </c>
      <c r="AH25" s="190">
        <v>97.944624983882534</v>
      </c>
      <c r="AI25" s="203"/>
      <c r="AJ25" s="203"/>
      <c r="AK25" s="203"/>
      <c r="AL25" s="203"/>
      <c r="AM25" s="203"/>
      <c r="AN25" s="167"/>
      <c r="AO25" s="167"/>
      <c r="AP25" s="167"/>
      <c r="AQ25" s="167"/>
      <c r="AR25" s="167"/>
      <c r="AS25" s="167"/>
      <c r="AT25" s="167"/>
      <c r="AU25" s="167"/>
      <c r="AV25" s="167"/>
      <c r="AW25" s="167"/>
      <c r="AX25" s="167"/>
      <c r="AY25" s="167"/>
    </row>
    <row r="26" spans="1:51" ht="15" x14ac:dyDescent="0.25">
      <c r="A26" s="147">
        <f>YampaRiverInflow.TotalOutflow!A26</f>
        <v>45352</v>
      </c>
      <c r="B26" s="280"/>
      <c r="C26" s="270"/>
      <c r="D26" s="285">
        <v>31.26</v>
      </c>
      <c r="E26" s="190">
        <v>224.96581</v>
      </c>
      <c r="F26" s="190">
        <v>44.835190000000004</v>
      </c>
      <c r="G26" s="190">
        <v>177.33817000000002</v>
      </c>
      <c r="H26" s="190">
        <v>-56.693550000000002</v>
      </c>
      <c r="I26" s="190">
        <v>37.615089999999995</v>
      </c>
      <c r="J26" s="190">
        <v>83.826080000000005</v>
      </c>
      <c r="K26" s="190">
        <v>-9.628680000000001</v>
      </c>
      <c r="L26" s="190">
        <v>-8.9868500000000004</v>
      </c>
      <c r="M26" s="190">
        <v>31.59817</v>
      </c>
      <c r="N26" s="190">
        <v>-31.764150000000001</v>
      </c>
      <c r="O26" s="190">
        <v>8.1977799999999998</v>
      </c>
      <c r="P26" s="190">
        <v>-4.6275300000000001</v>
      </c>
      <c r="Q26" s="190">
        <v>107.54282000000001</v>
      </c>
      <c r="R26" s="190">
        <v>18.535509999999999</v>
      </c>
      <c r="S26" s="190">
        <v>-8.2876000000000012</v>
      </c>
      <c r="T26" s="190">
        <v>9.9111000000000011</v>
      </c>
      <c r="U26" s="190">
        <v>-22.678090000000001</v>
      </c>
      <c r="V26" s="190">
        <v>14.65991</v>
      </c>
      <c r="W26" s="190">
        <v>17.707439999999998</v>
      </c>
      <c r="X26" s="190">
        <v>9.1945100000000011</v>
      </c>
      <c r="Y26" s="190">
        <v>12.195319999999999</v>
      </c>
      <c r="Z26" s="190">
        <v>-13.04682</v>
      </c>
      <c r="AA26" s="190">
        <v>5.0683699999999998</v>
      </c>
      <c r="AB26" s="190">
        <v>-22.833819999999999</v>
      </c>
      <c r="AC26" s="190">
        <v>21.36993</v>
      </c>
      <c r="AD26" s="190">
        <v>4.0066199999999998</v>
      </c>
      <c r="AE26" s="190">
        <v>64.574950000000001</v>
      </c>
      <c r="AF26" s="190">
        <v>63.134869999999999</v>
      </c>
      <c r="AG26" s="190">
        <v>61.180317783398927</v>
      </c>
      <c r="AH26" s="190">
        <v>128.26726604236279</v>
      </c>
      <c r="AI26" s="203"/>
      <c r="AJ26" s="203"/>
      <c r="AK26" s="203"/>
      <c r="AL26" s="203"/>
      <c r="AM26" s="203"/>
      <c r="AN26" s="167"/>
      <c r="AO26" s="167"/>
      <c r="AP26" s="167"/>
      <c r="AQ26" s="167"/>
      <c r="AR26" s="167"/>
      <c r="AS26" s="167"/>
      <c r="AT26" s="167"/>
      <c r="AU26" s="167"/>
      <c r="AV26" s="167"/>
      <c r="AW26" s="167"/>
      <c r="AX26" s="167"/>
      <c r="AY26" s="167"/>
    </row>
    <row r="27" spans="1:51" ht="15" x14ac:dyDescent="0.25">
      <c r="A27" s="147">
        <f>YampaRiverInflow.TotalOutflow!A27</f>
        <v>45383</v>
      </c>
      <c r="B27" s="280"/>
      <c r="C27" s="270"/>
      <c r="D27" s="285">
        <v>20.477</v>
      </c>
      <c r="E27" s="190">
        <v>159.47320999999999</v>
      </c>
      <c r="F27" s="190">
        <v>29.552319999999998</v>
      </c>
      <c r="G27" s="190">
        <v>81.07553999999999</v>
      </c>
      <c r="H27" s="190">
        <v>86.656300000000002</v>
      </c>
      <c r="I27" s="190">
        <v>38.537150000000004</v>
      </c>
      <c r="J27" s="190">
        <v>88.094770000000011</v>
      </c>
      <c r="K27" s="190">
        <v>-55.505400000000002</v>
      </c>
      <c r="L27" s="190">
        <v>-25.224409999999999</v>
      </c>
      <c r="M27" s="190">
        <v>-11.06203</v>
      </c>
      <c r="N27" s="190">
        <v>-40.472319999999996</v>
      </c>
      <c r="O27" s="190">
        <v>-8.5150300000000012</v>
      </c>
      <c r="P27" s="190">
        <v>5.4860100000000003</v>
      </c>
      <c r="Q27" s="190">
        <v>89.623949999999994</v>
      </c>
      <c r="R27" s="190">
        <v>5.5964700000000001</v>
      </c>
      <c r="S27" s="190">
        <v>-13.982229999999999</v>
      </c>
      <c r="T27" s="190">
        <v>-5.7306000000000008</v>
      </c>
      <c r="U27" s="190">
        <v>-15.20013</v>
      </c>
      <c r="V27" s="190">
        <v>34.876040000000003</v>
      </c>
      <c r="W27" s="190">
        <v>71.3001</v>
      </c>
      <c r="X27" s="190">
        <v>20.61309</v>
      </c>
      <c r="Y27" s="190">
        <v>9.5076800000000006</v>
      </c>
      <c r="Z27" s="190">
        <v>-18.428540000000002</v>
      </c>
      <c r="AA27" s="190">
        <v>-11.481530000000001</v>
      </c>
      <c r="AB27" s="190">
        <v>17.488060000000001</v>
      </c>
      <c r="AC27" s="190">
        <v>42.204129999999999</v>
      </c>
      <c r="AD27" s="190">
        <v>-16.627680000000002</v>
      </c>
      <c r="AE27" s="190">
        <v>57.904980000000002</v>
      </c>
      <c r="AF27" s="190">
        <v>18.792390000000001</v>
      </c>
      <c r="AG27" s="190">
        <v>27.715374733300219</v>
      </c>
      <c r="AH27" s="190">
        <v>73.575185829979745</v>
      </c>
      <c r="AI27" s="203"/>
      <c r="AJ27" s="203"/>
      <c r="AK27" s="203"/>
      <c r="AL27" s="203"/>
      <c r="AM27" s="203"/>
      <c r="AN27" s="167"/>
      <c r="AO27" s="167"/>
      <c r="AP27" s="167"/>
      <c r="AQ27" s="167"/>
      <c r="AR27" s="167"/>
      <c r="AS27" s="167"/>
      <c r="AT27" s="167"/>
      <c r="AU27" s="167"/>
      <c r="AV27" s="167"/>
      <c r="AW27" s="167"/>
      <c r="AX27" s="167"/>
      <c r="AY27" s="167"/>
    </row>
    <row r="28" spans="1:51" ht="15" x14ac:dyDescent="0.25">
      <c r="A28" s="147">
        <f>YampaRiverInflow.TotalOutflow!A28</f>
        <v>45413</v>
      </c>
      <c r="B28" s="280"/>
      <c r="C28" s="270"/>
      <c r="D28" s="285">
        <v>-4.415</v>
      </c>
      <c r="E28" s="190">
        <v>122.22750000000001</v>
      </c>
      <c r="F28" s="190">
        <v>45.130360000000003</v>
      </c>
      <c r="G28" s="190">
        <v>144.82448000000002</v>
      </c>
      <c r="H28" s="190">
        <v>15.857620000000001</v>
      </c>
      <c r="I28" s="190">
        <v>26.527619999999999</v>
      </c>
      <c r="J28" s="190">
        <v>112.01666</v>
      </c>
      <c r="K28" s="190">
        <v>5.9267599999999998</v>
      </c>
      <c r="L28" s="190">
        <v>-7.9631999999999996</v>
      </c>
      <c r="M28" s="190">
        <v>-10.182930000000001</v>
      </c>
      <c r="N28" s="190">
        <v>-18.910119999999999</v>
      </c>
      <c r="O28" s="190">
        <v>-5.1637899999999997</v>
      </c>
      <c r="P28" s="190">
        <v>4.8523900000000006</v>
      </c>
      <c r="Q28" s="190">
        <v>136.5727</v>
      </c>
      <c r="R28" s="190">
        <v>-17.06551</v>
      </c>
      <c r="S28" s="190">
        <v>-25.80247</v>
      </c>
      <c r="T28" s="190">
        <v>13.146979999999999</v>
      </c>
      <c r="U28" s="190">
        <v>9.7264300000000006</v>
      </c>
      <c r="V28" s="190">
        <v>41.096609999999998</v>
      </c>
      <c r="W28" s="190">
        <v>63.824849999999998</v>
      </c>
      <c r="X28" s="190">
        <v>-6.9918699999999996</v>
      </c>
      <c r="Y28" s="190">
        <v>0.73799999999999999</v>
      </c>
      <c r="Z28" s="190">
        <v>-18.297540000000001</v>
      </c>
      <c r="AA28" s="190">
        <v>-12.214030000000001</v>
      </c>
      <c r="AB28" s="190">
        <v>9.0859300000000012</v>
      </c>
      <c r="AC28" s="190">
        <v>5.1340200000000005</v>
      </c>
      <c r="AD28" s="190">
        <v>-29.088660000000001</v>
      </c>
      <c r="AE28" s="190">
        <v>48.692149999999998</v>
      </c>
      <c r="AF28" s="190">
        <v>-11.59253</v>
      </c>
      <c r="AG28" s="190">
        <v>13.941845357980599</v>
      </c>
      <c r="AH28" s="190">
        <v>50.616735034495079</v>
      </c>
      <c r="AI28" s="203"/>
      <c r="AJ28" s="203"/>
      <c r="AK28" s="203"/>
      <c r="AL28" s="203"/>
      <c r="AM28" s="203"/>
      <c r="AN28" s="167"/>
      <c r="AO28" s="167"/>
      <c r="AP28" s="167"/>
      <c r="AQ28" s="167"/>
      <c r="AR28" s="167"/>
      <c r="AS28" s="167"/>
      <c r="AT28" s="167"/>
      <c r="AU28" s="167"/>
      <c r="AV28" s="167"/>
      <c r="AW28" s="167"/>
      <c r="AX28" s="167"/>
      <c r="AY28" s="167"/>
    </row>
    <row r="29" spans="1:51" ht="15" x14ac:dyDescent="0.25">
      <c r="A29" s="147">
        <f>YampaRiverInflow.TotalOutflow!A29</f>
        <v>45444</v>
      </c>
      <c r="B29" s="280"/>
      <c r="C29" s="270"/>
      <c r="D29" s="285">
        <v>-23.155999999999999</v>
      </c>
      <c r="E29" s="190">
        <v>11.42347</v>
      </c>
      <c r="F29" s="190">
        <v>-1.8183699999999998</v>
      </c>
      <c r="G29" s="190">
        <v>48.385210000000001</v>
      </c>
      <c r="H29" s="190">
        <v>10.9796</v>
      </c>
      <c r="I29" s="190">
        <v>-16.415560000000003</v>
      </c>
      <c r="J29" s="190">
        <v>59.579190000000004</v>
      </c>
      <c r="K29" s="190">
        <v>20.131820000000001</v>
      </c>
      <c r="L29" s="190">
        <v>-1.8760000000000002E-2</v>
      </c>
      <c r="M29" s="190">
        <v>-40.888860000000001</v>
      </c>
      <c r="N29" s="190">
        <v>-24.57798</v>
      </c>
      <c r="O29" s="190">
        <v>-41.014429999999997</v>
      </c>
      <c r="P29" s="190">
        <v>-32.649230000000003</v>
      </c>
      <c r="Q29" s="190">
        <v>31.118189999999998</v>
      </c>
      <c r="R29" s="190">
        <v>-16.25863</v>
      </c>
      <c r="S29" s="190">
        <v>-29.007360000000002</v>
      </c>
      <c r="T29" s="190">
        <v>15.05063</v>
      </c>
      <c r="U29" s="190">
        <v>-28.113409999999998</v>
      </c>
      <c r="V29" s="190">
        <v>-6.2963900000000006</v>
      </c>
      <c r="W29" s="190">
        <v>35.037300000000002</v>
      </c>
      <c r="X29" s="190">
        <v>-16.40408</v>
      </c>
      <c r="Y29" s="190">
        <v>-27.575620000000001</v>
      </c>
      <c r="Z29" s="190">
        <v>-23.976099999999999</v>
      </c>
      <c r="AA29" s="190">
        <v>-8.1685800000000004</v>
      </c>
      <c r="AB29" s="190">
        <v>-18.756529999999998</v>
      </c>
      <c r="AC29" s="190">
        <v>-18.879729999999999</v>
      </c>
      <c r="AD29" s="190">
        <v>-18.7621</v>
      </c>
      <c r="AE29" s="190">
        <v>4.9375299999999998</v>
      </c>
      <c r="AF29" s="190">
        <v>-14.283790000000002</v>
      </c>
      <c r="AG29" s="190">
        <v>78.656605207787052</v>
      </c>
      <c r="AH29" s="190">
        <v>0.79443608718219216</v>
      </c>
      <c r="AI29" s="203"/>
      <c r="AJ29" s="203"/>
      <c r="AK29" s="203"/>
      <c r="AL29" s="203"/>
      <c r="AM29" s="203"/>
      <c r="AN29" s="167"/>
      <c r="AO29" s="167"/>
      <c r="AP29" s="167"/>
      <c r="AQ29" s="167"/>
      <c r="AR29" s="167"/>
      <c r="AS29" s="167"/>
      <c r="AT29" s="167"/>
      <c r="AU29" s="167"/>
      <c r="AV29" s="167"/>
      <c r="AW29" s="167"/>
      <c r="AX29" s="167"/>
      <c r="AY29" s="167"/>
    </row>
    <row r="30" spans="1:51" ht="15" x14ac:dyDescent="0.25">
      <c r="A30" s="147">
        <f>YampaRiverInflow.TotalOutflow!A30</f>
        <v>45474</v>
      </c>
      <c r="B30" s="280"/>
      <c r="C30" s="270"/>
      <c r="D30" s="285">
        <v>-3.306</v>
      </c>
      <c r="E30" s="190">
        <v>-8.3493899999999996</v>
      </c>
      <c r="F30" s="190">
        <v>20.232430000000001</v>
      </c>
      <c r="G30" s="190">
        <v>30.843540000000001</v>
      </c>
      <c r="H30" s="190">
        <v>41.040230000000001</v>
      </c>
      <c r="I30" s="190">
        <v>14.490680000000001</v>
      </c>
      <c r="J30" s="190">
        <v>75.778990000000007</v>
      </c>
      <c r="K30" s="190">
        <v>65.886160000000004</v>
      </c>
      <c r="L30" s="190">
        <v>-49.466929999999998</v>
      </c>
      <c r="M30" s="190">
        <v>-38.095980000000004</v>
      </c>
      <c r="N30" s="190">
        <v>-9.229239999999999</v>
      </c>
      <c r="O30" s="190">
        <v>-13.51318</v>
      </c>
      <c r="P30" s="190">
        <v>-26.592950000000002</v>
      </c>
      <c r="Q30" s="190">
        <v>24.434360000000002</v>
      </c>
      <c r="R30" s="190">
        <v>-13.056049999999999</v>
      </c>
      <c r="S30" s="190">
        <v>-8.1851199999999995</v>
      </c>
      <c r="T30" s="190">
        <v>-2.57158</v>
      </c>
      <c r="U30" s="190">
        <v>-30.264680000000002</v>
      </c>
      <c r="V30" s="190">
        <v>-36.50526</v>
      </c>
      <c r="W30" s="190">
        <v>7.3666599999999995</v>
      </c>
      <c r="X30" s="190">
        <v>20.909459999999999</v>
      </c>
      <c r="Y30" s="190">
        <v>21.97174</v>
      </c>
      <c r="Z30" s="190">
        <v>-3.3679099999999997</v>
      </c>
      <c r="AA30" s="190">
        <v>5.8490699999999993</v>
      </c>
      <c r="AB30" s="190">
        <v>18.370330000000003</v>
      </c>
      <c r="AC30" s="190">
        <v>18.507080000000002</v>
      </c>
      <c r="AD30" s="190">
        <v>26.724900000000002</v>
      </c>
      <c r="AE30" s="190">
        <v>-54.714529999999996</v>
      </c>
      <c r="AF30" s="190">
        <v>-25.463419999999999</v>
      </c>
      <c r="AG30" s="190">
        <v>-6.2687281740997962</v>
      </c>
      <c r="AH30" s="190">
        <v>27.797003253292672</v>
      </c>
      <c r="AI30" s="203"/>
      <c r="AJ30" s="203"/>
      <c r="AK30" s="203"/>
      <c r="AL30" s="203"/>
      <c r="AM30" s="203"/>
      <c r="AN30" s="167"/>
      <c r="AO30" s="167"/>
      <c r="AP30" s="167"/>
      <c r="AQ30" s="167"/>
      <c r="AR30" s="167"/>
      <c r="AS30" s="167"/>
      <c r="AT30" s="167"/>
      <c r="AU30" s="167"/>
      <c r="AV30" s="167"/>
      <c r="AW30" s="167"/>
      <c r="AX30" s="167"/>
      <c r="AY30" s="167"/>
    </row>
    <row r="31" spans="1:51" ht="15" x14ac:dyDescent="0.25">
      <c r="A31" s="147">
        <f>YampaRiverInflow.TotalOutflow!A31</f>
        <v>45505</v>
      </c>
      <c r="B31" s="280"/>
      <c r="C31" s="270"/>
      <c r="D31" s="285">
        <v>8.6560000000000006</v>
      </c>
      <c r="E31" s="190">
        <v>85.919169999999994</v>
      </c>
      <c r="F31" s="190">
        <v>47.941989999999997</v>
      </c>
      <c r="G31" s="190">
        <v>32.843679999999999</v>
      </c>
      <c r="H31" s="190">
        <v>9.41737</v>
      </c>
      <c r="I31" s="190">
        <v>73.407210000000006</v>
      </c>
      <c r="J31" s="190">
        <v>56.459800000000001</v>
      </c>
      <c r="K31" s="190">
        <v>48.113410000000002</v>
      </c>
      <c r="L31" s="190">
        <v>12.67862</v>
      </c>
      <c r="M31" s="190">
        <v>24.742099999999997</v>
      </c>
      <c r="N31" s="190">
        <v>-3.3823099999999999</v>
      </c>
      <c r="O31" s="190">
        <v>40.45872</v>
      </c>
      <c r="P31" s="190">
        <v>7.9324300000000001</v>
      </c>
      <c r="Q31" s="190">
        <v>46.411089999999994</v>
      </c>
      <c r="R31" s="190">
        <v>6.7395899999999997</v>
      </c>
      <c r="S31" s="190">
        <v>17.925740000000001</v>
      </c>
      <c r="T31" s="190">
        <v>17.421220000000002</v>
      </c>
      <c r="U31" s="190">
        <v>-3.9880599999999999</v>
      </c>
      <c r="V31" s="190">
        <v>-1.2442899999999999</v>
      </c>
      <c r="W31" s="190">
        <v>21.964880000000001</v>
      </c>
      <c r="X31" s="190">
        <v>75.510499999999993</v>
      </c>
      <c r="Y31" s="190">
        <v>37.568370000000002</v>
      </c>
      <c r="Z31" s="190">
        <v>42.03425</v>
      </c>
      <c r="AA31" s="190">
        <v>42.976790000000001</v>
      </c>
      <c r="AB31" s="190">
        <v>38.019089999999998</v>
      </c>
      <c r="AC31" s="190">
        <v>12.330110000000001</v>
      </c>
      <c r="AD31" s="190">
        <v>11.853590000000001</v>
      </c>
      <c r="AE31" s="190">
        <v>-10.878549999999999</v>
      </c>
      <c r="AF31" s="190">
        <v>0.28339999999999999</v>
      </c>
      <c r="AG31" s="190">
        <v>51.813121174655578</v>
      </c>
      <c r="AH31" s="190">
        <v>55.485192829981116</v>
      </c>
      <c r="AI31" s="203"/>
      <c r="AJ31" s="203"/>
      <c r="AK31" s="203"/>
      <c r="AL31" s="203"/>
      <c r="AM31" s="203"/>
      <c r="AN31" s="167"/>
      <c r="AO31" s="167"/>
      <c r="AP31" s="167"/>
      <c r="AQ31" s="167"/>
      <c r="AR31" s="167"/>
      <c r="AS31" s="167"/>
      <c r="AT31" s="167"/>
      <c r="AU31" s="167"/>
      <c r="AV31" s="167"/>
      <c r="AW31" s="167"/>
      <c r="AX31" s="167"/>
      <c r="AY31" s="167"/>
    </row>
    <row r="32" spans="1:51" ht="15" x14ac:dyDescent="0.25">
      <c r="A32" s="147">
        <f>YampaRiverInflow.TotalOutflow!A32</f>
        <v>45536</v>
      </c>
      <c r="B32" s="280"/>
      <c r="C32" s="270"/>
      <c r="D32" s="285">
        <v>17.327999999999999</v>
      </c>
      <c r="E32" s="190">
        <v>71.455939999999998</v>
      </c>
      <c r="F32" s="190">
        <v>58.154240000000001</v>
      </c>
      <c r="G32" s="190">
        <v>42.169260000000001</v>
      </c>
      <c r="H32" s="190">
        <v>18.811229999999998</v>
      </c>
      <c r="I32" s="190">
        <v>37.728870000000001</v>
      </c>
      <c r="J32" s="190">
        <v>102.28238999999999</v>
      </c>
      <c r="K32" s="190">
        <v>63.219099999999997</v>
      </c>
      <c r="L32" s="190">
        <v>-1.1670799999999999</v>
      </c>
      <c r="M32" s="190">
        <v>27.992830000000001</v>
      </c>
      <c r="N32" s="190">
        <v>55.190280000000001</v>
      </c>
      <c r="O32" s="190">
        <v>32.140479999999997</v>
      </c>
      <c r="P32" s="190">
        <v>31.014310000000002</v>
      </c>
      <c r="Q32" s="190">
        <v>29.221220000000002</v>
      </c>
      <c r="R32" s="190">
        <v>-5.8577599999999999</v>
      </c>
      <c r="S32" s="190">
        <v>13.77566</v>
      </c>
      <c r="T32" s="190">
        <v>20.98864</v>
      </c>
      <c r="U32" s="190">
        <v>9.6280200000000011</v>
      </c>
      <c r="V32" s="190">
        <v>25.324290000000001</v>
      </c>
      <c r="W32" s="190">
        <v>17.578880000000002</v>
      </c>
      <c r="X32" s="190">
        <v>49.973109999999998</v>
      </c>
      <c r="Y32" s="190">
        <v>68.102980000000002</v>
      </c>
      <c r="Z32" s="190">
        <v>84.069659999999999</v>
      </c>
      <c r="AA32" s="190">
        <v>26.646470000000001</v>
      </c>
      <c r="AB32" s="190">
        <v>42.182259999999999</v>
      </c>
      <c r="AC32" s="190">
        <v>36.151679999999999</v>
      </c>
      <c r="AD32" s="190">
        <v>18.166060000000002</v>
      </c>
      <c r="AE32" s="190">
        <v>17.873080000000002</v>
      </c>
      <c r="AF32" s="190">
        <v>4.9049300000000002</v>
      </c>
      <c r="AG32" s="190">
        <v>64.526982142959554</v>
      </c>
      <c r="AH32" s="190">
        <v>64.196070820739521</v>
      </c>
      <c r="AI32" s="203"/>
      <c r="AJ32" s="203"/>
      <c r="AK32" s="203"/>
      <c r="AL32" s="203"/>
      <c r="AM32" s="203"/>
      <c r="AN32" s="167"/>
      <c r="AO32" s="167"/>
      <c r="AP32" s="167"/>
      <c r="AQ32" s="167"/>
      <c r="AR32" s="167"/>
      <c r="AS32" s="167"/>
      <c r="AT32" s="167"/>
      <c r="AU32" s="167"/>
      <c r="AV32" s="167"/>
      <c r="AW32" s="167"/>
      <c r="AX32" s="167"/>
      <c r="AY32" s="167"/>
    </row>
    <row r="33" spans="1:51" ht="15" x14ac:dyDescent="0.25">
      <c r="A33" s="147">
        <f>YampaRiverInflow.TotalOutflow!A33</f>
        <v>45566</v>
      </c>
      <c r="B33" s="280"/>
      <c r="C33" s="270"/>
      <c r="D33" s="285">
        <v>20.555</v>
      </c>
      <c r="E33" s="190">
        <v>44.385730000000002</v>
      </c>
      <c r="F33" s="190">
        <v>47.589800000000004</v>
      </c>
      <c r="G33" s="190">
        <v>34.997630000000001</v>
      </c>
      <c r="H33" s="190">
        <v>11.211030000000001</v>
      </c>
      <c r="I33" s="190">
        <v>19.502970000000001</v>
      </c>
      <c r="J33" s="190">
        <v>54.718679999999999</v>
      </c>
      <c r="K33" s="190">
        <v>17.3261</v>
      </c>
      <c r="L33" s="190">
        <v>33.096730000000001</v>
      </c>
      <c r="M33" s="190">
        <v>7.0241199999999999</v>
      </c>
      <c r="N33" s="190">
        <v>38.168879999999994</v>
      </c>
      <c r="O33" s="190">
        <v>-0.32697000000000004</v>
      </c>
      <c r="P33" s="190">
        <v>84.070039999999992</v>
      </c>
      <c r="Q33" s="190">
        <v>20.03706</v>
      </c>
      <c r="R33" s="190">
        <v>40.291160000000005</v>
      </c>
      <c r="S33" s="190">
        <v>11.96547</v>
      </c>
      <c r="T33" s="190">
        <v>9.7060499999999994</v>
      </c>
      <c r="U33" s="190">
        <v>-4.8878300000000001</v>
      </c>
      <c r="V33" s="190">
        <v>42.031129999999997</v>
      </c>
      <c r="W33" s="190">
        <v>22.63785</v>
      </c>
      <c r="X33" s="190">
        <v>39.329860000000004</v>
      </c>
      <c r="Y33" s="190">
        <v>28.046230000000001</v>
      </c>
      <c r="Z33" s="190">
        <v>21.405650000000001</v>
      </c>
      <c r="AA33" s="190">
        <v>63.749839999999999</v>
      </c>
      <c r="AB33" s="190">
        <v>50.552589999999995</v>
      </c>
      <c r="AC33" s="190">
        <v>35.498150000000003</v>
      </c>
      <c r="AD33" s="190">
        <v>22.665689999999998</v>
      </c>
      <c r="AE33" s="190">
        <v>13.309760000000001</v>
      </c>
      <c r="AF33" s="190">
        <v>-5.9156000000000004</v>
      </c>
      <c r="AG33" s="190">
        <v>26.268479665397614</v>
      </c>
      <c r="AH33" s="190">
        <v>76.404177790335339</v>
      </c>
      <c r="AI33" s="203"/>
      <c r="AJ33" s="203"/>
      <c r="AK33" s="203"/>
      <c r="AL33" s="203"/>
      <c r="AM33" s="203"/>
      <c r="AN33" s="167"/>
      <c r="AO33" s="167"/>
      <c r="AP33" s="167"/>
      <c r="AQ33" s="167"/>
      <c r="AR33" s="167"/>
      <c r="AS33" s="167"/>
      <c r="AT33" s="167"/>
      <c r="AU33" s="167"/>
      <c r="AV33" s="167"/>
      <c r="AW33" s="167"/>
      <c r="AX33" s="167"/>
      <c r="AY33" s="167"/>
    </row>
    <row r="34" spans="1:51" ht="15" x14ac:dyDescent="0.25">
      <c r="A34" s="147">
        <f>YampaRiverInflow.TotalOutflow!A34</f>
        <v>45597</v>
      </c>
      <c r="B34" s="280"/>
      <c r="C34" s="270"/>
      <c r="D34" s="285">
        <v>42.298999999999999</v>
      </c>
      <c r="E34" s="190">
        <v>54.319510000000001</v>
      </c>
      <c r="F34" s="190">
        <v>11.286760000000001</v>
      </c>
      <c r="G34" s="190">
        <v>42.111879999999999</v>
      </c>
      <c r="H34" s="190">
        <v>49.319809999999997</v>
      </c>
      <c r="I34" s="190">
        <v>62.6631</v>
      </c>
      <c r="J34" s="190">
        <v>57.306669999999997</v>
      </c>
      <c r="K34" s="190">
        <v>20.52073</v>
      </c>
      <c r="L34" s="190">
        <v>2.0303399999999998</v>
      </c>
      <c r="M34" s="190">
        <v>10.25154</v>
      </c>
      <c r="N34" s="190">
        <v>11.652959999999998</v>
      </c>
      <c r="O34" s="190">
        <v>18.590709999999998</v>
      </c>
      <c r="P34" s="190">
        <v>93.237679999999997</v>
      </c>
      <c r="Q34" s="190">
        <v>8.5751200000000001</v>
      </c>
      <c r="R34" s="190">
        <v>14.65644</v>
      </c>
      <c r="S34" s="190">
        <v>33.630459999999999</v>
      </c>
      <c r="T34" s="190">
        <v>27.760300000000001</v>
      </c>
      <c r="U34" s="190">
        <v>11.286379999999999</v>
      </c>
      <c r="V34" s="190">
        <v>-14.38903</v>
      </c>
      <c r="W34" s="190">
        <v>11.00366</v>
      </c>
      <c r="X34" s="190">
        <v>30.656770000000002</v>
      </c>
      <c r="Y34" s="190">
        <v>78.433350000000004</v>
      </c>
      <c r="Z34" s="190">
        <v>20.926279999999998</v>
      </c>
      <c r="AA34" s="190">
        <v>17.11955</v>
      </c>
      <c r="AB34" s="190">
        <v>49.568680000000001</v>
      </c>
      <c r="AC34" s="190">
        <v>30.38326</v>
      </c>
      <c r="AD34" s="190">
        <v>41.949339999999999</v>
      </c>
      <c r="AE34" s="190">
        <v>90.300280000000001</v>
      </c>
      <c r="AF34" s="190">
        <v>25.237020000000001</v>
      </c>
      <c r="AG34" s="190">
        <v>26.017717809976254</v>
      </c>
      <c r="AH34" s="190">
        <v>42.795492049736886</v>
      </c>
      <c r="AI34" s="203"/>
      <c r="AJ34" s="203"/>
      <c r="AK34" s="203"/>
      <c r="AL34" s="203"/>
      <c r="AM34" s="203"/>
      <c r="AN34" s="167"/>
      <c r="AO34" s="167"/>
      <c r="AP34" s="167"/>
      <c r="AQ34" s="167"/>
      <c r="AR34" s="167"/>
      <c r="AS34" s="167"/>
      <c r="AT34" s="167"/>
      <c r="AU34" s="167"/>
      <c r="AV34" s="167"/>
      <c r="AW34" s="167"/>
      <c r="AX34" s="167"/>
      <c r="AY34" s="167"/>
    </row>
    <row r="35" spans="1:51" ht="15" x14ac:dyDescent="0.25">
      <c r="A35" s="147">
        <f>YampaRiverInflow.TotalOutflow!A35</f>
        <v>45627</v>
      </c>
      <c r="B35" s="280"/>
      <c r="C35" s="270"/>
      <c r="D35" s="285">
        <v>41.247999999999998</v>
      </c>
      <c r="E35" s="190">
        <v>57.228949999999998</v>
      </c>
      <c r="F35" s="190">
        <v>76.772750000000002</v>
      </c>
      <c r="G35" s="190">
        <v>23.632810000000003</v>
      </c>
      <c r="H35" s="190">
        <v>26.613599999999998</v>
      </c>
      <c r="I35" s="190">
        <v>20.40418</v>
      </c>
      <c r="J35" s="190">
        <v>6.7861099999999999</v>
      </c>
      <c r="K35" s="190">
        <v>7.0875000000000004</v>
      </c>
      <c r="L35" s="190">
        <v>18.854099999999999</v>
      </c>
      <c r="M35" s="190">
        <v>35.589959999999998</v>
      </c>
      <c r="N35" s="190">
        <v>26.338159999999998</v>
      </c>
      <c r="O35" s="190">
        <v>20.191050000000001</v>
      </c>
      <c r="P35" s="190">
        <v>74.97139</v>
      </c>
      <c r="Q35" s="190">
        <v>11.51708</v>
      </c>
      <c r="R35" s="190">
        <v>-4.6183199999999998</v>
      </c>
      <c r="S35" s="190">
        <v>27.153869999999998</v>
      </c>
      <c r="T35" s="190">
        <v>22.050689999999999</v>
      </c>
      <c r="U35" s="190">
        <v>10.000299999999999</v>
      </c>
      <c r="V35" s="190">
        <v>200.48664000000002</v>
      </c>
      <c r="W35" s="190">
        <v>49.498660000000001</v>
      </c>
      <c r="X35" s="190">
        <v>30.962709999999998</v>
      </c>
      <c r="Y35" s="190">
        <v>25.01275</v>
      </c>
      <c r="Z35" s="190">
        <v>10.133760000000001</v>
      </c>
      <c r="AA35" s="190">
        <v>15.85665</v>
      </c>
      <c r="AB35" s="190">
        <v>14.69364</v>
      </c>
      <c r="AC35" s="190">
        <v>24.777099999999997</v>
      </c>
      <c r="AD35" s="190">
        <v>25.998349999999999</v>
      </c>
      <c r="AE35" s="190">
        <v>73.964010000000002</v>
      </c>
      <c r="AF35" s="190">
        <v>39.270139999999998</v>
      </c>
      <c r="AG35" s="190">
        <v>58.229954837951695</v>
      </c>
      <c r="AH35" s="190">
        <v>94.346721745758927</v>
      </c>
      <c r="AI35" s="203"/>
      <c r="AJ35" s="203"/>
      <c r="AK35" s="203"/>
      <c r="AL35" s="203"/>
      <c r="AM35" s="203"/>
      <c r="AN35" s="167"/>
      <c r="AO35" s="167"/>
      <c r="AP35" s="167"/>
      <c r="AQ35" s="167"/>
      <c r="AR35" s="167"/>
      <c r="AS35" s="167"/>
      <c r="AT35" s="167"/>
      <c r="AU35" s="167"/>
      <c r="AV35" s="167"/>
      <c r="AW35" s="167"/>
      <c r="AX35" s="167"/>
      <c r="AY35" s="167"/>
    </row>
    <row r="36" spans="1:51" ht="15" x14ac:dyDescent="0.25">
      <c r="A36" s="147">
        <f>YampaRiverInflow.TotalOutflow!A36</f>
        <v>45658</v>
      </c>
      <c r="B36" s="280"/>
      <c r="C36" s="270"/>
      <c r="D36" s="285">
        <v>48.18</v>
      </c>
      <c r="E36" s="190">
        <v>68.707340000000002</v>
      </c>
      <c r="F36" s="190">
        <v>147.14017999999999</v>
      </c>
      <c r="G36" s="190">
        <v>12.95735</v>
      </c>
      <c r="H36" s="190">
        <v>43.173999999999999</v>
      </c>
      <c r="I36" s="190">
        <v>43.572859999999999</v>
      </c>
      <c r="J36" s="190">
        <v>40.911610000000003</v>
      </c>
      <c r="K36" s="190">
        <v>13.873209999999998</v>
      </c>
      <c r="L36" s="190">
        <v>43.65607</v>
      </c>
      <c r="M36" s="190">
        <v>8.8752700000000004</v>
      </c>
      <c r="N36" s="190">
        <v>27.946300000000001</v>
      </c>
      <c r="O36" s="190">
        <v>3.3895900000000001</v>
      </c>
      <c r="P36" s="190">
        <v>303.37369000000001</v>
      </c>
      <c r="Q36" s="190">
        <v>12.219719999999999</v>
      </c>
      <c r="R36" s="190">
        <v>-9.3584500000000013</v>
      </c>
      <c r="S36" s="190">
        <v>28.872540000000001</v>
      </c>
      <c r="T36" s="190">
        <v>4.9805900000000003</v>
      </c>
      <c r="U36" s="190">
        <v>53.234699999999997</v>
      </c>
      <c r="V36" s="190">
        <v>36.51267</v>
      </c>
      <c r="W36" s="190">
        <v>15.039200000000001</v>
      </c>
      <c r="X36" s="190">
        <v>13.099450000000001</v>
      </c>
      <c r="Y36" s="190">
        <v>6.7984099999999996</v>
      </c>
      <c r="Z36" s="190">
        <v>21.993320000000001</v>
      </c>
      <c r="AA36" s="190">
        <v>41.238190000000003</v>
      </c>
      <c r="AB36" s="190">
        <v>58.881329999999998</v>
      </c>
      <c r="AC36" s="190">
        <v>49.533120000000004</v>
      </c>
      <c r="AD36" s="190">
        <v>48.656099999999995</v>
      </c>
      <c r="AE36" s="190">
        <v>36.149560000000001</v>
      </c>
      <c r="AF36" s="190">
        <v>28.502187496324908</v>
      </c>
      <c r="AG36" s="190">
        <v>66.377511872836507</v>
      </c>
      <c r="AH36" s="190">
        <v>211.12333447291081</v>
      </c>
      <c r="AI36" s="203"/>
      <c r="AJ36" s="203"/>
      <c r="AK36" s="203"/>
      <c r="AL36" s="203"/>
      <c r="AM36" s="203"/>
      <c r="AN36" s="167"/>
      <c r="AO36" s="167"/>
      <c r="AP36" s="167"/>
      <c r="AQ36" s="167"/>
      <c r="AR36" s="167"/>
      <c r="AS36" s="167"/>
      <c r="AT36" s="167"/>
      <c r="AU36" s="167"/>
      <c r="AV36" s="167"/>
      <c r="AW36" s="167"/>
      <c r="AX36" s="167"/>
      <c r="AY36" s="167"/>
    </row>
    <row r="37" spans="1:51" ht="15" x14ac:dyDescent="0.25">
      <c r="A37" s="147">
        <f>YampaRiverInflow.TotalOutflow!A37</f>
        <v>45689</v>
      </c>
      <c r="B37" s="280"/>
      <c r="C37" s="270"/>
      <c r="D37" s="285">
        <v>36.161000000000001</v>
      </c>
      <c r="E37" s="190">
        <v>63.109250000000003</v>
      </c>
      <c r="F37" s="190">
        <v>89.958119999999994</v>
      </c>
      <c r="G37" s="190">
        <v>24.910400000000003</v>
      </c>
      <c r="H37" s="190">
        <v>-4.8160100000000003</v>
      </c>
      <c r="I37" s="190">
        <v>73.336060000000003</v>
      </c>
      <c r="J37" s="190">
        <v>36.586980000000004</v>
      </c>
      <c r="K37" s="190">
        <v>21.691119999999998</v>
      </c>
      <c r="L37" s="190">
        <v>36.689769999999996</v>
      </c>
      <c r="M37" s="190">
        <v>4.0654399999999997</v>
      </c>
      <c r="N37" s="190">
        <v>38.304220000000001</v>
      </c>
      <c r="O37" s="190">
        <v>19.567259999999997</v>
      </c>
      <c r="P37" s="190">
        <v>194.10926000000001</v>
      </c>
      <c r="Q37" s="190">
        <v>10.566690000000001</v>
      </c>
      <c r="R37" s="190">
        <v>18.006209999999999</v>
      </c>
      <c r="S37" s="190">
        <v>42.33981</v>
      </c>
      <c r="T37" s="190">
        <v>29.493419999999997</v>
      </c>
      <c r="U37" s="190">
        <v>57.446640000000002</v>
      </c>
      <c r="V37" s="190">
        <v>36.949750000000002</v>
      </c>
      <c r="W37" s="190">
        <v>19.886479999999999</v>
      </c>
      <c r="X37" s="190">
        <v>30.005659999999999</v>
      </c>
      <c r="Y37" s="190">
        <v>35.553809999999999</v>
      </c>
      <c r="Z37" s="190">
        <v>40.773769999999999</v>
      </c>
      <c r="AA37" s="190">
        <v>31.995979999999999</v>
      </c>
      <c r="AB37" s="190">
        <v>74.449780000000004</v>
      </c>
      <c r="AC37" s="190">
        <v>14.88969</v>
      </c>
      <c r="AD37" s="190">
        <v>39.650980000000004</v>
      </c>
      <c r="AE37" s="190">
        <v>14.91981</v>
      </c>
      <c r="AF37" s="190">
        <v>53.503218596593655</v>
      </c>
      <c r="AG37" s="190">
        <v>97.944624983882534</v>
      </c>
      <c r="AH37" s="190">
        <v>211.27383722176506</v>
      </c>
      <c r="AI37" s="203"/>
      <c r="AJ37" s="203"/>
      <c r="AK37" s="203"/>
      <c r="AL37" s="203"/>
      <c r="AM37" s="203"/>
      <c r="AN37" s="167"/>
      <c r="AO37" s="167"/>
      <c r="AP37" s="167"/>
      <c r="AQ37" s="167"/>
      <c r="AR37" s="167"/>
      <c r="AS37" s="167"/>
      <c r="AT37" s="167"/>
      <c r="AU37" s="167"/>
      <c r="AV37" s="167"/>
      <c r="AW37" s="167"/>
      <c r="AX37" s="167"/>
      <c r="AY37" s="167"/>
    </row>
    <row r="38" spans="1:51" ht="15" x14ac:dyDescent="0.25">
      <c r="A38" s="147">
        <f>YampaRiverInflow.TotalOutflow!A38</f>
        <v>45717</v>
      </c>
      <c r="B38" s="280"/>
      <c r="C38" s="270"/>
      <c r="D38" s="285">
        <v>31.26</v>
      </c>
      <c r="E38" s="190">
        <v>44.835190000000004</v>
      </c>
      <c r="F38" s="190">
        <v>177.33817000000002</v>
      </c>
      <c r="G38" s="190">
        <v>-56.693550000000002</v>
      </c>
      <c r="H38" s="190">
        <v>37.615089999999995</v>
      </c>
      <c r="I38" s="190">
        <v>83.826080000000005</v>
      </c>
      <c r="J38" s="190">
        <v>-9.628680000000001</v>
      </c>
      <c r="K38" s="190">
        <v>-8.9868500000000004</v>
      </c>
      <c r="L38" s="190">
        <v>31.59817</v>
      </c>
      <c r="M38" s="190">
        <v>-31.764150000000001</v>
      </c>
      <c r="N38" s="190">
        <v>8.1977799999999998</v>
      </c>
      <c r="O38" s="190">
        <v>-4.6275300000000001</v>
      </c>
      <c r="P38" s="190">
        <v>107.54282000000001</v>
      </c>
      <c r="Q38" s="190">
        <v>18.535509999999999</v>
      </c>
      <c r="R38" s="190">
        <v>-8.2876000000000012</v>
      </c>
      <c r="S38" s="190">
        <v>9.9111000000000011</v>
      </c>
      <c r="T38" s="190">
        <v>-22.678090000000001</v>
      </c>
      <c r="U38" s="190">
        <v>14.65991</v>
      </c>
      <c r="V38" s="190">
        <v>17.707439999999998</v>
      </c>
      <c r="W38" s="190">
        <v>9.1945100000000011</v>
      </c>
      <c r="X38" s="190">
        <v>12.195319999999999</v>
      </c>
      <c r="Y38" s="190">
        <v>-13.04682</v>
      </c>
      <c r="Z38" s="190">
        <v>5.0683699999999998</v>
      </c>
      <c r="AA38" s="190">
        <v>-22.833819999999999</v>
      </c>
      <c r="AB38" s="190">
        <v>21.36993</v>
      </c>
      <c r="AC38" s="190">
        <v>4.0066199999999998</v>
      </c>
      <c r="AD38" s="190">
        <v>64.574950000000001</v>
      </c>
      <c r="AE38" s="190">
        <v>63.134869999999999</v>
      </c>
      <c r="AF38" s="190">
        <v>61.180317783398927</v>
      </c>
      <c r="AG38" s="190">
        <v>128.26726604236279</v>
      </c>
      <c r="AH38" s="190">
        <v>224.00764611072893</v>
      </c>
      <c r="AI38" s="203"/>
      <c r="AJ38" s="203"/>
      <c r="AK38" s="203"/>
      <c r="AL38" s="203"/>
      <c r="AM38" s="203"/>
      <c r="AN38" s="167"/>
      <c r="AO38" s="167"/>
      <c r="AP38" s="167"/>
      <c r="AQ38" s="167"/>
      <c r="AR38" s="167"/>
      <c r="AS38" s="167"/>
      <c r="AT38" s="167"/>
      <c r="AU38" s="167"/>
      <c r="AV38" s="167"/>
      <c r="AW38" s="167"/>
      <c r="AX38" s="167"/>
      <c r="AY38" s="167"/>
    </row>
    <row r="39" spans="1:51" ht="15" x14ac:dyDescent="0.25">
      <c r="A39" s="147">
        <f>YampaRiverInflow.TotalOutflow!A39</f>
        <v>45748</v>
      </c>
      <c r="B39" s="280"/>
      <c r="C39" s="270"/>
      <c r="D39" s="285">
        <v>20.477</v>
      </c>
      <c r="E39" s="190">
        <v>29.552319999999998</v>
      </c>
      <c r="F39" s="190">
        <v>81.07553999999999</v>
      </c>
      <c r="G39" s="190">
        <v>86.656300000000002</v>
      </c>
      <c r="H39" s="190">
        <v>38.537150000000004</v>
      </c>
      <c r="I39" s="190">
        <v>88.094770000000011</v>
      </c>
      <c r="J39" s="190">
        <v>-55.505400000000002</v>
      </c>
      <c r="K39" s="190">
        <v>-25.224409999999999</v>
      </c>
      <c r="L39" s="190">
        <v>-11.06203</v>
      </c>
      <c r="M39" s="190">
        <v>-40.472319999999996</v>
      </c>
      <c r="N39" s="190">
        <v>-8.5150300000000012</v>
      </c>
      <c r="O39" s="190">
        <v>5.4860100000000003</v>
      </c>
      <c r="P39" s="190">
        <v>89.623949999999994</v>
      </c>
      <c r="Q39" s="190">
        <v>5.5964700000000001</v>
      </c>
      <c r="R39" s="190">
        <v>-13.982229999999999</v>
      </c>
      <c r="S39" s="190">
        <v>-5.7306000000000008</v>
      </c>
      <c r="T39" s="190">
        <v>-15.20013</v>
      </c>
      <c r="U39" s="190">
        <v>34.876040000000003</v>
      </c>
      <c r="V39" s="190">
        <v>71.3001</v>
      </c>
      <c r="W39" s="190">
        <v>20.61309</v>
      </c>
      <c r="X39" s="190">
        <v>9.5076800000000006</v>
      </c>
      <c r="Y39" s="190">
        <v>-18.428540000000002</v>
      </c>
      <c r="Z39" s="190">
        <v>-11.481530000000001</v>
      </c>
      <c r="AA39" s="190">
        <v>17.488060000000001</v>
      </c>
      <c r="AB39" s="190">
        <v>42.204129999999999</v>
      </c>
      <c r="AC39" s="190">
        <v>-16.627680000000002</v>
      </c>
      <c r="AD39" s="190">
        <v>57.904980000000002</v>
      </c>
      <c r="AE39" s="190">
        <v>18.792390000000001</v>
      </c>
      <c r="AF39" s="190">
        <v>27.715374733300219</v>
      </c>
      <c r="AG39" s="190">
        <v>73.575185829979745</v>
      </c>
      <c r="AH39" s="190">
        <v>159.09265105449037</v>
      </c>
      <c r="AI39" s="203"/>
      <c r="AJ39" s="203"/>
      <c r="AK39" s="203"/>
      <c r="AL39" s="203"/>
      <c r="AM39" s="203"/>
      <c r="AN39" s="167"/>
      <c r="AO39" s="167"/>
      <c r="AP39" s="167"/>
      <c r="AQ39" s="167"/>
      <c r="AR39" s="167"/>
      <c r="AS39" s="167"/>
      <c r="AT39" s="167"/>
      <c r="AU39" s="167"/>
      <c r="AV39" s="167"/>
      <c r="AW39" s="167"/>
      <c r="AX39" s="167"/>
      <c r="AY39" s="167"/>
    </row>
    <row r="40" spans="1:51" ht="15" x14ac:dyDescent="0.25">
      <c r="A40" s="147">
        <f>YampaRiverInflow.TotalOutflow!A40</f>
        <v>45778</v>
      </c>
      <c r="B40" s="280"/>
      <c r="C40" s="270"/>
      <c r="D40" s="285">
        <v>-4.415</v>
      </c>
      <c r="E40" s="190">
        <v>45.130360000000003</v>
      </c>
      <c r="F40" s="190">
        <v>144.82448000000002</v>
      </c>
      <c r="G40" s="190">
        <v>15.857620000000001</v>
      </c>
      <c r="H40" s="190">
        <v>26.527619999999999</v>
      </c>
      <c r="I40" s="190">
        <v>112.01666</v>
      </c>
      <c r="J40" s="190">
        <v>5.9267599999999998</v>
      </c>
      <c r="K40" s="190">
        <v>-7.9631999999999996</v>
      </c>
      <c r="L40" s="190">
        <v>-10.182930000000001</v>
      </c>
      <c r="M40" s="190">
        <v>-18.910119999999999</v>
      </c>
      <c r="N40" s="190">
        <v>-5.1637899999999997</v>
      </c>
      <c r="O40" s="190">
        <v>4.8523900000000006</v>
      </c>
      <c r="P40" s="190">
        <v>136.5727</v>
      </c>
      <c r="Q40" s="190">
        <v>-17.06551</v>
      </c>
      <c r="R40" s="190">
        <v>-25.80247</v>
      </c>
      <c r="S40" s="190">
        <v>13.146979999999999</v>
      </c>
      <c r="T40" s="190">
        <v>9.7264300000000006</v>
      </c>
      <c r="U40" s="190">
        <v>41.096609999999998</v>
      </c>
      <c r="V40" s="190">
        <v>63.824849999999998</v>
      </c>
      <c r="W40" s="190">
        <v>-6.9918699999999996</v>
      </c>
      <c r="X40" s="190">
        <v>0.73799999999999999</v>
      </c>
      <c r="Y40" s="190">
        <v>-18.297540000000001</v>
      </c>
      <c r="Z40" s="190">
        <v>-12.214030000000001</v>
      </c>
      <c r="AA40" s="190">
        <v>9.0859300000000012</v>
      </c>
      <c r="AB40" s="190">
        <v>5.1340200000000005</v>
      </c>
      <c r="AC40" s="190">
        <v>-29.088660000000001</v>
      </c>
      <c r="AD40" s="190">
        <v>48.692149999999998</v>
      </c>
      <c r="AE40" s="190">
        <v>-11.59253</v>
      </c>
      <c r="AF40" s="190">
        <v>13.941845357980599</v>
      </c>
      <c r="AG40" s="190">
        <v>50.616735034495079</v>
      </c>
      <c r="AH40" s="190">
        <v>122.33935550539928</v>
      </c>
      <c r="AI40" s="203"/>
      <c r="AJ40" s="203"/>
      <c r="AK40" s="203"/>
      <c r="AL40" s="203"/>
      <c r="AM40" s="203"/>
      <c r="AN40" s="167"/>
      <c r="AO40" s="167"/>
      <c r="AP40" s="167"/>
      <c r="AQ40" s="167"/>
      <c r="AR40" s="167"/>
      <c r="AS40" s="167"/>
      <c r="AT40" s="167"/>
      <c r="AU40" s="167"/>
      <c r="AV40" s="167"/>
      <c r="AW40" s="167"/>
      <c r="AX40" s="167"/>
      <c r="AY40" s="167"/>
    </row>
    <row r="41" spans="1:51" ht="15" x14ac:dyDescent="0.25">
      <c r="A41" s="147">
        <f>YampaRiverInflow.TotalOutflow!A41</f>
        <v>45809</v>
      </c>
      <c r="B41" s="280"/>
      <c r="C41" s="270"/>
      <c r="D41" s="285">
        <v>-23.155999999999999</v>
      </c>
      <c r="E41" s="190">
        <v>-1.8183699999999998</v>
      </c>
      <c r="F41" s="190">
        <v>48.385210000000001</v>
      </c>
      <c r="G41" s="190">
        <v>10.9796</v>
      </c>
      <c r="H41" s="190">
        <v>-16.415560000000003</v>
      </c>
      <c r="I41" s="190">
        <v>59.579190000000004</v>
      </c>
      <c r="J41" s="190">
        <v>20.131820000000001</v>
      </c>
      <c r="K41" s="190">
        <v>-1.8760000000000002E-2</v>
      </c>
      <c r="L41" s="190">
        <v>-40.888860000000001</v>
      </c>
      <c r="M41" s="190">
        <v>-24.57798</v>
      </c>
      <c r="N41" s="190">
        <v>-41.014429999999997</v>
      </c>
      <c r="O41" s="190">
        <v>-32.649230000000003</v>
      </c>
      <c r="P41" s="190">
        <v>31.118189999999998</v>
      </c>
      <c r="Q41" s="190">
        <v>-16.25863</v>
      </c>
      <c r="R41" s="190">
        <v>-29.007360000000002</v>
      </c>
      <c r="S41" s="190">
        <v>15.05063</v>
      </c>
      <c r="T41" s="190">
        <v>-28.113409999999998</v>
      </c>
      <c r="U41" s="190">
        <v>-6.2963900000000006</v>
      </c>
      <c r="V41" s="190">
        <v>35.037300000000002</v>
      </c>
      <c r="W41" s="190">
        <v>-16.40408</v>
      </c>
      <c r="X41" s="190">
        <v>-27.575620000000001</v>
      </c>
      <c r="Y41" s="190">
        <v>-23.976099999999999</v>
      </c>
      <c r="Z41" s="190">
        <v>-8.1685800000000004</v>
      </c>
      <c r="AA41" s="190">
        <v>-18.756529999999998</v>
      </c>
      <c r="AB41" s="190">
        <v>-18.879729999999999</v>
      </c>
      <c r="AC41" s="190">
        <v>-18.7621</v>
      </c>
      <c r="AD41" s="190">
        <v>4.9375299999999998</v>
      </c>
      <c r="AE41" s="190">
        <v>-14.283790000000002</v>
      </c>
      <c r="AF41" s="190">
        <v>78.656605207787052</v>
      </c>
      <c r="AG41" s="190">
        <v>0.79443608718219216</v>
      </c>
      <c r="AH41" s="190">
        <v>10.795318554272191</v>
      </c>
      <c r="AI41" s="203"/>
      <c r="AJ41" s="203"/>
      <c r="AK41" s="203"/>
      <c r="AL41" s="203"/>
      <c r="AM41" s="203"/>
      <c r="AN41" s="167"/>
      <c r="AO41" s="167"/>
      <c r="AP41" s="167"/>
      <c r="AQ41" s="167"/>
      <c r="AR41" s="167"/>
      <c r="AS41" s="167"/>
      <c r="AT41" s="167"/>
      <c r="AU41" s="167"/>
      <c r="AV41" s="167"/>
      <c r="AW41" s="167"/>
      <c r="AX41" s="167"/>
      <c r="AY41" s="167"/>
    </row>
    <row r="42" spans="1:51" ht="15" x14ac:dyDescent="0.25">
      <c r="A42" s="147">
        <f>YampaRiverInflow.TotalOutflow!A42</f>
        <v>45839</v>
      </c>
      <c r="B42" s="280"/>
      <c r="C42" s="270"/>
      <c r="D42" s="285">
        <v>-3.306</v>
      </c>
      <c r="E42" s="190">
        <v>20.232430000000001</v>
      </c>
      <c r="F42" s="190">
        <v>30.843540000000001</v>
      </c>
      <c r="G42" s="190">
        <v>41.040230000000001</v>
      </c>
      <c r="H42" s="190">
        <v>14.490680000000001</v>
      </c>
      <c r="I42" s="190">
        <v>75.778990000000007</v>
      </c>
      <c r="J42" s="190">
        <v>65.886160000000004</v>
      </c>
      <c r="K42" s="190">
        <v>-49.466929999999998</v>
      </c>
      <c r="L42" s="190">
        <v>-38.095980000000004</v>
      </c>
      <c r="M42" s="190">
        <v>-9.229239999999999</v>
      </c>
      <c r="N42" s="190">
        <v>-13.51318</v>
      </c>
      <c r="O42" s="190">
        <v>-26.592950000000002</v>
      </c>
      <c r="P42" s="190">
        <v>24.434360000000002</v>
      </c>
      <c r="Q42" s="190">
        <v>-13.056049999999999</v>
      </c>
      <c r="R42" s="190">
        <v>-8.1851199999999995</v>
      </c>
      <c r="S42" s="190">
        <v>-2.57158</v>
      </c>
      <c r="T42" s="190">
        <v>-30.264680000000002</v>
      </c>
      <c r="U42" s="190">
        <v>-36.50526</v>
      </c>
      <c r="V42" s="190">
        <v>7.3666599999999995</v>
      </c>
      <c r="W42" s="190">
        <v>20.909459999999999</v>
      </c>
      <c r="X42" s="190">
        <v>21.97174</v>
      </c>
      <c r="Y42" s="190">
        <v>-3.3679099999999997</v>
      </c>
      <c r="Z42" s="190">
        <v>5.8490699999999993</v>
      </c>
      <c r="AA42" s="190">
        <v>18.370330000000003</v>
      </c>
      <c r="AB42" s="190">
        <v>18.507080000000002</v>
      </c>
      <c r="AC42" s="190">
        <v>26.724900000000002</v>
      </c>
      <c r="AD42" s="190">
        <v>-54.714529999999996</v>
      </c>
      <c r="AE42" s="190">
        <v>-25.463419999999999</v>
      </c>
      <c r="AF42" s="190">
        <v>-6.2687281740997962</v>
      </c>
      <c r="AG42" s="190">
        <v>27.797003253292672</v>
      </c>
      <c r="AH42" s="190">
        <v>-8.8693892113595538</v>
      </c>
      <c r="AI42" s="203"/>
      <c r="AJ42" s="203"/>
      <c r="AK42" s="203"/>
      <c r="AL42" s="203"/>
      <c r="AM42" s="203"/>
      <c r="AN42" s="167"/>
      <c r="AO42" s="167"/>
      <c r="AP42" s="167"/>
      <c r="AQ42" s="167"/>
      <c r="AR42" s="167"/>
      <c r="AS42" s="167"/>
      <c r="AT42" s="167"/>
      <c r="AU42" s="167"/>
      <c r="AV42" s="167"/>
      <c r="AW42" s="167"/>
      <c r="AX42" s="167"/>
      <c r="AY42" s="167"/>
    </row>
    <row r="43" spans="1:51" ht="15" x14ac:dyDescent="0.25">
      <c r="A43" s="147">
        <f>YampaRiverInflow.TotalOutflow!A43</f>
        <v>45870</v>
      </c>
      <c r="B43" s="280"/>
      <c r="C43" s="270"/>
      <c r="D43" s="285">
        <v>8.6560000000000006</v>
      </c>
      <c r="E43" s="190">
        <v>47.941989999999997</v>
      </c>
      <c r="F43" s="190">
        <v>32.843679999999999</v>
      </c>
      <c r="G43" s="190">
        <v>9.41737</v>
      </c>
      <c r="H43" s="190">
        <v>73.407210000000006</v>
      </c>
      <c r="I43" s="190">
        <v>56.459800000000001</v>
      </c>
      <c r="J43" s="190">
        <v>48.113410000000002</v>
      </c>
      <c r="K43" s="190">
        <v>12.67862</v>
      </c>
      <c r="L43" s="190">
        <v>24.742099999999997</v>
      </c>
      <c r="M43" s="190">
        <v>-3.3823099999999999</v>
      </c>
      <c r="N43" s="190">
        <v>40.45872</v>
      </c>
      <c r="O43" s="190">
        <v>7.9324300000000001</v>
      </c>
      <c r="P43" s="190">
        <v>46.411089999999994</v>
      </c>
      <c r="Q43" s="190">
        <v>6.7395899999999997</v>
      </c>
      <c r="R43" s="190">
        <v>17.925740000000001</v>
      </c>
      <c r="S43" s="190">
        <v>17.421220000000002</v>
      </c>
      <c r="T43" s="190">
        <v>-3.9880599999999999</v>
      </c>
      <c r="U43" s="190">
        <v>-1.2442899999999999</v>
      </c>
      <c r="V43" s="190">
        <v>21.964880000000001</v>
      </c>
      <c r="W43" s="190">
        <v>75.510499999999993</v>
      </c>
      <c r="X43" s="190">
        <v>37.568370000000002</v>
      </c>
      <c r="Y43" s="190">
        <v>42.03425</v>
      </c>
      <c r="Z43" s="190">
        <v>42.976790000000001</v>
      </c>
      <c r="AA43" s="190">
        <v>38.019089999999998</v>
      </c>
      <c r="AB43" s="190">
        <v>12.330110000000001</v>
      </c>
      <c r="AC43" s="190">
        <v>11.853590000000001</v>
      </c>
      <c r="AD43" s="190">
        <v>-10.878549999999999</v>
      </c>
      <c r="AE43" s="190">
        <v>0.28339999999999999</v>
      </c>
      <c r="AF43" s="190">
        <v>51.813121174655578</v>
      </c>
      <c r="AG43" s="190">
        <v>55.485192829981116</v>
      </c>
      <c r="AH43" s="190">
        <v>84.255431956262342</v>
      </c>
      <c r="AI43" s="203"/>
      <c r="AJ43" s="203"/>
      <c r="AK43" s="203"/>
      <c r="AL43" s="203"/>
      <c r="AM43" s="203"/>
      <c r="AN43" s="167"/>
      <c r="AO43" s="167"/>
      <c r="AP43" s="167"/>
      <c r="AQ43" s="167"/>
      <c r="AR43" s="167"/>
      <c r="AS43" s="167"/>
      <c r="AT43" s="167"/>
      <c r="AU43" s="167"/>
      <c r="AV43" s="167"/>
      <c r="AW43" s="167"/>
      <c r="AX43" s="167"/>
      <c r="AY43" s="167"/>
    </row>
    <row r="44" spans="1:51" ht="15" x14ac:dyDescent="0.25">
      <c r="A44" s="147">
        <f>YampaRiverInflow.TotalOutflow!A44</f>
        <v>45901</v>
      </c>
      <c r="B44" s="280"/>
      <c r="C44" s="270"/>
      <c r="D44" s="285">
        <v>17.327999999999999</v>
      </c>
      <c r="E44" s="190">
        <v>58.154240000000001</v>
      </c>
      <c r="F44" s="190">
        <v>42.169260000000001</v>
      </c>
      <c r="G44" s="190">
        <v>18.811229999999998</v>
      </c>
      <c r="H44" s="190">
        <v>37.728870000000001</v>
      </c>
      <c r="I44" s="190">
        <v>102.28238999999999</v>
      </c>
      <c r="J44" s="190">
        <v>63.219099999999997</v>
      </c>
      <c r="K44" s="190">
        <v>-1.1670799999999999</v>
      </c>
      <c r="L44" s="190">
        <v>27.992830000000001</v>
      </c>
      <c r="M44" s="190">
        <v>55.190280000000001</v>
      </c>
      <c r="N44" s="190">
        <v>32.140479999999997</v>
      </c>
      <c r="O44" s="190">
        <v>31.014310000000002</v>
      </c>
      <c r="P44" s="190">
        <v>29.221220000000002</v>
      </c>
      <c r="Q44" s="190">
        <v>-5.8577599999999999</v>
      </c>
      <c r="R44" s="190">
        <v>13.77566</v>
      </c>
      <c r="S44" s="190">
        <v>20.98864</v>
      </c>
      <c r="T44" s="190">
        <v>9.6280200000000011</v>
      </c>
      <c r="U44" s="190">
        <v>25.324290000000001</v>
      </c>
      <c r="V44" s="190">
        <v>17.578880000000002</v>
      </c>
      <c r="W44" s="190">
        <v>49.973109999999998</v>
      </c>
      <c r="X44" s="190">
        <v>68.102980000000002</v>
      </c>
      <c r="Y44" s="190">
        <v>84.069659999999999</v>
      </c>
      <c r="Z44" s="190">
        <v>26.646470000000001</v>
      </c>
      <c r="AA44" s="190">
        <v>42.182259999999999</v>
      </c>
      <c r="AB44" s="190">
        <v>36.151679999999999</v>
      </c>
      <c r="AC44" s="190">
        <v>18.166060000000002</v>
      </c>
      <c r="AD44" s="190">
        <v>17.873080000000002</v>
      </c>
      <c r="AE44" s="190">
        <v>4.9049300000000002</v>
      </c>
      <c r="AF44" s="190">
        <v>64.526982142959554</v>
      </c>
      <c r="AG44" s="190">
        <v>64.196070820739521</v>
      </c>
      <c r="AH44" s="190">
        <v>71.079936959728215</v>
      </c>
      <c r="AI44" s="203"/>
      <c r="AJ44" s="203"/>
      <c r="AK44" s="203"/>
      <c r="AL44" s="203"/>
      <c r="AM44" s="203"/>
      <c r="AN44" s="167"/>
      <c r="AO44" s="167"/>
      <c r="AP44" s="167"/>
      <c r="AQ44" s="167"/>
      <c r="AR44" s="167"/>
      <c r="AS44" s="167"/>
      <c r="AT44" s="167"/>
      <c r="AU44" s="167"/>
      <c r="AV44" s="167"/>
      <c r="AW44" s="167"/>
      <c r="AX44" s="167"/>
      <c r="AY44" s="167"/>
    </row>
    <row r="45" spans="1:51" ht="15" x14ac:dyDescent="0.25">
      <c r="A45" s="147">
        <f>YampaRiverInflow.TotalOutflow!A45</f>
        <v>45931</v>
      </c>
      <c r="B45" s="280"/>
      <c r="C45" s="270"/>
      <c r="D45" s="285">
        <v>20.555</v>
      </c>
      <c r="E45" s="190">
        <v>47.589800000000004</v>
      </c>
      <c r="F45" s="190">
        <v>34.997630000000001</v>
      </c>
      <c r="G45" s="190">
        <v>11.211030000000001</v>
      </c>
      <c r="H45" s="190">
        <v>19.502970000000001</v>
      </c>
      <c r="I45" s="190">
        <v>54.718679999999999</v>
      </c>
      <c r="J45" s="190">
        <v>17.3261</v>
      </c>
      <c r="K45" s="190">
        <v>33.096730000000001</v>
      </c>
      <c r="L45" s="190">
        <v>7.0241199999999999</v>
      </c>
      <c r="M45" s="190">
        <v>38.168879999999994</v>
      </c>
      <c r="N45" s="190">
        <v>-0.32697000000000004</v>
      </c>
      <c r="O45" s="190">
        <v>84.070039999999992</v>
      </c>
      <c r="P45" s="190">
        <v>20.03706</v>
      </c>
      <c r="Q45" s="190">
        <v>40.291160000000005</v>
      </c>
      <c r="R45" s="190">
        <v>11.96547</v>
      </c>
      <c r="S45" s="190">
        <v>9.7060499999999994</v>
      </c>
      <c r="T45" s="190">
        <v>-4.8878300000000001</v>
      </c>
      <c r="U45" s="190">
        <v>42.031129999999997</v>
      </c>
      <c r="V45" s="190">
        <v>22.63785</v>
      </c>
      <c r="W45" s="190">
        <v>39.329860000000004</v>
      </c>
      <c r="X45" s="190">
        <v>28.046230000000001</v>
      </c>
      <c r="Y45" s="190">
        <v>21.405650000000001</v>
      </c>
      <c r="Z45" s="190">
        <v>63.749839999999999</v>
      </c>
      <c r="AA45" s="190">
        <v>50.552589999999995</v>
      </c>
      <c r="AB45" s="190">
        <v>35.498150000000003</v>
      </c>
      <c r="AC45" s="190">
        <v>22.665689999999998</v>
      </c>
      <c r="AD45" s="190">
        <v>13.309760000000001</v>
      </c>
      <c r="AE45" s="190">
        <v>-5.9156000000000004</v>
      </c>
      <c r="AF45" s="190">
        <v>26.268479665397614</v>
      </c>
      <c r="AG45" s="190">
        <v>76.404177790335339</v>
      </c>
      <c r="AH45" s="190">
        <v>45.021740330611671</v>
      </c>
      <c r="AI45" s="203"/>
      <c r="AJ45" s="203"/>
      <c r="AK45" s="203"/>
      <c r="AL45" s="203"/>
      <c r="AM45" s="203"/>
      <c r="AN45" s="167"/>
      <c r="AO45" s="167"/>
      <c r="AP45" s="167"/>
      <c r="AQ45" s="167"/>
      <c r="AR45" s="167"/>
      <c r="AS45" s="167"/>
      <c r="AT45" s="167"/>
      <c r="AU45" s="167"/>
      <c r="AV45" s="167"/>
      <c r="AW45" s="167"/>
      <c r="AX45" s="167"/>
      <c r="AY45" s="167"/>
    </row>
    <row r="46" spans="1:51" ht="15" x14ac:dyDescent="0.25">
      <c r="A46" s="147">
        <f>YampaRiverInflow.TotalOutflow!A46</f>
        <v>45962</v>
      </c>
      <c r="B46" s="280"/>
      <c r="C46" s="270"/>
      <c r="D46" s="285">
        <v>42.298999999999999</v>
      </c>
      <c r="E46" s="190">
        <v>11.286760000000001</v>
      </c>
      <c r="F46" s="190">
        <v>42.111879999999999</v>
      </c>
      <c r="G46" s="190">
        <v>49.319809999999997</v>
      </c>
      <c r="H46" s="190">
        <v>62.6631</v>
      </c>
      <c r="I46" s="190">
        <v>57.306669999999997</v>
      </c>
      <c r="J46" s="190">
        <v>20.52073</v>
      </c>
      <c r="K46" s="190">
        <v>2.0303399999999998</v>
      </c>
      <c r="L46" s="190">
        <v>10.25154</v>
      </c>
      <c r="M46" s="190">
        <v>11.652959999999998</v>
      </c>
      <c r="N46" s="190">
        <v>18.590709999999998</v>
      </c>
      <c r="O46" s="190">
        <v>93.237679999999997</v>
      </c>
      <c r="P46" s="190">
        <v>8.5751200000000001</v>
      </c>
      <c r="Q46" s="190">
        <v>14.65644</v>
      </c>
      <c r="R46" s="190">
        <v>33.630459999999999</v>
      </c>
      <c r="S46" s="190">
        <v>27.760300000000001</v>
      </c>
      <c r="T46" s="190">
        <v>11.286379999999999</v>
      </c>
      <c r="U46" s="190">
        <v>-14.38903</v>
      </c>
      <c r="V46" s="190">
        <v>11.00366</v>
      </c>
      <c r="W46" s="190">
        <v>30.656770000000002</v>
      </c>
      <c r="X46" s="190">
        <v>78.433350000000004</v>
      </c>
      <c r="Y46" s="190">
        <v>20.926279999999998</v>
      </c>
      <c r="Z46" s="190">
        <v>17.11955</v>
      </c>
      <c r="AA46" s="190">
        <v>49.568680000000001</v>
      </c>
      <c r="AB46" s="190">
        <v>30.38326</v>
      </c>
      <c r="AC46" s="190">
        <v>41.949339999999999</v>
      </c>
      <c r="AD46" s="190">
        <v>90.300280000000001</v>
      </c>
      <c r="AE46" s="190">
        <v>25.237020000000001</v>
      </c>
      <c r="AF46" s="190">
        <v>26.017717809976254</v>
      </c>
      <c r="AG46" s="190">
        <v>42.795492049736886</v>
      </c>
      <c r="AH46" s="190">
        <v>56.29713986604478</v>
      </c>
      <c r="AI46" s="203"/>
      <c r="AJ46" s="203"/>
      <c r="AK46" s="203"/>
      <c r="AL46" s="203"/>
      <c r="AM46" s="203"/>
      <c r="AN46" s="167"/>
      <c r="AO46" s="167"/>
      <c r="AP46" s="167"/>
      <c r="AQ46" s="167"/>
      <c r="AR46" s="167"/>
      <c r="AS46" s="167"/>
      <c r="AT46" s="167"/>
      <c r="AU46" s="167"/>
      <c r="AV46" s="167"/>
      <c r="AW46" s="167"/>
      <c r="AX46" s="167"/>
      <c r="AY46" s="167"/>
    </row>
    <row r="47" spans="1:51" ht="15" x14ac:dyDescent="0.25">
      <c r="A47" s="147">
        <f>YampaRiverInflow.TotalOutflow!A47</f>
        <v>45992</v>
      </c>
      <c r="B47" s="280"/>
      <c r="C47" s="270"/>
      <c r="D47" s="285">
        <v>41.247999999999998</v>
      </c>
      <c r="E47" s="190">
        <v>76.772750000000002</v>
      </c>
      <c r="F47" s="190">
        <v>23.632810000000003</v>
      </c>
      <c r="G47" s="190">
        <v>26.613599999999998</v>
      </c>
      <c r="H47" s="190">
        <v>20.40418</v>
      </c>
      <c r="I47" s="190">
        <v>6.7861099999999999</v>
      </c>
      <c r="J47" s="190">
        <v>7.0875000000000004</v>
      </c>
      <c r="K47" s="190">
        <v>18.854099999999999</v>
      </c>
      <c r="L47" s="190">
        <v>35.589959999999998</v>
      </c>
      <c r="M47" s="190">
        <v>26.338159999999998</v>
      </c>
      <c r="N47" s="190">
        <v>20.191050000000001</v>
      </c>
      <c r="O47" s="190">
        <v>74.97139</v>
      </c>
      <c r="P47" s="190">
        <v>11.51708</v>
      </c>
      <c r="Q47" s="190">
        <v>-4.6183199999999998</v>
      </c>
      <c r="R47" s="190">
        <v>27.153869999999998</v>
      </c>
      <c r="S47" s="190">
        <v>22.050689999999999</v>
      </c>
      <c r="T47" s="190">
        <v>10.000299999999999</v>
      </c>
      <c r="U47" s="190">
        <v>200.48664000000002</v>
      </c>
      <c r="V47" s="190">
        <v>49.498660000000001</v>
      </c>
      <c r="W47" s="190">
        <v>30.962709999999998</v>
      </c>
      <c r="X47" s="190">
        <v>25.01275</v>
      </c>
      <c r="Y47" s="190">
        <v>10.133760000000001</v>
      </c>
      <c r="Z47" s="190">
        <v>15.85665</v>
      </c>
      <c r="AA47" s="190">
        <v>14.69364</v>
      </c>
      <c r="AB47" s="190">
        <v>24.777099999999997</v>
      </c>
      <c r="AC47" s="190">
        <v>25.998349999999999</v>
      </c>
      <c r="AD47" s="190">
        <v>73.964010000000002</v>
      </c>
      <c r="AE47" s="190">
        <v>39.270139999999998</v>
      </c>
      <c r="AF47" s="190">
        <v>58.229954837951695</v>
      </c>
      <c r="AG47" s="190">
        <v>94.346721745758927</v>
      </c>
      <c r="AH47" s="190">
        <v>58.610447656656703</v>
      </c>
      <c r="AI47" s="203"/>
      <c r="AJ47" s="203"/>
      <c r="AK47" s="203"/>
      <c r="AL47" s="203"/>
      <c r="AM47" s="203"/>
      <c r="AN47" s="167"/>
      <c r="AO47" s="167"/>
      <c r="AP47" s="167"/>
      <c r="AQ47" s="167"/>
      <c r="AR47" s="167"/>
      <c r="AS47" s="167"/>
      <c r="AT47" s="167"/>
      <c r="AU47" s="167"/>
      <c r="AV47" s="167"/>
      <c r="AW47" s="167"/>
      <c r="AX47" s="167"/>
      <c r="AY47" s="167"/>
    </row>
    <row r="48" spans="1:51" ht="15" x14ac:dyDescent="0.25">
      <c r="A48" s="147">
        <f>YampaRiverInflow.TotalOutflow!A48</f>
        <v>46023</v>
      </c>
      <c r="B48" s="280"/>
      <c r="C48" s="270"/>
      <c r="D48" s="285">
        <v>48.18</v>
      </c>
      <c r="E48" s="190">
        <v>147.14017999999999</v>
      </c>
      <c r="F48" s="190">
        <v>12.95735</v>
      </c>
      <c r="G48" s="190">
        <v>43.173999999999999</v>
      </c>
      <c r="H48" s="190">
        <v>43.572859999999999</v>
      </c>
      <c r="I48" s="190">
        <v>40.911610000000003</v>
      </c>
      <c r="J48" s="190">
        <v>13.873209999999998</v>
      </c>
      <c r="K48" s="190">
        <v>43.65607</v>
      </c>
      <c r="L48" s="190">
        <v>8.8752700000000004</v>
      </c>
      <c r="M48" s="190">
        <v>27.946300000000001</v>
      </c>
      <c r="N48" s="190">
        <v>3.3895900000000001</v>
      </c>
      <c r="O48" s="190">
        <v>303.37369000000001</v>
      </c>
      <c r="P48" s="190">
        <v>12.219719999999999</v>
      </c>
      <c r="Q48" s="190">
        <v>-9.3584500000000013</v>
      </c>
      <c r="R48" s="190">
        <v>28.872540000000001</v>
      </c>
      <c r="S48" s="190">
        <v>4.9805900000000003</v>
      </c>
      <c r="T48" s="190">
        <v>53.234699999999997</v>
      </c>
      <c r="U48" s="190">
        <v>36.51267</v>
      </c>
      <c r="V48" s="190">
        <v>15.039200000000001</v>
      </c>
      <c r="W48" s="190">
        <v>13.099450000000001</v>
      </c>
      <c r="X48" s="190">
        <v>6.7984099999999996</v>
      </c>
      <c r="Y48" s="190">
        <v>21.993320000000001</v>
      </c>
      <c r="Z48" s="190">
        <v>41.238190000000003</v>
      </c>
      <c r="AA48" s="190">
        <v>58.881329999999998</v>
      </c>
      <c r="AB48" s="190">
        <v>49.533120000000004</v>
      </c>
      <c r="AC48" s="190">
        <v>48.656099999999995</v>
      </c>
      <c r="AD48" s="190">
        <v>36.149560000000001</v>
      </c>
      <c r="AE48" s="190">
        <v>28.502187496324908</v>
      </c>
      <c r="AF48" s="190">
        <v>66.377511872836507</v>
      </c>
      <c r="AG48" s="190">
        <v>211.12333447291081</v>
      </c>
      <c r="AH48" s="190">
        <v>68.713341688972349</v>
      </c>
      <c r="AI48" s="203"/>
      <c r="AJ48" s="203"/>
      <c r="AK48" s="203"/>
      <c r="AL48" s="203"/>
      <c r="AM48" s="203"/>
      <c r="AN48" s="167"/>
      <c r="AO48" s="167"/>
      <c r="AP48" s="167"/>
      <c r="AQ48" s="167"/>
      <c r="AR48" s="167"/>
      <c r="AS48" s="167"/>
      <c r="AT48" s="167"/>
      <c r="AU48" s="167"/>
      <c r="AV48" s="167"/>
      <c r="AW48" s="167"/>
      <c r="AX48" s="167"/>
      <c r="AY48" s="167"/>
    </row>
    <row r="49" spans="1:1005" ht="15" x14ac:dyDescent="0.25">
      <c r="A49" s="147">
        <f>YampaRiverInflow.TotalOutflow!A49</f>
        <v>46054</v>
      </c>
      <c r="B49" s="280"/>
      <c r="C49" s="270"/>
      <c r="D49" s="285">
        <v>36.161000000000001</v>
      </c>
      <c r="E49" s="190">
        <v>89.958119999999994</v>
      </c>
      <c r="F49" s="190">
        <v>24.910400000000003</v>
      </c>
      <c r="G49" s="190">
        <v>-4.8160100000000003</v>
      </c>
      <c r="H49" s="190">
        <v>73.336060000000003</v>
      </c>
      <c r="I49" s="190">
        <v>36.586980000000004</v>
      </c>
      <c r="J49" s="190">
        <v>21.691119999999998</v>
      </c>
      <c r="K49" s="190">
        <v>36.689769999999996</v>
      </c>
      <c r="L49" s="190">
        <v>4.0654399999999997</v>
      </c>
      <c r="M49" s="190">
        <v>38.304220000000001</v>
      </c>
      <c r="N49" s="190">
        <v>19.567259999999997</v>
      </c>
      <c r="O49" s="190">
        <v>194.10926000000001</v>
      </c>
      <c r="P49" s="190">
        <v>10.566690000000001</v>
      </c>
      <c r="Q49" s="190">
        <v>18.006209999999999</v>
      </c>
      <c r="R49" s="190">
        <v>42.33981</v>
      </c>
      <c r="S49" s="190">
        <v>29.493419999999997</v>
      </c>
      <c r="T49" s="190">
        <v>57.446640000000002</v>
      </c>
      <c r="U49" s="190">
        <v>36.949750000000002</v>
      </c>
      <c r="V49" s="190">
        <v>19.886479999999999</v>
      </c>
      <c r="W49" s="190">
        <v>30.005659999999999</v>
      </c>
      <c r="X49" s="190">
        <v>35.553809999999999</v>
      </c>
      <c r="Y49" s="190">
        <v>40.773769999999999</v>
      </c>
      <c r="Z49" s="190">
        <v>31.995979999999999</v>
      </c>
      <c r="AA49" s="190">
        <v>74.449780000000004</v>
      </c>
      <c r="AB49" s="190">
        <v>14.88969</v>
      </c>
      <c r="AC49" s="190">
        <v>39.650980000000004</v>
      </c>
      <c r="AD49" s="190">
        <v>14.91981</v>
      </c>
      <c r="AE49" s="190">
        <v>53.503218596593655</v>
      </c>
      <c r="AF49" s="190">
        <v>97.944624983882534</v>
      </c>
      <c r="AG49" s="190">
        <v>211.27383722176506</v>
      </c>
      <c r="AH49" s="190">
        <v>63.115245487554333</v>
      </c>
      <c r="AI49" s="203"/>
      <c r="AJ49" s="203"/>
      <c r="AK49" s="203"/>
      <c r="AL49" s="203"/>
      <c r="AM49" s="203"/>
      <c r="AN49" s="167"/>
      <c r="AO49" s="167"/>
      <c r="AP49" s="167"/>
      <c r="AQ49" s="167"/>
      <c r="AR49" s="167"/>
      <c r="AS49" s="167"/>
      <c r="AT49" s="167"/>
      <c r="AU49" s="167"/>
      <c r="AV49" s="167"/>
      <c r="AW49" s="167"/>
      <c r="AX49" s="167"/>
      <c r="AY49" s="167"/>
    </row>
    <row r="50" spans="1:1005" ht="15" x14ac:dyDescent="0.25">
      <c r="A50" s="147">
        <f>YampaRiverInflow.TotalOutflow!A50</f>
        <v>46082</v>
      </c>
      <c r="B50" s="280"/>
      <c r="C50" s="270"/>
      <c r="D50" s="285">
        <v>31.26</v>
      </c>
      <c r="E50" s="190">
        <v>177.33817000000002</v>
      </c>
      <c r="F50" s="190">
        <v>-56.693550000000002</v>
      </c>
      <c r="G50" s="190">
        <v>37.615089999999995</v>
      </c>
      <c r="H50" s="190">
        <v>83.826080000000005</v>
      </c>
      <c r="I50" s="190">
        <v>-9.628680000000001</v>
      </c>
      <c r="J50" s="190">
        <v>-8.9868500000000004</v>
      </c>
      <c r="K50" s="190">
        <v>31.59817</v>
      </c>
      <c r="L50" s="190">
        <v>-31.764150000000001</v>
      </c>
      <c r="M50" s="190">
        <v>8.1977799999999998</v>
      </c>
      <c r="N50" s="190">
        <v>-4.6275300000000001</v>
      </c>
      <c r="O50" s="190">
        <v>107.54282000000001</v>
      </c>
      <c r="P50" s="190">
        <v>18.535509999999999</v>
      </c>
      <c r="Q50" s="190">
        <v>-8.2876000000000012</v>
      </c>
      <c r="R50" s="190">
        <v>9.9111000000000011</v>
      </c>
      <c r="S50" s="190">
        <v>-22.678090000000001</v>
      </c>
      <c r="T50" s="190">
        <v>14.65991</v>
      </c>
      <c r="U50" s="190">
        <v>17.707439999999998</v>
      </c>
      <c r="V50" s="190">
        <v>9.1945100000000011</v>
      </c>
      <c r="W50" s="190">
        <v>12.195319999999999</v>
      </c>
      <c r="X50" s="190">
        <v>-13.04682</v>
      </c>
      <c r="Y50" s="190">
        <v>5.0683699999999998</v>
      </c>
      <c r="Z50" s="190">
        <v>-22.833819999999999</v>
      </c>
      <c r="AA50" s="190">
        <v>21.36993</v>
      </c>
      <c r="AB50" s="190">
        <v>4.0066199999999998</v>
      </c>
      <c r="AC50" s="190">
        <v>64.574950000000001</v>
      </c>
      <c r="AD50" s="190">
        <v>63.134869999999999</v>
      </c>
      <c r="AE50" s="190">
        <v>61.180317783398927</v>
      </c>
      <c r="AF50" s="190">
        <v>128.26726604236279</v>
      </c>
      <c r="AG50" s="190">
        <v>224.00764611072893</v>
      </c>
      <c r="AH50" s="190">
        <v>43.466726188585206</v>
      </c>
      <c r="AI50" s="203"/>
      <c r="AJ50" s="203"/>
      <c r="AK50" s="203"/>
      <c r="AL50" s="203"/>
      <c r="AM50" s="203"/>
      <c r="AN50" s="167"/>
      <c r="AO50" s="167"/>
      <c r="AP50" s="167"/>
      <c r="AQ50" s="167"/>
      <c r="AR50" s="167"/>
      <c r="AS50" s="167"/>
      <c r="AT50" s="167"/>
      <c r="AU50" s="167"/>
      <c r="AV50" s="167"/>
      <c r="AW50" s="167"/>
      <c r="AX50" s="167"/>
      <c r="AY50" s="167"/>
    </row>
    <row r="51" spans="1:1005" ht="15" x14ac:dyDescent="0.25">
      <c r="A51" s="147">
        <f>YampaRiverInflow.TotalOutflow!A51</f>
        <v>46113</v>
      </c>
      <c r="B51" s="280"/>
      <c r="C51" s="270"/>
      <c r="D51" s="285">
        <v>20.477</v>
      </c>
      <c r="E51" s="190">
        <v>81.07553999999999</v>
      </c>
      <c r="F51" s="190">
        <v>86.656300000000002</v>
      </c>
      <c r="G51" s="190">
        <v>38.537150000000004</v>
      </c>
      <c r="H51" s="190">
        <v>88.094770000000011</v>
      </c>
      <c r="I51" s="190">
        <v>-55.505400000000002</v>
      </c>
      <c r="J51" s="190">
        <v>-25.224409999999999</v>
      </c>
      <c r="K51" s="190">
        <v>-11.06203</v>
      </c>
      <c r="L51" s="190">
        <v>-40.472319999999996</v>
      </c>
      <c r="M51" s="190">
        <v>-8.5150300000000012</v>
      </c>
      <c r="N51" s="190">
        <v>5.4860100000000003</v>
      </c>
      <c r="O51" s="190">
        <v>89.623949999999994</v>
      </c>
      <c r="P51" s="190">
        <v>5.5964700000000001</v>
      </c>
      <c r="Q51" s="190">
        <v>-13.982229999999999</v>
      </c>
      <c r="R51" s="190">
        <v>-5.7306000000000008</v>
      </c>
      <c r="S51" s="190">
        <v>-15.20013</v>
      </c>
      <c r="T51" s="190">
        <v>34.876040000000003</v>
      </c>
      <c r="U51" s="190">
        <v>71.3001</v>
      </c>
      <c r="V51" s="190">
        <v>20.61309</v>
      </c>
      <c r="W51" s="190">
        <v>9.5076800000000006</v>
      </c>
      <c r="X51" s="190">
        <v>-18.428540000000002</v>
      </c>
      <c r="Y51" s="190">
        <v>-11.481530000000001</v>
      </c>
      <c r="Z51" s="190">
        <v>17.488060000000001</v>
      </c>
      <c r="AA51" s="190">
        <v>42.204129999999999</v>
      </c>
      <c r="AB51" s="190">
        <v>-16.627680000000002</v>
      </c>
      <c r="AC51" s="190">
        <v>57.904980000000002</v>
      </c>
      <c r="AD51" s="190">
        <v>18.792390000000001</v>
      </c>
      <c r="AE51" s="190">
        <v>27.715374733300219</v>
      </c>
      <c r="AF51" s="190">
        <v>73.575185829979745</v>
      </c>
      <c r="AG51" s="190">
        <v>159.09265105449037</v>
      </c>
      <c r="AH51" s="190">
        <v>29.569324498987175</v>
      </c>
      <c r="AI51" s="203"/>
      <c r="AJ51" s="203"/>
      <c r="AK51" s="203"/>
      <c r="AL51" s="203"/>
      <c r="AM51" s="203"/>
      <c r="AN51" s="167"/>
      <c r="AO51" s="167"/>
      <c r="AP51" s="167"/>
      <c r="AQ51" s="167"/>
      <c r="AR51" s="167"/>
      <c r="AS51" s="167"/>
      <c r="AT51" s="167"/>
      <c r="AU51" s="167"/>
      <c r="AV51" s="167"/>
      <c r="AW51" s="167"/>
      <c r="AX51" s="167"/>
      <c r="AY51" s="167"/>
    </row>
    <row r="52" spans="1:1005" ht="15" x14ac:dyDescent="0.25">
      <c r="A52" s="147">
        <f>YampaRiverInflow.TotalOutflow!A52</f>
        <v>46143</v>
      </c>
      <c r="B52" s="280"/>
      <c r="C52" s="270"/>
      <c r="D52" s="285">
        <v>-4.415</v>
      </c>
      <c r="E52" s="190">
        <v>144.82448000000002</v>
      </c>
      <c r="F52" s="190">
        <v>15.857620000000001</v>
      </c>
      <c r="G52" s="190">
        <v>26.527619999999999</v>
      </c>
      <c r="H52" s="190">
        <v>112.01666</v>
      </c>
      <c r="I52" s="190">
        <v>5.9267599999999998</v>
      </c>
      <c r="J52" s="190">
        <v>-7.9631999999999996</v>
      </c>
      <c r="K52" s="190">
        <v>-10.182930000000001</v>
      </c>
      <c r="L52" s="190">
        <v>-18.910119999999999</v>
      </c>
      <c r="M52" s="190">
        <v>-5.1637899999999997</v>
      </c>
      <c r="N52" s="190">
        <v>4.8523900000000006</v>
      </c>
      <c r="O52" s="190">
        <v>136.5727</v>
      </c>
      <c r="P52" s="190">
        <v>-17.06551</v>
      </c>
      <c r="Q52" s="190">
        <v>-25.80247</v>
      </c>
      <c r="R52" s="190">
        <v>13.146979999999999</v>
      </c>
      <c r="S52" s="190">
        <v>9.7264300000000006</v>
      </c>
      <c r="T52" s="190">
        <v>41.096609999999998</v>
      </c>
      <c r="U52" s="190">
        <v>63.824849999999998</v>
      </c>
      <c r="V52" s="190">
        <v>-6.9918699999999996</v>
      </c>
      <c r="W52" s="190">
        <v>0.73799999999999999</v>
      </c>
      <c r="X52" s="190">
        <v>-18.297540000000001</v>
      </c>
      <c r="Y52" s="190">
        <v>-12.214030000000001</v>
      </c>
      <c r="Z52" s="190">
        <v>9.0859300000000012</v>
      </c>
      <c r="AA52" s="190">
        <v>5.1340200000000005</v>
      </c>
      <c r="AB52" s="190">
        <v>-29.088660000000001</v>
      </c>
      <c r="AC52" s="190">
        <v>48.692149999999998</v>
      </c>
      <c r="AD52" s="190">
        <v>-11.59253</v>
      </c>
      <c r="AE52" s="190">
        <v>13.941845357980599</v>
      </c>
      <c r="AF52" s="190">
        <v>50.616735034495079</v>
      </c>
      <c r="AG52" s="190">
        <v>122.33935550539928</v>
      </c>
      <c r="AH52" s="190">
        <v>45.147363021899245</v>
      </c>
      <c r="AI52" s="203"/>
      <c r="AJ52" s="203"/>
      <c r="AK52" s="203"/>
      <c r="AL52" s="203"/>
      <c r="AM52" s="203"/>
      <c r="AN52" s="167"/>
      <c r="AO52" s="167"/>
      <c r="AP52" s="167"/>
      <c r="AQ52" s="167"/>
      <c r="AR52" s="167"/>
      <c r="AS52" s="167"/>
      <c r="AT52" s="167"/>
      <c r="AU52" s="167"/>
      <c r="AV52" s="167"/>
      <c r="AW52" s="167"/>
      <c r="AX52" s="167"/>
      <c r="AY52" s="167"/>
    </row>
    <row r="53" spans="1:1005" ht="15" x14ac:dyDescent="0.25">
      <c r="A53" s="147">
        <f>YampaRiverInflow.TotalOutflow!A53</f>
        <v>46174</v>
      </c>
      <c r="B53" s="280"/>
      <c r="C53" s="270"/>
      <c r="D53" s="285">
        <v>-23.155999999999999</v>
      </c>
      <c r="E53" s="190">
        <v>48.385210000000001</v>
      </c>
      <c r="F53" s="190">
        <v>10.9796</v>
      </c>
      <c r="G53" s="190">
        <v>-16.415560000000003</v>
      </c>
      <c r="H53" s="190">
        <v>59.579190000000004</v>
      </c>
      <c r="I53" s="190">
        <v>20.131820000000001</v>
      </c>
      <c r="J53" s="190">
        <v>-1.8760000000000002E-2</v>
      </c>
      <c r="K53" s="190">
        <v>-40.888860000000001</v>
      </c>
      <c r="L53" s="190">
        <v>-24.57798</v>
      </c>
      <c r="M53" s="190">
        <v>-41.014429999999997</v>
      </c>
      <c r="N53" s="190">
        <v>-32.649230000000003</v>
      </c>
      <c r="O53" s="190">
        <v>31.118189999999998</v>
      </c>
      <c r="P53" s="190">
        <v>-16.25863</v>
      </c>
      <c r="Q53" s="190">
        <v>-29.007360000000002</v>
      </c>
      <c r="R53" s="190">
        <v>15.05063</v>
      </c>
      <c r="S53" s="190">
        <v>-28.113409999999998</v>
      </c>
      <c r="T53" s="190">
        <v>-6.2963900000000006</v>
      </c>
      <c r="U53" s="190">
        <v>35.037300000000002</v>
      </c>
      <c r="V53" s="190">
        <v>-16.40408</v>
      </c>
      <c r="W53" s="190">
        <v>-27.575620000000001</v>
      </c>
      <c r="X53" s="190">
        <v>-23.976099999999999</v>
      </c>
      <c r="Y53" s="190">
        <v>-8.1685800000000004</v>
      </c>
      <c r="Z53" s="190">
        <v>-18.756529999999998</v>
      </c>
      <c r="AA53" s="190">
        <v>-18.879729999999999</v>
      </c>
      <c r="AB53" s="190">
        <v>-18.7621</v>
      </c>
      <c r="AC53" s="190">
        <v>4.9375299999999998</v>
      </c>
      <c r="AD53" s="190">
        <v>-14.283790000000002</v>
      </c>
      <c r="AE53" s="190">
        <v>78.656605207787052</v>
      </c>
      <c r="AF53" s="190">
        <v>0.79443608718219216</v>
      </c>
      <c r="AG53" s="190">
        <v>10.795318554272191</v>
      </c>
      <c r="AH53" s="190">
        <v>-1.7823744887791051</v>
      </c>
      <c r="AI53" s="203"/>
      <c r="AJ53" s="203"/>
      <c r="AK53" s="203"/>
      <c r="AL53" s="203"/>
      <c r="AM53" s="203"/>
      <c r="AN53" s="167"/>
      <c r="AO53" s="167"/>
      <c r="AP53" s="167"/>
      <c r="AQ53" s="167"/>
      <c r="AR53" s="167"/>
      <c r="AS53" s="167"/>
      <c r="AT53" s="167"/>
      <c r="AU53" s="167"/>
      <c r="AV53" s="167"/>
      <c r="AW53" s="167"/>
      <c r="AX53" s="167"/>
      <c r="AY53" s="167"/>
    </row>
    <row r="54" spans="1:1005" ht="15" x14ac:dyDescent="0.25">
      <c r="A54" s="147">
        <f>YampaRiverInflow.TotalOutflow!A54</f>
        <v>46204</v>
      </c>
      <c r="B54" s="280"/>
      <c r="C54" s="270"/>
      <c r="D54" s="285">
        <v>-3.306</v>
      </c>
      <c r="E54" s="190">
        <v>30.843540000000001</v>
      </c>
      <c r="F54" s="190">
        <v>41.040230000000001</v>
      </c>
      <c r="G54" s="190">
        <v>14.490680000000001</v>
      </c>
      <c r="H54" s="190">
        <v>75.778990000000007</v>
      </c>
      <c r="I54" s="190">
        <v>65.886160000000004</v>
      </c>
      <c r="J54" s="190">
        <v>-49.466929999999998</v>
      </c>
      <c r="K54" s="190">
        <v>-38.095980000000004</v>
      </c>
      <c r="L54" s="190">
        <v>-9.229239999999999</v>
      </c>
      <c r="M54" s="190">
        <v>-13.51318</v>
      </c>
      <c r="N54" s="190">
        <v>-26.592950000000002</v>
      </c>
      <c r="O54" s="190">
        <v>24.434360000000002</v>
      </c>
      <c r="P54" s="190">
        <v>-13.056049999999999</v>
      </c>
      <c r="Q54" s="190">
        <v>-8.1851199999999995</v>
      </c>
      <c r="R54" s="190">
        <v>-2.57158</v>
      </c>
      <c r="S54" s="190">
        <v>-30.264680000000002</v>
      </c>
      <c r="T54" s="190">
        <v>-36.50526</v>
      </c>
      <c r="U54" s="190">
        <v>7.3666599999999995</v>
      </c>
      <c r="V54" s="190">
        <v>20.909459999999999</v>
      </c>
      <c r="W54" s="190">
        <v>21.97174</v>
      </c>
      <c r="X54" s="190">
        <v>-3.3679099999999997</v>
      </c>
      <c r="Y54" s="190">
        <v>5.8490699999999993</v>
      </c>
      <c r="Z54" s="190">
        <v>18.370330000000003</v>
      </c>
      <c r="AA54" s="190">
        <v>18.507080000000002</v>
      </c>
      <c r="AB54" s="190">
        <v>26.724900000000002</v>
      </c>
      <c r="AC54" s="190">
        <v>-54.714529999999996</v>
      </c>
      <c r="AD54" s="190">
        <v>-25.463419999999999</v>
      </c>
      <c r="AE54" s="190">
        <v>-6.2687281740997962</v>
      </c>
      <c r="AF54" s="190">
        <v>27.797003253292672</v>
      </c>
      <c r="AG54" s="190">
        <v>-8.8693892113595538</v>
      </c>
      <c r="AH54" s="190">
        <v>20.270427585364928</v>
      </c>
      <c r="AI54" s="203"/>
      <c r="AJ54" s="203"/>
      <c r="AK54" s="203"/>
      <c r="AL54" s="203"/>
      <c r="AM54" s="203"/>
      <c r="AN54" s="167"/>
      <c r="AO54" s="167"/>
      <c r="AP54" s="167"/>
      <c r="AQ54" s="167"/>
      <c r="AR54" s="167"/>
      <c r="AS54" s="167"/>
      <c r="AT54" s="167"/>
      <c r="AU54" s="167"/>
      <c r="AV54" s="167"/>
      <c r="AW54" s="167"/>
      <c r="AX54" s="167"/>
      <c r="AY54" s="167"/>
    </row>
    <row r="55" spans="1:1005" ht="15" x14ac:dyDescent="0.25">
      <c r="A55" s="147">
        <f>YampaRiverInflow.TotalOutflow!A55</f>
        <v>46235</v>
      </c>
      <c r="B55" s="280"/>
      <c r="C55" s="270"/>
      <c r="D55" s="285">
        <v>8.6560000000000006</v>
      </c>
      <c r="E55" s="190">
        <v>32.843679999999999</v>
      </c>
      <c r="F55" s="190">
        <v>9.41737</v>
      </c>
      <c r="G55" s="190">
        <v>73.407210000000006</v>
      </c>
      <c r="H55" s="190">
        <v>56.459800000000001</v>
      </c>
      <c r="I55" s="190">
        <v>48.113410000000002</v>
      </c>
      <c r="J55" s="190">
        <v>12.67862</v>
      </c>
      <c r="K55" s="190">
        <v>24.742099999999997</v>
      </c>
      <c r="L55" s="190">
        <v>-3.3823099999999999</v>
      </c>
      <c r="M55" s="190">
        <v>40.45872</v>
      </c>
      <c r="N55" s="190">
        <v>7.9324300000000001</v>
      </c>
      <c r="O55" s="190">
        <v>46.411089999999994</v>
      </c>
      <c r="P55" s="190">
        <v>6.7395899999999997</v>
      </c>
      <c r="Q55" s="190">
        <v>17.925740000000001</v>
      </c>
      <c r="R55" s="190">
        <v>17.421220000000002</v>
      </c>
      <c r="S55" s="190">
        <v>-3.9880599999999999</v>
      </c>
      <c r="T55" s="190">
        <v>-1.2442899999999999</v>
      </c>
      <c r="U55" s="190">
        <v>21.964880000000001</v>
      </c>
      <c r="V55" s="190">
        <v>75.510499999999993</v>
      </c>
      <c r="W55" s="190">
        <v>37.568370000000002</v>
      </c>
      <c r="X55" s="190">
        <v>42.03425</v>
      </c>
      <c r="Y55" s="190">
        <v>42.976790000000001</v>
      </c>
      <c r="Z55" s="190">
        <v>38.019089999999998</v>
      </c>
      <c r="AA55" s="190">
        <v>12.330110000000001</v>
      </c>
      <c r="AB55" s="190">
        <v>11.853590000000001</v>
      </c>
      <c r="AC55" s="190">
        <v>-10.878549999999999</v>
      </c>
      <c r="AD55" s="190">
        <v>0.28339999999999999</v>
      </c>
      <c r="AE55" s="190">
        <v>51.813121174655578</v>
      </c>
      <c r="AF55" s="190">
        <v>55.485192829981116</v>
      </c>
      <c r="AG55" s="190">
        <v>84.255431956262342</v>
      </c>
      <c r="AH55" s="190">
        <v>46.678198108351161</v>
      </c>
      <c r="AI55" s="203"/>
      <c r="AJ55" s="203"/>
      <c r="AK55" s="203"/>
      <c r="AL55" s="203"/>
      <c r="AM55" s="203"/>
      <c r="AN55" s="167"/>
      <c r="AO55" s="167"/>
      <c r="AP55" s="167"/>
      <c r="AQ55" s="167"/>
      <c r="AR55" s="167"/>
      <c r="AS55" s="167"/>
      <c r="AT55" s="167"/>
      <c r="AU55" s="167"/>
      <c r="AV55" s="167"/>
      <c r="AW55" s="167"/>
      <c r="AX55" s="167"/>
      <c r="AY55" s="167"/>
    </row>
    <row r="56" spans="1:1005" ht="15" x14ac:dyDescent="0.25">
      <c r="A56" s="147">
        <f>YampaRiverInflow.TotalOutflow!A56</f>
        <v>46266</v>
      </c>
      <c r="B56" s="280"/>
      <c r="C56" s="270"/>
      <c r="D56" s="285">
        <v>17.327999999999999</v>
      </c>
      <c r="E56" s="190">
        <v>42.169260000000001</v>
      </c>
      <c r="F56" s="190">
        <v>18.811229999999998</v>
      </c>
      <c r="G56" s="190">
        <v>37.728870000000001</v>
      </c>
      <c r="H56" s="190">
        <v>102.28238999999999</v>
      </c>
      <c r="I56" s="190">
        <v>63.219099999999997</v>
      </c>
      <c r="J56" s="190">
        <v>-1.1670799999999999</v>
      </c>
      <c r="K56" s="190">
        <v>27.992830000000001</v>
      </c>
      <c r="L56" s="190">
        <v>55.190280000000001</v>
      </c>
      <c r="M56" s="190">
        <v>32.140479999999997</v>
      </c>
      <c r="N56" s="190">
        <v>31.014310000000002</v>
      </c>
      <c r="O56" s="190">
        <v>29.221220000000002</v>
      </c>
      <c r="P56" s="190">
        <v>-5.8577599999999999</v>
      </c>
      <c r="Q56" s="190">
        <v>13.77566</v>
      </c>
      <c r="R56" s="190">
        <v>20.98864</v>
      </c>
      <c r="S56" s="190">
        <v>9.6280200000000011</v>
      </c>
      <c r="T56" s="190">
        <v>25.324290000000001</v>
      </c>
      <c r="U56" s="190">
        <v>17.578880000000002</v>
      </c>
      <c r="V56" s="190">
        <v>49.973109999999998</v>
      </c>
      <c r="W56" s="190">
        <v>68.102980000000002</v>
      </c>
      <c r="X56" s="190">
        <v>84.069659999999999</v>
      </c>
      <c r="Y56" s="190">
        <v>26.646470000000001</v>
      </c>
      <c r="Z56" s="190">
        <v>42.182259999999999</v>
      </c>
      <c r="AA56" s="190">
        <v>36.151679999999999</v>
      </c>
      <c r="AB56" s="190">
        <v>18.166060000000002</v>
      </c>
      <c r="AC56" s="190">
        <v>17.873080000000002</v>
      </c>
      <c r="AD56" s="190">
        <v>4.9049300000000002</v>
      </c>
      <c r="AE56" s="190">
        <v>64.526982142959554</v>
      </c>
      <c r="AF56" s="190">
        <v>64.196070820739521</v>
      </c>
      <c r="AG56" s="190">
        <v>71.079936959728215</v>
      </c>
      <c r="AH56" s="190">
        <v>58.189243912840368</v>
      </c>
      <c r="AI56" s="203"/>
      <c r="AJ56" s="203"/>
      <c r="AK56" s="203"/>
      <c r="AL56" s="203"/>
      <c r="AM56" s="203"/>
      <c r="AN56" s="167"/>
      <c r="AO56" s="167"/>
      <c r="AP56" s="167"/>
      <c r="AQ56" s="167"/>
      <c r="AR56" s="167"/>
      <c r="AS56" s="167"/>
      <c r="AT56" s="167"/>
      <c r="AU56" s="167"/>
      <c r="AV56" s="167"/>
      <c r="AW56" s="167"/>
      <c r="AX56" s="167"/>
      <c r="AY56" s="167"/>
    </row>
    <row r="57" spans="1:1005" ht="15" x14ac:dyDescent="0.25">
      <c r="A57" s="147">
        <f>YampaRiverInflow.TotalOutflow!A57</f>
        <v>46296</v>
      </c>
      <c r="B57" s="280"/>
      <c r="C57" s="270"/>
      <c r="D57" s="285">
        <v>20.555</v>
      </c>
      <c r="E57" s="190">
        <v>34.997630000000001</v>
      </c>
      <c r="F57" s="190">
        <v>11.211030000000001</v>
      </c>
      <c r="G57" s="190">
        <v>19.502970000000001</v>
      </c>
      <c r="H57" s="190">
        <v>54.718679999999999</v>
      </c>
      <c r="I57" s="190">
        <v>17.3261</v>
      </c>
      <c r="J57" s="190">
        <v>33.096730000000001</v>
      </c>
      <c r="K57" s="190">
        <v>7.0241199999999999</v>
      </c>
      <c r="L57" s="190">
        <v>38.168879999999994</v>
      </c>
      <c r="M57" s="190">
        <v>-0.32697000000000004</v>
      </c>
      <c r="N57" s="190">
        <v>84.070039999999992</v>
      </c>
      <c r="O57" s="190">
        <v>20.03706</v>
      </c>
      <c r="P57" s="190">
        <v>40.291160000000005</v>
      </c>
      <c r="Q57" s="190">
        <v>11.96547</v>
      </c>
      <c r="R57" s="190">
        <v>9.7060499999999994</v>
      </c>
      <c r="S57" s="190">
        <v>-4.8878300000000001</v>
      </c>
      <c r="T57" s="190">
        <v>42.031129999999997</v>
      </c>
      <c r="U57" s="190">
        <v>22.63785</v>
      </c>
      <c r="V57" s="190">
        <v>39.329860000000004</v>
      </c>
      <c r="W57" s="190">
        <v>28.046230000000001</v>
      </c>
      <c r="X57" s="190">
        <v>21.405650000000001</v>
      </c>
      <c r="Y57" s="190">
        <v>63.749839999999999</v>
      </c>
      <c r="Z57" s="190">
        <v>50.552589999999995</v>
      </c>
      <c r="AA57" s="190">
        <v>35.498150000000003</v>
      </c>
      <c r="AB57" s="190">
        <v>22.665689999999998</v>
      </c>
      <c r="AC57" s="190">
        <v>13.309760000000001</v>
      </c>
      <c r="AD57" s="190">
        <v>-5.9156000000000004</v>
      </c>
      <c r="AE57" s="190">
        <v>26.268479665397614</v>
      </c>
      <c r="AF57" s="190">
        <v>76.404177790335339</v>
      </c>
      <c r="AG57" s="190">
        <v>45.021740330611671</v>
      </c>
      <c r="AH57" s="190">
        <v>48.923185500669511</v>
      </c>
      <c r="AI57" s="203"/>
      <c r="AJ57" s="203"/>
      <c r="AK57" s="203"/>
      <c r="AL57" s="203"/>
      <c r="AM57" s="203"/>
      <c r="AN57" s="167"/>
      <c r="AO57" s="167"/>
      <c r="AP57" s="167"/>
      <c r="AQ57" s="167"/>
      <c r="AR57" s="167"/>
      <c r="AS57" s="167"/>
      <c r="AT57" s="167"/>
      <c r="AU57" s="167"/>
      <c r="AV57" s="167"/>
      <c r="AW57" s="167"/>
      <c r="AX57" s="167"/>
      <c r="AY57" s="167"/>
    </row>
    <row r="58" spans="1:1005" ht="15" x14ac:dyDescent="0.25">
      <c r="A58" s="147">
        <f>YampaRiverInflow.TotalOutflow!A58</f>
        <v>46327</v>
      </c>
      <c r="B58" s="280"/>
      <c r="C58" s="270"/>
      <c r="D58" s="285">
        <v>42.298999999999999</v>
      </c>
      <c r="E58" s="190">
        <v>42.111879999999999</v>
      </c>
      <c r="F58" s="190">
        <v>49.319809999999997</v>
      </c>
      <c r="G58" s="190">
        <v>62.6631</v>
      </c>
      <c r="H58" s="190">
        <v>57.306669999999997</v>
      </c>
      <c r="I58" s="190">
        <v>20.52073</v>
      </c>
      <c r="J58" s="190">
        <v>2.0303399999999998</v>
      </c>
      <c r="K58" s="190">
        <v>10.25154</v>
      </c>
      <c r="L58" s="190">
        <v>11.652959999999998</v>
      </c>
      <c r="M58" s="190">
        <v>18.590709999999998</v>
      </c>
      <c r="N58" s="190">
        <v>93.237679999999997</v>
      </c>
      <c r="O58" s="190">
        <v>8.5751200000000001</v>
      </c>
      <c r="P58" s="190">
        <v>14.65644</v>
      </c>
      <c r="Q58" s="190">
        <v>33.630459999999999</v>
      </c>
      <c r="R58" s="190">
        <v>27.760300000000001</v>
      </c>
      <c r="S58" s="190">
        <v>11.286379999999999</v>
      </c>
      <c r="T58" s="190">
        <v>-14.38903</v>
      </c>
      <c r="U58" s="190">
        <v>11.00366</v>
      </c>
      <c r="V58" s="190">
        <v>30.656770000000002</v>
      </c>
      <c r="W58" s="190">
        <v>78.433350000000004</v>
      </c>
      <c r="X58" s="190">
        <v>20.926279999999998</v>
      </c>
      <c r="Y58" s="190">
        <v>17.11955</v>
      </c>
      <c r="Z58" s="190">
        <v>49.568680000000001</v>
      </c>
      <c r="AA58" s="190">
        <v>30.38326</v>
      </c>
      <c r="AB58" s="190">
        <v>41.949339999999999</v>
      </c>
      <c r="AC58" s="190">
        <v>90.300280000000001</v>
      </c>
      <c r="AD58" s="190">
        <v>25.237020000000001</v>
      </c>
      <c r="AE58" s="190">
        <v>26.017717809976254</v>
      </c>
      <c r="AF58" s="190">
        <v>42.795492049736886</v>
      </c>
      <c r="AG58" s="190">
        <v>56.29713986604478</v>
      </c>
      <c r="AH58" s="190">
        <v>12.602030529735451</v>
      </c>
      <c r="AI58" s="203"/>
      <c r="AJ58" s="203"/>
      <c r="AK58" s="203"/>
      <c r="AL58" s="203"/>
      <c r="AM58" s="203"/>
      <c r="AN58" s="167"/>
      <c r="AO58" s="167"/>
      <c r="AP58" s="167"/>
      <c r="AQ58" s="167"/>
      <c r="AR58" s="167"/>
      <c r="AS58" s="167"/>
      <c r="AT58" s="167"/>
      <c r="AU58" s="167"/>
      <c r="AV58" s="167"/>
      <c r="AW58" s="167"/>
      <c r="AX58" s="167"/>
      <c r="AY58" s="167"/>
    </row>
    <row r="59" spans="1:1005" ht="15" x14ac:dyDescent="0.25">
      <c r="A59" s="147">
        <f>YampaRiverInflow.TotalOutflow!A59</f>
        <v>46357</v>
      </c>
      <c r="B59" s="280"/>
      <c r="C59" s="270"/>
      <c r="D59" s="285">
        <v>41.247999999999998</v>
      </c>
      <c r="E59" s="190">
        <v>23.632810000000003</v>
      </c>
      <c r="F59" s="190">
        <v>26.613599999999998</v>
      </c>
      <c r="G59" s="190">
        <v>20.40418</v>
      </c>
      <c r="H59" s="190">
        <v>6.7861099999999999</v>
      </c>
      <c r="I59" s="190">
        <v>7.0875000000000004</v>
      </c>
      <c r="J59" s="190">
        <v>18.854099999999999</v>
      </c>
      <c r="K59" s="190">
        <v>35.589959999999998</v>
      </c>
      <c r="L59" s="190">
        <v>26.338159999999998</v>
      </c>
      <c r="M59" s="190">
        <v>20.191050000000001</v>
      </c>
      <c r="N59" s="190">
        <v>74.97139</v>
      </c>
      <c r="O59" s="190">
        <v>11.51708</v>
      </c>
      <c r="P59" s="190">
        <v>-4.6183199999999998</v>
      </c>
      <c r="Q59" s="190">
        <v>27.153869999999998</v>
      </c>
      <c r="R59" s="190">
        <v>22.050689999999999</v>
      </c>
      <c r="S59" s="190">
        <v>10.000299999999999</v>
      </c>
      <c r="T59" s="190">
        <v>200.48664000000002</v>
      </c>
      <c r="U59" s="190">
        <v>49.498660000000001</v>
      </c>
      <c r="V59" s="190">
        <v>30.962709999999998</v>
      </c>
      <c r="W59" s="190">
        <v>25.01275</v>
      </c>
      <c r="X59" s="190">
        <v>10.133760000000001</v>
      </c>
      <c r="Y59" s="190">
        <v>15.85665</v>
      </c>
      <c r="Z59" s="190">
        <v>14.69364</v>
      </c>
      <c r="AA59" s="190">
        <v>24.777099999999997</v>
      </c>
      <c r="AB59" s="190">
        <v>25.998349999999999</v>
      </c>
      <c r="AC59" s="190">
        <v>73.964010000000002</v>
      </c>
      <c r="AD59" s="190">
        <v>39.270139999999998</v>
      </c>
      <c r="AE59" s="190">
        <v>58.229954837951695</v>
      </c>
      <c r="AF59" s="190">
        <v>94.346721745758927</v>
      </c>
      <c r="AG59" s="190">
        <v>58.610447656656703</v>
      </c>
      <c r="AH59" s="190">
        <v>76.782752691710428</v>
      </c>
      <c r="AI59" s="203"/>
      <c r="AJ59" s="203"/>
      <c r="AK59" s="203"/>
      <c r="AL59" s="203"/>
      <c r="AM59" s="203"/>
      <c r="AN59" s="167"/>
      <c r="AO59" s="167"/>
      <c r="AP59" s="167"/>
      <c r="AQ59" s="167"/>
      <c r="AR59" s="167"/>
      <c r="AS59" s="167"/>
      <c r="AT59" s="167"/>
      <c r="AU59" s="167"/>
      <c r="AV59" s="167"/>
      <c r="AW59" s="167"/>
      <c r="AX59" s="167"/>
      <c r="AY59" s="167"/>
    </row>
    <row r="60" spans="1:1005" ht="15" x14ac:dyDescent="0.25">
      <c r="A60" s="147">
        <f>YampaRiverInflow.TotalOutflow!A60</f>
        <v>46388</v>
      </c>
      <c r="B60" s="280"/>
      <c r="C60" s="270"/>
      <c r="D60" s="285">
        <v>48.18</v>
      </c>
      <c r="E60" s="190">
        <v>12.95735</v>
      </c>
      <c r="F60" s="190">
        <v>43.173999999999999</v>
      </c>
      <c r="G60" s="190">
        <v>43.572859999999999</v>
      </c>
      <c r="H60" s="190">
        <v>40.911610000000003</v>
      </c>
      <c r="I60" s="190">
        <v>13.873209999999998</v>
      </c>
      <c r="J60" s="190">
        <v>43.65607</v>
      </c>
      <c r="K60" s="190">
        <v>8.8752700000000004</v>
      </c>
      <c r="L60" s="190">
        <v>27.946300000000001</v>
      </c>
      <c r="M60" s="190">
        <v>3.3895900000000001</v>
      </c>
      <c r="N60" s="190">
        <v>303.37369000000001</v>
      </c>
      <c r="O60" s="190">
        <v>12.219719999999999</v>
      </c>
      <c r="P60" s="190">
        <v>-9.3584500000000013</v>
      </c>
      <c r="Q60" s="190">
        <v>28.872540000000001</v>
      </c>
      <c r="R60" s="190">
        <v>4.9805900000000003</v>
      </c>
      <c r="S60" s="190">
        <v>53.234699999999997</v>
      </c>
      <c r="T60" s="190">
        <v>36.51267</v>
      </c>
      <c r="U60" s="190">
        <v>15.039200000000001</v>
      </c>
      <c r="V60" s="190">
        <v>13.099450000000001</v>
      </c>
      <c r="W60" s="190">
        <v>6.7984099999999996</v>
      </c>
      <c r="X60" s="190">
        <v>21.993320000000001</v>
      </c>
      <c r="Y60" s="190">
        <v>41.238190000000003</v>
      </c>
      <c r="Z60" s="190">
        <v>58.881329999999998</v>
      </c>
      <c r="AA60" s="190">
        <v>49.533120000000004</v>
      </c>
      <c r="AB60" s="190">
        <v>48.656099999999995</v>
      </c>
      <c r="AC60" s="190">
        <v>36.149560000000001</v>
      </c>
      <c r="AD60" s="190">
        <v>28.502187496324908</v>
      </c>
      <c r="AE60" s="190">
        <v>66.377511872836507</v>
      </c>
      <c r="AF60" s="190">
        <v>211.12333447291081</v>
      </c>
      <c r="AG60" s="190">
        <v>68.713341688972349</v>
      </c>
      <c r="AH60" s="190">
        <v>147.80087564376487</v>
      </c>
      <c r="AI60" s="203"/>
      <c r="AJ60" s="203"/>
      <c r="AK60" s="203"/>
      <c r="AL60" s="203"/>
      <c r="AM60" s="203"/>
      <c r="AN60" s="167"/>
      <c r="AO60" s="167"/>
      <c r="AP60" s="167"/>
      <c r="AQ60" s="167"/>
      <c r="AR60" s="167"/>
      <c r="AS60" s="167"/>
      <c r="AT60" s="167"/>
      <c r="AU60" s="167"/>
      <c r="AV60" s="167"/>
      <c r="AW60" s="167"/>
      <c r="AX60" s="167"/>
      <c r="AY60" s="167"/>
    </row>
    <row r="61" spans="1:1005" ht="15" x14ac:dyDescent="0.25">
      <c r="A61" s="147">
        <f>YampaRiverInflow.TotalOutflow!A61</f>
        <v>46419</v>
      </c>
      <c r="B61" s="280"/>
      <c r="C61" s="270"/>
      <c r="D61" s="285">
        <v>36.161000000000001</v>
      </c>
      <c r="E61" s="190">
        <v>24.910400000000003</v>
      </c>
      <c r="F61" s="190">
        <v>-4.8160100000000003</v>
      </c>
      <c r="G61" s="190">
        <v>73.336060000000003</v>
      </c>
      <c r="H61" s="190">
        <v>36.586980000000004</v>
      </c>
      <c r="I61" s="190">
        <v>21.691119999999998</v>
      </c>
      <c r="J61" s="190">
        <v>36.689769999999996</v>
      </c>
      <c r="K61" s="190">
        <v>4.0654399999999997</v>
      </c>
      <c r="L61" s="190">
        <v>38.304220000000001</v>
      </c>
      <c r="M61" s="190">
        <v>19.567259999999997</v>
      </c>
      <c r="N61" s="190">
        <v>194.10926000000001</v>
      </c>
      <c r="O61" s="190">
        <v>10.566690000000001</v>
      </c>
      <c r="P61" s="190">
        <v>18.006209999999999</v>
      </c>
      <c r="Q61" s="190">
        <v>42.33981</v>
      </c>
      <c r="R61" s="190">
        <v>29.493419999999997</v>
      </c>
      <c r="S61" s="190">
        <v>57.446640000000002</v>
      </c>
      <c r="T61" s="190">
        <v>36.949750000000002</v>
      </c>
      <c r="U61" s="190">
        <v>19.886479999999999</v>
      </c>
      <c r="V61" s="190">
        <v>30.005659999999999</v>
      </c>
      <c r="W61" s="190">
        <v>35.553809999999999</v>
      </c>
      <c r="X61" s="190">
        <v>40.773769999999999</v>
      </c>
      <c r="Y61" s="190">
        <v>31.995979999999999</v>
      </c>
      <c r="Z61" s="190">
        <v>74.449780000000004</v>
      </c>
      <c r="AA61" s="190">
        <v>14.88969</v>
      </c>
      <c r="AB61" s="190">
        <v>39.650980000000004</v>
      </c>
      <c r="AC61" s="190">
        <v>14.91981</v>
      </c>
      <c r="AD61" s="190">
        <v>53.503218596593655</v>
      </c>
      <c r="AE61" s="190">
        <v>97.944624983882534</v>
      </c>
      <c r="AF61" s="190">
        <v>211.27383722176506</v>
      </c>
      <c r="AG61" s="190">
        <v>63.115245487554333</v>
      </c>
      <c r="AH61" s="190">
        <v>90.409230286593882</v>
      </c>
      <c r="AI61" s="203"/>
      <c r="AJ61" s="203"/>
      <c r="AK61" s="203"/>
      <c r="AL61" s="203"/>
      <c r="AM61" s="203"/>
      <c r="AN61" s="167"/>
      <c r="AO61" s="167"/>
      <c r="AP61" s="167"/>
      <c r="AQ61" s="167"/>
      <c r="AR61" s="167"/>
      <c r="AS61" s="167"/>
      <c r="AT61" s="167"/>
      <c r="AU61" s="167"/>
      <c r="AV61" s="167"/>
      <c r="AW61" s="167"/>
      <c r="AX61" s="167"/>
      <c r="AY61" s="167"/>
    </row>
    <row r="62" spans="1:1005" ht="15" x14ac:dyDescent="0.25">
      <c r="A62" s="147">
        <f>YampaRiverInflow.TotalOutflow!A62</f>
        <v>46447</v>
      </c>
      <c r="B62" s="280"/>
      <c r="C62" s="270"/>
      <c r="D62" s="285">
        <v>31.26</v>
      </c>
      <c r="E62" s="190">
        <v>-56.693550000000002</v>
      </c>
      <c r="F62" s="190">
        <v>37.615089999999995</v>
      </c>
      <c r="G62" s="190">
        <v>83.826080000000005</v>
      </c>
      <c r="H62" s="190">
        <v>-9.628680000000001</v>
      </c>
      <c r="I62" s="190">
        <v>-8.9868500000000004</v>
      </c>
      <c r="J62" s="190">
        <v>31.59817</v>
      </c>
      <c r="K62" s="190">
        <v>-31.764150000000001</v>
      </c>
      <c r="L62" s="190">
        <v>8.1977799999999998</v>
      </c>
      <c r="M62" s="190">
        <v>-4.6275300000000001</v>
      </c>
      <c r="N62" s="190">
        <v>107.54282000000001</v>
      </c>
      <c r="O62" s="190">
        <v>18.535509999999999</v>
      </c>
      <c r="P62" s="190">
        <v>-8.2876000000000012</v>
      </c>
      <c r="Q62" s="190">
        <v>9.9111000000000011</v>
      </c>
      <c r="R62" s="190">
        <v>-22.678090000000001</v>
      </c>
      <c r="S62" s="190">
        <v>14.65991</v>
      </c>
      <c r="T62" s="190">
        <v>17.707439999999998</v>
      </c>
      <c r="U62" s="190">
        <v>9.1945100000000011</v>
      </c>
      <c r="V62" s="190">
        <v>12.195319999999999</v>
      </c>
      <c r="W62" s="190">
        <v>-13.04682</v>
      </c>
      <c r="X62" s="190">
        <v>5.0683699999999998</v>
      </c>
      <c r="Y62" s="190">
        <v>-22.833819999999999</v>
      </c>
      <c r="Z62" s="190">
        <v>21.36993</v>
      </c>
      <c r="AA62" s="190">
        <v>4.0066199999999998</v>
      </c>
      <c r="AB62" s="190">
        <v>64.574950000000001</v>
      </c>
      <c r="AC62" s="190">
        <v>63.134869999999999</v>
      </c>
      <c r="AD62" s="190">
        <v>61.180317783398927</v>
      </c>
      <c r="AE62" s="190">
        <v>128.26726604236279</v>
      </c>
      <c r="AF62" s="190">
        <v>224.00764611072893</v>
      </c>
      <c r="AG62" s="190">
        <v>43.466726188585206</v>
      </c>
      <c r="AH62" s="190">
        <v>176.01578651210627</v>
      </c>
      <c r="AI62" s="203"/>
      <c r="AJ62" s="203"/>
      <c r="AK62" s="203"/>
      <c r="AL62" s="203"/>
      <c r="AM62" s="203"/>
      <c r="AN62" s="167"/>
      <c r="AO62" s="167"/>
      <c r="AP62" s="167"/>
      <c r="AQ62" s="167"/>
      <c r="AR62" s="167"/>
      <c r="AS62" s="167"/>
      <c r="AT62" s="167"/>
      <c r="AU62" s="167"/>
      <c r="AV62" s="167"/>
      <c r="AW62" s="167"/>
      <c r="AX62" s="167"/>
      <c r="AY62" s="167"/>
    </row>
    <row r="63" spans="1:1005" ht="15" x14ac:dyDescent="0.25">
      <c r="A63" s="147">
        <f>YampaRiverInflow.TotalOutflow!A63</f>
        <v>46478</v>
      </c>
      <c r="B63" s="280"/>
      <c r="C63" s="270"/>
      <c r="D63" s="285">
        <v>20.477</v>
      </c>
      <c r="E63" s="190">
        <v>86.656300000000002</v>
      </c>
      <c r="F63" s="190">
        <v>38.537150000000004</v>
      </c>
      <c r="G63" s="190">
        <v>88.094770000000011</v>
      </c>
      <c r="H63" s="190">
        <v>-55.505400000000002</v>
      </c>
      <c r="I63" s="190">
        <v>-25.224409999999999</v>
      </c>
      <c r="J63" s="190">
        <v>-11.06203</v>
      </c>
      <c r="K63" s="190">
        <v>-40.472319999999996</v>
      </c>
      <c r="L63" s="190">
        <v>-8.5150300000000012</v>
      </c>
      <c r="M63" s="190">
        <v>5.4860100000000003</v>
      </c>
      <c r="N63" s="190">
        <v>89.623949999999994</v>
      </c>
      <c r="O63" s="190">
        <v>5.5964700000000001</v>
      </c>
      <c r="P63" s="190">
        <v>-13.982229999999999</v>
      </c>
      <c r="Q63" s="190">
        <v>-5.7306000000000008</v>
      </c>
      <c r="R63" s="190">
        <v>-15.20013</v>
      </c>
      <c r="S63" s="190">
        <v>34.876040000000003</v>
      </c>
      <c r="T63" s="190">
        <v>71.3001</v>
      </c>
      <c r="U63" s="190">
        <v>20.61309</v>
      </c>
      <c r="V63" s="190">
        <v>9.5076800000000006</v>
      </c>
      <c r="W63" s="190">
        <v>-18.428540000000002</v>
      </c>
      <c r="X63" s="190">
        <v>-11.481530000000001</v>
      </c>
      <c r="Y63" s="190">
        <v>17.488060000000001</v>
      </c>
      <c r="Z63" s="190">
        <v>42.204129999999999</v>
      </c>
      <c r="AA63" s="190">
        <v>-16.627680000000002</v>
      </c>
      <c r="AB63" s="190">
        <v>57.904980000000002</v>
      </c>
      <c r="AC63" s="190">
        <v>18.792390000000001</v>
      </c>
      <c r="AD63" s="190">
        <v>27.715374733300219</v>
      </c>
      <c r="AE63" s="190">
        <v>73.575185829979745</v>
      </c>
      <c r="AF63" s="190">
        <v>159.09265105449037</v>
      </c>
      <c r="AG63" s="190">
        <v>29.569324498987175</v>
      </c>
      <c r="AH63" s="190">
        <v>81.100535732897853</v>
      </c>
      <c r="AI63" s="203"/>
      <c r="AJ63" s="203"/>
      <c r="AK63" s="203"/>
      <c r="AL63" s="203"/>
      <c r="AM63" s="203"/>
      <c r="AN63" s="167"/>
      <c r="AO63" s="167"/>
      <c r="AP63" s="167"/>
      <c r="AQ63" s="167"/>
      <c r="AR63" s="167"/>
      <c r="AS63" s="167"/>
      <c r="AT63" s="167"/>
      <c r="AU63" s="167"/>
      <c r="AV63" s="167"/>
      <c r="AW63" s="167"/>
      <c r="AX63" s="167"/>
      <c r="AY63" s="167"/>
    </row>
    <row r="64" spans="1:1005" ht="15" x14ac:dyDescent="0.25">
      <c r="A64" s="147">
        <f>YampaRiverInflow.TotalOutflow!A64</f>
        <v>46508</v>
      </c>
      <c r="B64" s="280"/>
      <c r="C64" s="270"/>
      <c r="D64" s="285">
        <v>-4.415</v>
      </c>
      <c r="E64" s="190">
        <v>15.857620000000001</v>
      </c>
      <c r="F64" s="190">
        <v>26.527619999999999</v>
      </c>
      <c r="G64" s="190">
        <v>112.01666</v>
      </c>
      <c r="H64" s="190">
        <v>5.9267599999999998</v>
      </c>
      <c r="I64" s="190">
        <v>-7.9631999999999996</v>
      </c>
      <c r="J64" s="190">
        <v>-10.182930000000001</v>
      </c>
      <c r="K64" s="190">
        <v>-18.910119999999999</v>
      </c>
      <c r="L64" s="190">
        <v>-5.1637899999999997</v>
      </c>
      <c r="M64" s="190">
        <v>4.8523900000000006</v>
      </c>
      <c r="N64" s="190">
        <v>136.5727</v>
      </c>
      <c r="O64" s="190">
        <v>-17.06551</v>
      </c>
      <c r="P64" s="190">
        <v>-25.80247</v>
      </c>
      <c r="Q64" s="190">
        <v>13.146979999999999</v>
      </c>
      <c r="R64" s="190">
        <v>9.7264300000000006</v>
      </c>
      <c r="S64" s="190">
        <v>41.096609999999998</v>
      </c>
      <c r="T64" s="190">
        <v>63.824849999999998</v>
      </c>
      <c r="U64" s="190">
        <v>-6.9918699999999996</v>
      </c>
      <c r="V64" s="190">
        <v>0.73799999999999999</v>
      </c>
      <c r="W64" s="190">
        <v>-18.297540000000001</v>
      </c>
      <c r="X64" s="190">
        <v>-12.214030000000001</v>
      </c>
      <c r="Y64" s="190">
        <v>9.0859300000000012</v>
      </c>
      <c r="Z64" s="190">
        <v>5.1340200000000005</v>
      </c>
      <c r="AA64" s="190">
        <v>-29.088660000000001</v>
      </c>
      <c r="AB64" s="190">
        <v>48.692149999999998</v>
      </c>
      <c r="AC64" s="190">
        <v>-11.59253</v>
      </c>
      <c r="AD64" s="190">
        <v>13.941845357980599</v>
      </c>
      <c r="AE64" s="190">
        <v>50.616735034495079</v>
      </c>
      <c r="AF64" s="190">
        <v>122.33935550539928</v>
      </c>
      <c r="AG64" s="190">
        <v>45.147363021899245</v>
      </c>
      <c r="AH64" s="190">
        <v>144.73754131987366</v>
      </c>
      <c r="AI64" s="203"/>
      <c r="AJ64" s="203"/>
      <c r="AK64" s="203"/>
      <c r="AL64" s="203"/>
      <c r="AM64" s="203"/>
      <c r="AN64" s="167"/>
      <c r="AO64" s="167"/>
      <c r="AP64" s="167"/>
      <c r="AQ64" s="167"/>
      <c r="AR64" s="167"/>
      <c r="AS64" s="167"/>
      <c r="AT64" s="167"/>
      <c r="AU64" s="167"/>
      <c r="AV64" s="167"/>
      <c r="AW64" s="167"/>
      <c r="AX64" s="167"/>
      <c r="AY64" s="167"/>
      <c r="ALQ64" s="172" t="e">
        <v>#N/A</v>
      </c>
    </row>
    <row r="65" spans="1:1005" ht="15" x14ac:dyDescent="0.25">
      <c r="A65" s="147">
        <f>YampaRiverInflow.TotalOutflow!A65</f>
        <v>46539</v>
      </c>
      <c r="B65" s="280"/>
      <c r="C65" s="270"/>
      <c r="D65" s="285">
        <v>-23.155999999999999</v>
      </c>
      <c r="E65" s="190">
        <v>10.9796</v>
      </c>
      <c r="F65" s="190">
        <v>-16.415560000000003</v>
      </c>
      <c r="G65" s="190">
        <v>59.579190000000004</v>
      </c>
      <c r="H65" s="190">
        <v>20.131820000000001</v>
      </c>
      <c r="I65" s="190">
        <v>-1.8760000000000002E-2</v>
      </c>
      <c r="J65" s="190">
        <v>-40.888860000000001</v>
      </c>
      <c r="K65" s="190">
        <v>-24.57798</v>
      </c>
      <c r="L65" s="190">
        <v>-41.014429999999997</v>
      </c>
      <c r="M65" s="190">
        <v>-32.649230000000003</v>
      </c>
      <c r="N65" s="190">
        <v>31.118189999999998</v>
      </c>
      <c r="O65" s="190">
        <v>-16.25863</v>
      </c>
      <c r="P65" s="190">
        <v>-29.007360000000002</v>
      </c>
      <c r="Q65" s="190">
        <v>15.05063</v>
      </c>
      <c r="R65" s="190">
        <v>-28.113409999999998</v>
      </c>
      <c r="S65" s="190">
        <v>-6.2963900000000006</v>
      </c>
      <c r="T65" s="190">
        <v>35.037300000000002</v>
      </c>
      <c r="U65" s="190">
        <v>-16.40408</v>
      </c>
      <c r="V65" s="190">
        <v>-27.575620000000001</v>
      </c>
      <c r="W65" s="190">
        <v>-23.976099999999999</v>
      </c>
      <c r="X65" s="190">
        <v>-8.1685800000000004</v>
      </c>
      <c r="Y65" s="190">
        <v>-18.756529999999998</v>
      </c>
      <c r="Z65" s="190">
        <v>-18.879729999999999</v>
      </c>
      <c r="AA65" s="190">
        <v>-18.7621</v>
      </c>
      <c r="AB65" s="190">
        <v>4.9375299999999998</v>
      </c>
      <c r="AC65" s="190">
        <v>-14.283790000000002</v>
      </c>
      <c r="AD65" s="190">
        <v>78.656605207787052</v>
      </c>
      <c r="AE65" s="190">
        <v>0.79443608718219216</v>
      </c>
      <c r="AF65" s="190">
        <v>10.795318554272191</v>
      </c>
      <c r="AG65" s="190">
        <v>-1.7823744887791051</v>
      </c>
      <c r="AH65" s="190">
        <v>48.433600307417684</v>
      </c>
      <c r="AI65" s="203"/>
      <c r="AJ65" s="203"/>
      <c r="AK65" s="203"/>
      <c r="AL65" s="203"/>
      <c r="AM65" s="203"/>
      <c r="AN65" s="167"/>
      <c r="AO65" s="167"/>
      <c r="AP65" s="167"/>
      <c r="AQ65" s="167"/>
      <c r="AR65" s="167"/>
      <c r="AS65" s="167"/>
      <c r="AT65" s="167"/>
      <c r="AU65" s="167"/>
      <c r="AV65" s="167"/>
      <c r="AW65" s="167"/>
      <c r="AX65" s="167"/>
      <c r="AY65" s="167"/>
      <c r="ALQ65" s="172" t="e">
        <v>#N/A</v>
      </c>
    </row>
    <row r="66" spans="1:1005" ht="15" x14ac:dyDescent="0.25">
      <c r="A66" s="147">
        <f>YampaRiverInflow.TotalOutflow!A66</f>
        <v>46569</v>
      </c>
      <c r="B66" s="280"/>
      <c r="C66" s="270"/>
      <c r="D66" s="285">
        <v>-3.306</v>
      </c>
      <c r="E66" s="190">
        <v>41.040230000000001</v>
      </c>
      <c r="F66" s="190">
        <v>14.490680000000001</v>
      </c>
      <c r="G66" s="190">
        <v>75.778990000000007</v>
      </c>
      <c r="H66" s="190">
        <v>65.886160000000004</v>
      </c>
      <c r="I66" s="190">
        <v>-49.466929999999998</v>
      </c>
      <c r="J66" s="190">
        <v>-38.095980000000004</v>
      </c>
      <c r="K66" s="190">
        <v>-9.229239999999999</v>
      </c>
      <c r="L66" s="190">
        <v>-13.51318</v>
      </c>
      <c r="M66" s="190">
        <v>-26.592950000000002</v>
      </c>
      <c r="N66" s="190">
        <v>24.434360000000002</v>
      </c>
      <c r="O66" s="190">
        <v>-13.056049999999999</v>
      </c>
      <c r="P66" s="190">
        <v>-8.1851199999999995</v>
      </c>
      <c r="Q66" s="190">
        <v>-2.57158</v>
      </c>
      <c r="R66" s="190">
        <v>-30.264680000000002</v>
      </c>
      <c r="S66" s="190">
        <v>-36.50526</v>
      </c>
      <c r="T66" s="190">
        <v>7.3666599999999995</v>
      </c>
      <c r="U66" s="190">
        <v>20.909459999999999</v>
      </c>
      <c r="V66" s="190">
        <v>21.97174</v>
      </c>
      <c r="W66" s="190">
        <v>-3.3679099999999997</v>
      </c>
      <c r="X66" s="190">
        <v>5.8490699999999993</v>
      </c>
      <c r="Y66" s="190">
        <v>18.370330000000003</v>
      </c>
      <c r="Z66" s="190">
        <v>18.507080000000002</v>
      </c>
      <c r="AA66" s="190">
        <v>26.724900000000002</v>
      </c>
      <c r="AB66" s="190">
        <v>-54.714529999999996</v>
      </c>
      <c r="AC66" s="190">
        <v>-25.463419999999999</v>
      </c>
      <c r="AD66" s="190">
        <v>-6.2687281740997962</v>
      </c>
      <c r="AE66" s="190">
        <v>27.797003253292672</v>
      </c>
      <c r="AF66" s="190">
        <v>-8.8693892113595538</v>
      </c>
      <c r="AG66" s="190">
        <v>20.270427585364928</v>
      </c>
      <c r="AH66" s="190">
        <v>31.095874910913547</v>
      </c>
      <c r="AI66" s="203"/>
      <c r="AJ66" s="203"/>
      <c r="AK66" s="203"/>
      <c r="AL66" s="203"/>
      <c r="AM66" s="203"/>
      <c r="AN66" s="167"/>
      <c r="AO66" s="167"/>
      <c r="AP66" s="167"/>
      <c r="AQ66" s="167"/>
      <c r="AR66" s="167"/>
      <c r="AS66" s="167"/>
      <c r="AT66" s="167"/>
      <c r="AU66" s="167"/>
      <c r="AV66" s="167"/>
      <c r="AW66" s="167"/>
      <c r="AX66" s="167"/>
      <c r="AY66" s="167"/>
      <c r="ALQ66" s="172" t="e">
        <v>#N/A</v>
      </c>
    </row>
    <row r="67" spans="1:1005" ht="15" x14ac:dyDescent="0.25">
      <c r="A67" s="147">
        <f>YampaRiverInflow.TotalOutflow!A67</f>
        <v>46600</v>
      </c>
      <c r="B67" s="280"/>
      <c r="C67" s="270"/>
      <c r="D67" s="285">
        <v>8.6560000000000006</v>
      </c>
      <c r="E67" s="190">
        <v>9.41737</v>
      </c>
      <c r="F67" s="190">
        <v>73.407210000000006</v>
      </c>
      <c r="G67" s="190">
        <v>56.459800000000001</v>
      </c>
      <c r="H67" s="190">
        <v>48.113410000000002</v>
      </c>
      <c r="I67" s="190">
        <v>12.67862</v>
      </c>
      <c r="J67" s="190">
        <v>24.742099999999997</v>
      </c>
      <c r="K67" s="190">
        <v>-3.3823099999999999</v>
      </c>
      <c r="L67" s="190">
        <v>40.45872</v>
      </c>
      <c r="M67" s="190">
        <v>7.9324300000000001</v>
      </c>
      <c r="N67" s="190">
        <v>46.411089999999994</v>
      </c>
      <c r="O67" s="190">
        <v>6.7395899999999997</v>
      </c>
      <c r="P67" s="190">
        <v>17.925740000000001</v>
      </c>
      <c r="Q67" s="190">
        <v>17.421220000000002</v>
      </c>
      <c r="R67" s="190">
        <v>-3.9880599999999999</v>
      </c>
      <c r="S67" s="190">
        <v>-1.2442899999999999</v>
      </c>
      <c r="T67" s="190">
        <v>21.964880000000001</v>
      </c>
      <c r="U67" s="190">
        <v>75.510499999999993</v>
      </c>
      <c r="V67" s="190">
        <v>37.568370000000002</v>
      </c>
      <c r="W67" s="190">
        <v>42.03425</v>
      </c>
      <c r="X67" s="190">
        <v>42.976790000000001</v>
      </c>
      <c r="Y67" s="190">
        <v>38.019089999999998</v>
      </c>
      <c r="Z67" s="190">
        <v>12.330110000000001</v>
      </c>
      <c r="AA67" s="190">
        <v>11.853590000000001</v>
      </c>
      <c r="AB67" s="190">
        <v>-10.878549999999999</v>
      </c>
      <c r="AC67" s="190">
        <v>0.28339999999999999</v>
      </c>
      <c r="AD67" s="190">
        <v>51.813121174655578</v>
      </c>
      <c r="AE67" s="190">
        <v>55.485192829981116</v>
      </c>
      <c r="AF67" s="190">
        <v>84.255431956262342</v>
      </c>
      <c r="AG67" s="190">
        <v>46.678198108351161</v>
      </c>
      <c r="AH67" s="190">
        <v>31.555222937490573</v>
      </c>
      <c r="AI67" s="203"/>
      <c r="AJ67" s="203"/>
      <c r="AK67" s="203"/>
      <c r="AL67" s="203"/>
      <c r="AM67" s="203"/>
      <c r="AN67" s="167"/>
      <c r="AO67" s="167"/>
      <c r="AP67" s="167"/>
      <c r="AQ67" s="167"/>
      <c r="AR67" s="167"/>
      <c r="AS67" s="167"/>
      <c r="AT67" s="167"/>
      <c r="AU67" s="167"/>
      <c r="AV67" s="167"/>
      <c r="AW67" s="167"/>
      <c r="AX67" s="167"/>
      <c r="AY67" s="167"/>
      <c r="ALQ67" s="172" t="e">
        <v>#N/A</v>
      </c>
    </row>
    <row r="68" spans="1:1005" ht="15" x14ac:dyDescent="0.25">
      <c r="A68" s="147">
        <f>YampaRiverInflow.TotalOutflow!A68</f>
        <v>46631</v>
      </c>
      <c r="B68" s="280"/>
      <c r="C68" s="270"/>
      <c r="D68" s="285">
        <v>17.327999999999999</v>
      </c>
      <c r="E68" s="190">
        <v>18.811229999999998</v>
      </c>
      <c r="F68" s="190">
        <v>37.728870000000001</v>
      </c>
      <c r="G68" s="190">
        <v>102.28238999999999</v>
      </c>
      <c r="H68" s="190">
        <v>63.219099999999997</v>
      </c>
      <c r="I68" s="190">
        <v>-1.1670799999999999</v>
      </c>
      <c r="J68" s="190">
        <v>27.992830000000001</v>
      </c>
      <c r="K68" s="190">
        <v>55.190280000000001</v>
      </c>
      <c r="L68" s="190">
        <v>32.140479999999997</v>
      </c>
      <c r="M68" s="190">
        <v>31.014310000000002</v>
      </c>
      <c r="N68" s="190">
        <v>29.221220000000002</v>
      </c>
      <c r="O68" s="190">
        <v>-5.8577599999999999</v>
      </c>
      <c r="P68" s="190">
        <v>13.77566</v>
      </c>
      <c r="Q68" s="190">
        <v>20.98864</v>
      </c>
      <c r="R68" s="190">
        <v>9.6280200000000011</v>
      </c>
      <c r="S68" s="190">
        <v>25.324290000000001</v>
      </c>
      <c r="T68" s="190">
        <v>17.578880000000002</v>
      </c>
      <c r="U68" s="190">
        <v>49.973109999999998</v>
      </c>
      <c r="V68" s="190">
        <v>68.102980000000002</v>
      </c>
      <c r="W68" s="190">
        <v>84.069659999999999</v>
      </c>
      <c r="X68" s="190">
        <v>26.646470000000001</v>
      </c>
      <c r="Y68" s="190">
        <v>42.182259999999999</v>
      </c>
      <c r="Z68" s="190">
        <v>36.151679999999999</v>
      </c>
      <c r="AA68" s="190">
        <v>18.166060000000002</v>
      </c>
      <c r="AB68" s="190">
        <v>17.873080000000002</v>
      </c>
      <c r="AC68" s="190">
        <v>4.9049300000000002</v>
      </c>
      <c r="AD68" s="190">
        <v>64.526982142959554</v>
      </c>
      <c r="AE68" s="190">
        <v>64.196070820739521</v>
      </c>
      <c r="AF68" s="190">
        <v>71.079936959728215</v>
      </c>
      <c r="AG68" s="190">
        <v>58.189243912840368</v>
      </c>
      <c r="AH68" s="190">
        <v>42.199258041511065</v>
      </c>
      <c r="AI68" s="203"/>
      <c r="AJ68" s="203"/>
      <c r="AK68" s="203"/>
      <c r="AL68" s="203"/>
      <c r="AM68" s="203"/>
      <c r="AN68" s="167"/>
      <c r="AO68" s="167"/>
      <c r="AP68" s="167"/>
      <c r="AQ68" s="167"/>
      <c r="AR68" s="167"/>
      <c r="AS68" s="167"/>
      <c r="AT68" s="167"/>
      <c r="AU68" s="167"/>
      <c r="AV68" s="167"/>
      <c r="AW68" s="167"/>
      <c r="AX68" s="167"/>
      <c r="AY68" s="167"/>
      <c r="ALQ68" s="172" t="e">
        <v>#N/A</v>
      </c>
    </row>
    <row r="69" spans="1:1005" ht="15" x14ac:dyDescent="0.25">
      <c r="A69" s="147"/>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203"/>
      <c r="AJ69" s="203"/>
      <c r="AK69" s="203"/>
      <c r="AL69" s="203"/>
      <c r="AM69" s="203"/>
      <c r="AN69" s="167"/>
      <c r="AO69" s="167"/>
      <c r="AP69" s="167"/>
      <c r="AQ69" s="167"/>
      <c r="AR69" s="167"/>
      <c r="AS69" s="167"/>
      <c r="AT69" s="167"/>
      <c r="AU69" s="167"/>
      <c r="AV69" s="167"/>
      <c r="AW69" s="167"/>
      <c r="AX69" s="167"/>
      <c r="AY69" s="167"/>
      <c r="ALQ69" s="172" t="e">
        <v>#N/A</v>
      </c>
    </row>
    <row r="70" spans="1:1005" ht="15" x14ac:dyDescent="0.25">
      <c r="A70" s="147"/>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5" x14ac:dyDescent="0.25">
      <c r="A71" s="147"/>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25">
      <c r="A72" s="147"/>
      <c r="B72" s="279"/>
      <c r="C72" s="269"/>
      <c r="D72" s="296"/>
      <c r="ALQ72" s="172" t="e">
        <v>#N/A</v>
      </c>
    </row>
    <row r="73" spans="1:1005" ht="12.75" customHeight="1" x14ac:dyDescent="0.25">
      <c r="A73" s="147"/>
      <c r="B73" s="279"/>
      <c r="C73" s="269"/>
      <c r="D73" s="296"/>
    </row>
    <row r="74" spans="1:1005" ht="12.75" customHeight="1" x14ac:dyDescent="0.25">
      <c r="A74" s="147"/>
      <c r="B74" s="279"/>
      <c r="C74" s="269"/>
      <c r="D74" s="296"/>
    </row>
    <row r="75" spans="1:1005" ht="12.75" customHeight="1" x14ac:dyDescent="0.25">
      <c r="A75" s="147"/>
      <c r="B75" s="279"/>
      <c r="C75" s="269"/>
      <c r="D75" s="296"/>
    </row>
    <row r="76" spans="1:1005" ht="12.75" customHeight="1" x14ac:dyDescent="0.25">
      <c r="A76" s="147"/>
      <c r="B76" s="279"/>
      <c r="C76" s="269"/>
      <c r="D76" s="296"/>
    </row>
    <row r="77" spans="1:1005" ht="12.75" customHeight="1" x14ac:dyDescent="0.25">
      <c r="A77" s="147"/>
      <c r="B77" s="279"/>
      <c r="C77" s="269"/>
      <c r="D77" s="296"/>
    </row>
    <row r="78" spans="1:1005" ht="12.75" customHeight="1" x14ac:dyDescent="0.25">
      <c r="A78" s="147"/>
      <c r="B78" s="279"/>
      <c r="C78" s="269"/>
      <c r="D78" s="296"/>
    </row>
    <row r="79" spans="1:1005" ht="12.75" customHeight="1" x14ac:dyDescent="0.25">
      <c r="A79" s="147"/>
      <c r="B79" s="279"/>
      <c r="C79" s="269"/>
      <c r="D79" s="296"/>
    </row>
    <row r="80" spans="1:1005" ht="12.75" customHeight="1" x14ac:dyDescent="0.25">
      <c r="A80" s="147"/>
      <c r="B80" s="279"/>
      <c r="C80" s="269"/>
      <c r="D80" s="296"/>
    </row>
    <row r="81" spans="1:4" ht="12.75" customHeight="1" x14ac:dyDescent="0.25">
      <c r="A81" s="147"/>
      <c r="B81" s="279"/>
      <c r="C81" s="269"/>
      <c r="D81" s="296"/>
    </row>
    <row r="82" spans="1:4" ht="12.75" customHeight="1" x14ac:dyDescent="0.25">
      <c r="A82" s="147"/>
      <c r="B82" s="279"/>
      <c r="C82" s="269"/>
      <c r="D82" s="296"/>
    </row>
    <row r="83" spans="1:4" ht="12.75" customHeight="1" x14ac:dyDescent="0.25">
      <c r="A83" s="147"/>
      <c r="B83" s="279"/>
      <c r="C83" s="269"/>
      <c r="D83" s="296"/>
    </row>
    <row r="84" spans="1:4" ht="12.75" customHeight="1" x14ac:dyDescent="0.25">
      <c r="A84" s="147"/>
      <c r="B84" s="279"/>
      <c r="C84" s="269"/>
      <c r="D84" s="296"/>
    </row>
  </sheetData>
  <mergeCells count="1">
    <mergeCell ref="B1:AH1"/>
  </mergeCell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tabColor theme="8" tint="0.39997558519241921"/>
  </sheetPr>
  <dimension ref="A1:ALQ84"/>
  <sheetViews>
    <sheetView topLeftCell="F31" workbookViewId="0">
      <selection activeCell="B4" sqref="B4"/>
    </sheetView>
  </sheetViews>
  <sheetFormatPr defaultColWidth="18.7109375" defaultRowHeight="12.75" customHeight="1" x14ac:dyDescent="0.25"/>
  <cols>
    <col min="1" max="2" width="9.140625" style="172" customWidth="1"/>
    <col min="3" max="3" width="9.7109375" style="172" bestFit="1" customWidth="1"/>
    <col min="4" max="54" width="9.140625" style="172" customWidth="1"/>
    <col min="55" max="16384" width="18.7109375" style="172"/>
  </cols>
  <sheetData>
    <row r="1" spans="1:51" ht="15" x14ac:dyDescent="0.25">
      <c r="A1" s="81"/>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c r="AF1" s="337"/>
      <c r="AG1" s="337"/>
      <c r="AH1" s="337"/>
      <c r="AI1" s="162"/>
      <c r="AJ1" s="162"/>
      <c r="AK1" s="162"/>
      <c r="AL1" s="162"/>
      <c r="AM1" s="162"/>
    </row>
    <row r="2" spans="1:51" ht="15" x14ac:dyDescent="0.25">
      <c r="A2" s="81"/>
      <c r="B2" s="157" t="s">
        <v>45</v>
      </c>
      <c r="C2" s="157" t="s">
        <v>46</v>
      </c>
      <c r="D2" s="157" t="s">
        <v>47</v>
      </c>
      <c r="E2" s="157">
        <v>1991</v>
      </c>
      <c r="F2" s="157">
        <v>1992</v>
      </c>
      <c r="G2" s="157">
        <v>1993</v>
      </c>
      <c r="H2" s="157">
        <v>1994</v>
      </c>
      <c r="I2" s="157">
        <v>1995</v>
      </c>
      <c r="J2" s="157">
        <v>1996</v>
      </c>
      <c r="K2" s="157">
        <v>1997</v>
      </c>
      <c r="L2" s="157">
        <v>1998</v>
      </c>
      <c r="M2" s="157">
        <v>1999</v>
      </c>
      <c r="N2" s="157">
        <v>2000</v>
      </c>
      <c r="O2" s="157">
        <v>2001</v>
      </c>
      <c r="P2" s="157">
        <v>2002</v>
      </c>
      <c r="Q2" s="157">
        <v>2003</v>
      </c>
      <c r="R2" s="157">
        <v>2004</v>
      </c>
      <c r="S2" s="157">
        <v>2005</v>
      </c>
      <c r="T2" s="157">
        <v>2006</v>
      </c>
      <c r="U2" s="157">
        <v>2007</v>
      </c>
      <c r="V2" s="157">
        <v>2008</v>
      </c>
      <c r="W2" s="157">
        <v>2009</v>
      </c>
      <c r="X2" s="157">
        <v>2010</v>
      </c>
      <c r="Y2" s="157">
        <v>2011</v>
      </c>
      <c r="Z2" s="157">
        <v>2012</v>
      </c>
      <c r="AA2" s="157">
        <v>2013</v>
      </c>
      <c r="AB2" s="157">
        <v>2014</v>
      </c>
      <c r="AC2" s="157">
        <v>2015</v>
      </c>
      <c r="AD2" s="157">
        <v>2016</v>
      </c>
      <c r="AE2" s="187">
        <v>2017</v>
      </c>
      <c r="AF2" s="157">
        <v>2018</v>
      </c>
      <c r="AG2" s="157">
        <v>2019</v>
      </c>
      <c r="AH2" s="157">
        <v>2020</v>
      </c>
      <c r="AI2" s="162"/>
      <c r="AJ2" s="162"/>
      <c r="AK2" s="162"/>
      <c r="AL2" s="162"/>
      <c r="AM2" s="162"/>
      <c r="AN2" s="162"/>
      <c r="AO2" s="162"/>
      <c r="AP2" s="162"/>
      <c r="AQ2" s="162"/>
      <c r="AR2" s="162"/>
    </row>
    <row r="3" spans="1:51" ht="15" x14ac:dyDescent="0.25">
      <c r="A3" s="82" t="str">
        <f>$A$1&amp;A2</f>
        <v/>
      </c>
      <c r="B3" s="83" t="s">
        <v>63</v>
      </c>
      <c r="C3" s="83" t="s">
        <v>64</v>
      </c>
      <c r="D3" s="83" t="s">
        <v>65</v>
      </c>
      <c r="E3" s="83" t="s">
        <v>66</v>
      </c>
      <c r="F3" s="83" t="s">
        <v>67</v>
      </c>
      <c r="G3" s="83" t="s">
        <v>68</v>
      </c>
      <c r="H3" s="83" t="s">
        <v>69</v>
      </c>
      <c r="I3" s="83" t="s">
        <v>70</v>
      </c>
      <c r="J3" s="83" t="s">
        <v>71</v>
      </c>
      <c r="K3" s="83" t="s">
        <v>72</v>
      </c>
      <c r="L3" s="83" t="s">
        <v>73</v>
      </c>
      <c r="M3" s="83" t="s">
        <v>74</v>
      </c>
      <c r="N3" s="83" t="s">
        <v>75</v>
      </c>
      <c r="O3" s="83" t="s">
        <v>76</v>
      </c>
      <c r="P3" s="83" t="s">
        <v>77</v>
      </c>
      <c r="Q3" s="83" t="s">
        <v>78</v>
      </c>
      <c r="R3" s="83" t="s">
        <v>79</v>
      </c>
      <c r="S3" s="83" t="s">
        <v>80</v>
      </c>
      <c r="T3" s="83" t="s">
        <v>81</v>
      </c>
      <c r="U3" s="83" t="s">
        <v>82</v>
      </c>
      <c r="V3" s="83" t="s">
        <v>83</v>
      </c>
      <c r="W3" s="83" t="s">
        <v>84</v>
      </c>
      <c r="X3" s="83" t="s">
        <v>85</v>
      </c>
      <c r="Y3" s="83" t="s">
        <v>86</v>
      </c>
      <c r="Z3" s="83" t="s">
        <v>87</v>
      </c>
      <c r="AA3" s="83" t="s">
        <v>88</v>
      </c>
      <c r="AB3" s="83" t="s">
        <v>89</v>
      </c>
      <c r="AC3" s="83" t="s">
        <v>90</v>
      </c>
      <c r="AD3" s="83" t="s">
        <v>91</v>
      </c>
      <c r="AE3" s="83" t="s">
        <v>92</v>
      </c>
      <c r="AF3" s="83" t="s">
        <v>93</v>
      </c>
      <c r="AG3" s="83" t="s">
        <v>94</v>
      </c>
      <c r="AH3" s="83" t="s">
        <v>95</v>
      </c>
      <c r="AI3" s="162"/>
      <c r="AJ3" s="162"/>
      <c r="AK3" s="162"/>
      <c r="AL3" s="162"/>
      <c r="AM3" s="162"/>
      <c r="AN3" s="162"/>
      <c r="AO3" s="162"/>
      <c r="AP3" s="162"/>
      <c r="AQ3" s="162"/>
      <c r="AR3" s="162"/>
    </row>
    <row r="4" spans="1:51" ht="15" x14ac:dyDescent="0.25">
      <c r="A4" s="189">
        <f>YampaRiverInflow.TotalOutflow!A4</f>
        <v>44682</v>
      </c>
      <c r="B4" s="292"/>
      <c r="C4" s="293"/>
      <c r="D4" s="303">
        <v>21.992999999999999</v>
      </c>
      <c r="E4" s="190">
        <f ca="1">INDEX(INDIRECT("AboveLeesFerryLocal_"&amp;E$2+YEAR($A4)-YEAR($A$4)),MONTH($A4))</f>
        <v>9.3170699999999993</v>
      </c>
      <c r="F4" s="190">
        <f t="shared" ref="F4:AH12" ca="1" si="0">INDEX(INDIRECT("AboveLeesFerryLocal_"&amp;F$2+YEAR($A4)-YEAR($A$4)),MONTH($A4))</f>
        <v>17.687328000000001</v>
      </c>
      <c r="G4" s="190">
        <f t="shared" ca="1" si="0"/>
        <v>30.256135999999998</v>
      </c>
      <c r="H4" s="190">
        <f t="shared" ca="1" si="0"/>
        <v>9.5716059999999992</v>
      </c>
      <c r="I4" s="190">
        <f t="shared" ca="1" si="0"/>
        <v>29.325434000000005</v>
      </c>
      <c r="J4" s="190">
        <f t="shared" ca="1" si="0"/>
        <v>5.5503300000000007</v>
      </c>
      <c r="K4" s="190">
        <f t="shared" ca="1" si="0"/>
        <v>8.0619300000000003</v>
      </c>
      <c r="L4" s="190">
        <f t="shared" ca="1" si="0"/>
        <v>-4.66012</v>
      </c>
      <c r="M4" s="190">
        <f t="shared" ca="1" si="0"/>
        <v>9.683209999999999</v>
      </c>
      <c r="N4" s="190">
        <f t="shared" ca="1" si="0"/>
        <v>23.337949999999999</v>
      </c>
      <c r="O4" s="190">
        <f t="shared" ca="1" si="0"/>
        <v>11.09249</v>
      </c>
      <c r="P4" s="190">
        <f t="shared" ca="1" si="0"/>
        <v>14.89179</v>
      </c>
      <c r="Q4" s="190">
        <f t="shared" ca="1" si="0"/>
        <v>9.6852700000000009</v>
      </c>
      <c r="R4" s="190">
        <f t="shared" ca="1" si="0"/>
        <v>5.5847100000000003</v>
      </c>
      <c r="S4" s="190">
        <f t="shared" ca="1" si="0"/>
        <v>4.1686000000000005</v>
      </c>
      <c r="T4" s="190">
        <f t="shared" ca="1" si="0"/>
        <v>14.016170000000001</v>
      </c>
      <c r="U4" s="190">
        <f t="shared" ca="1" si="0"/>
        <v>5.02379</v>
      </c>
      <c r="V4" s="190">
        <f t="shared" ca="1" si="0"/>
        <v>16.882990000000003</v>
      </c>
      <c r="W4" s="190">
        <f t="shared" ca="1" si="0"/>
        <v>3.9549799999999999</v>
      </c>
      <c r="X4" s="190">
        <f t="shared" ca="1" si="0"/>
        <v>10.53945</v>
      </c>
      <c r="Y4" s="190">
        <f t="shared" ca="1" si="0"/>
        <v>19.5229</v>
      </c>
      <c r="Z4" s="190">
        <f t="shared" ca="1" si="0"/>
        <v>4.9721899999999994</v>
      </c>
      <c r="AA4" s="190">
        <f t="shared" ca="1" si="0"/>
        <v>1.2309300000000001</v>
      </c>
      <c r="AB4" s="190">
        <f t="shared" ca="1" si="0"/>
        <v>4.9847600000000005</v>
      </c>
      <c r="AC4" s="190">
        <f t="shared" ca="1" si="0"/>
        <v>9.3964200000000009</v>
      </c>
      <c r="AD4" s="190">
        <f t="shared" ca="1" si="0"/>
        <v>9.2539210713396098</v>
      </c>
      <c r="AE4" s="190">
        <f t="shared" ca="1" si="0"/>
        <v>5.5819525592733701</v>
      </c>
      <c r="AF4" s="190">
        <f t="shared" ca="1" si="0"/>
        <v>25.107575702810699</v>
      </c>
      <c r="AG4" s="190">
        <f t="shared" ca="1" si="0"/>
        <v>32.171070661818902</v>
      </c>
      <c r="AH4" s="190">
        <f t="shared" ca="1" si="0"/>
        <v>22.140587519075002</v>
      </c>
      <c r="AI4" s="190"/>
      <c r="AJ4" s="190"/>
      <c r="AK4" s="190"/>
      <c r="AL4" s="190"/>
      <c r="AM4" s="190"/>
      <c r="AN4" s="167"/>
      <c r="AO4" s="167"/>
      <c r="AP4" s="167"/>
      <c r="AQ4" s="167"/>
      <c r="AR4" s="167"/>
      <c r="AS4" s="167"/>
      <c r="AT4" s="167"/>
      <c r="AU4" s="167"/>
      <c r="AV4" s="167"/>
      <c r="AW4" s="167"/>
      <c r="AX4" s="167"/>
      <c r="AY4" s="167"/>
    </row>
    <row r="5" spans="1:51" ht="15" x14ac:dyDescent="0.25">
      <c r="A5" s="189">
        <f>YampaRiverInflow.TotalOutflow!A5</f>
        <v>44713</v>
      </c>
      <c r="B5" s="280"/>
      <c r="C5" s="270"/>
      <c r="D5" s="285">
        <v>20.56</v>
      </c>
      <c r="E5" s="190">
        <v>19.542680000000001</v>
      </c>
      <c r="F5" s="190">
        <v>1.2684000000000002</v>
      </c>
      <c r="G5" s="190">
        <v>4.9412060000000002</v>
      </c>
      <c r="H5" s="190">
        <v>-1.180104</v>
      </c>
      <c r="I5" s="190">
        <v>16.706314000000003</v>
      </c>
      <c r="J5" s="190">
        <v>1.3633040000000001</v>
      </c>
      <c r="K5" s="190">
        <v>-0.79383999999999999</v>
      </c>
      <c r="L5" s="190">
        <v>-23.251810000000003</v>
      </c>
      <c r="M5" s="190">
        <v>12.69872</v>
      </c>
      <c r="N5" s="190">
        <v>19.039000000000001</v>
      </c>
      <c r="O5" s="190">
        <v>6.8687700000000005</v>
      </c>
      <c r="P5" s="190">
        <v>14.246139999999999</v>
      </c>
      <c r="Q5" s="190">
        <v>18.845080000000003</v>
      </c>
      <c r="R5" s="190">
        <v>7.4909099999999995</v>
      </c>
      <c r="S5" s="190">
        <v>13.8124</v>
      </c>
      <c r="T5" s="190">
        <v>24.775919999999999</v>
      </c>
      <c r="U5" s="190">
        <v>9.7531100000000013</v>
      </c>
      <c r="V5" s="190">
        <v>18.740459999999999</v>
      </c>
      <c r="W5" s="190">
        <v>5.9942099999999998</v>
      </c>
      <c r="X5" s="190">
        <v>10.93661</v>
      </c>
      <c r="Y5" s="190">
        <v>14.07673</v>
      </c>
      <c r="Z5" s="190">
        <v>3.54962</v>
      </c>
      <c r="AA5" s="190">
        <v>6.4226899999999993</v>
      </c>
      <c r="AB5" s="190">
        <v>10.59356</v>
      </c>
      <c r="AC5" s="190">
        <v>1.32226</v>
      </c>
      <c r="AD5" s="190">
        <v>6.9610190102487604</v>
      </c>
      <c r="AE5" s="190">
        <v>13.6235045447941</v>
      </c>
      <c r="AF5" s="190">
        <v>21.1430438016537</v>
      </c>
      <c r="AG5" s="190">
        <v>42.150180575868696</v>
      </c>
      <c r="AH5" s="190">
        <v>13.4754590082651</v>
      </c>
      <c r="AI5" s="203"/>
      <c r="AJ5" s="203"/>
      <c r="AK5" s="203"/>
      <c r="AL5" s="203"/>
      <c r="AM5" s="203"/>
      <c r="AN5" s="167"/>
      <c r="AO5" s="167"/>
      <c r="AP5" s="167"/>
      <c r="AQ5" s="167"/>
      <c r="AR5" s="167"/>
      <c r="AS5" s="167"/>
      <c r="AT5" s="167"/>
      <c r="AU5" s="167"/>
      <c r="AV5" s="167"/>
      <c r="AW5" s="167"/>
      <c r="AX5" s="167"/>
      <c r="AY5" s="167"/>
    </row>
    <row r="6" spans="1:51" ht="15" x14ac:dyDescent="0.25">
      <c r="A6" s="189">
        <f>YampaRiverInflow.TotalOutflow!A6</f>
        <v>44743</v>
      </c>
      <c r="B6" s="280"/>
      <c r="C6" s="270"/>
      <c r="D6" s="285">
        <v>20.181999999999999</v>
      </c>
      <c r="E6" s="190">
        <v>3.5028120000000005</v>
      </c>
      <c r="F6" s="190">
        <v>15.702810000000001</v>
      </c>
      <c r="G6" s="190">
        <v>2.0310160000000002</v>
      </c>
      <c r="H6" s="190">
        <v>8.0089059999999996</v>
      </c>
      <c r="I6" s="190">
        <v>20.697440000000004</v>
      </c>
      <c r="J6" s="190">
        <v>17.755964000000002</v>
      </c>
      <c r="K6" s="190">
        <v>11.63293</v>
      </c>
      <c r="L6" s="190">
        <v>-12.476629999999998</v>
      </c>
      <c r="M6" s="190">
        <v>23.625509999999998</v>
      </c>
      <c r="N6" s="190">
        <v>20.54889</v>
      </c>
      <c r="O6" s="190">
        <v>8.319090000000001</v>
      </c>
      <c r="P6" s="190">
        <v>20.105460000000001</v>
      </c>
      <c r="Q6" s="190">
        <v>19.50067</v>
      </c>
      <c r="R6" s="190">
        <v>8.3446700000000007</v>
      </c>
      <c r="S6" s="190">
        <v>18.455950000000001</v>
      </c>
      <c r="T6" s="190">
        <v>31.79073</v>
      </c>
      <c r="U6" s="190">
        <v>14.55987</v>
      </c>
      <c r="V6" s="190">
        <v>21.886839999999999</v>
      </c>
      <c r="W6" s="190">
        <v>25.583909999999999</v>
      </c>
      <c r="X6" s="190">
        <v>21.074020000000001</v>
      </c>
      <c r="Y6" s="190">
        <v>18.544400000000003</v>
      </c>
      <c r="Z6" s="190">
        <v>6.5901300000000003</v>
      </c>
      <c r="AA6" s="190">
        <v>14.91146</v>
      </c>
      <c r="AB6" s="190">
        <v>14.38373</v>
      </c>
      <c r="AC6" s="190">
        <v>27.614090000000001</v>
      </c>
      <c r="AD6" s="190">
        <v>12.5574148766291</v>
      </c>
      <c r="AE6" s="190">
        <v>24.781192150480202</v>
      </c>
      <c r="AF6" s="190">
        <v>16.943357023537999</v>
      </c>
      <c r="AG6" s="190">
        <v>39.1588780983151</v>
      </c>
      <c r="AH6" s="190">
        <v>23.713968098447001</v>
      </c>
      <c r="AI6" s="203"/>
      <c r="AJ6" s="203"/>
      <c r="AK6" s="203"/>
      <c r="AL6" s="203"/>
      <c r="AM6" s="203"/>
      <c r="AN6" s="167"/>
      <c r="AO6" s="167"/>
      <c r="AP6" s="167"/>
      <c r="AQ6" s="167"/>
      <c r="AR6" s="167"/>
      <c r="AS6" s="167"/>
      <c r="AT6" s="167"/>
      <c r="AU6" s="167"/>
      <c r="AV6" s="167"/>
      <c r="AW6" s="167"/>
      <c r="AX6" s="167"/>
      <c r="AY6" s="167"/>
    </row>
    <row r="7" spans="1:51" ht="15" x14ac:dyDescent="0.25">
      <c r="A7" s="189">
        <f>YampaRiverInflow.TotalOutflow!A7</f>
        <v>44774</v>
      </c>
      <c r="B7" s="280"/>
      <c r="C7" s="270"/>
      <c r="D7" s="285">
        <v>17.675000000000001</v>
      </c>
      <c r="E7" s="190">
        <v>21.988620000000001</v>
      </c>
      <c r="F7" s="190">
        <v>28.766426000000003</v>
      </c>
      <c r="G7" s="190">
        <v>19.739957999999998</v>
      </c>
      <c r="H7" s="190">
        <v>11.451958000000001</v>
      </c>
      <c r="I7" s="190">
        <v>20.660824000000002</v>
      </c>
      <c r="J7" s="190">
        <v>13.796706</v>
      </c>
      <c r="K7" s="190">
        <v>9.7706299999999988</v>
      </c>
      <c r="L7" s="190">
        <v>7.4435000000000002</v>
      </c>
      <c r="M7" s="190">
        <v>20.504860000000001</v>
      </c>
      <c r="N7" s="190">
        <v>22.135639999999999</v>
      </c>
      <c r="O7" s="190">
        <v>5.2130799999999997</v>
      </c>
      <c r="P7" s="190">
        <v>14.802440000000001</v>
      </c>
      <c r="Q7" s="190">
        <v>21.94164</v>
      </c>
      <c r="R7" s="190">
        <v>8.4181799999999996</v>
      </c>
      <c r="S7" s="190">
        <v>21.659500000000001</v>
      </c>
      <c r="T7" s="190">
        <v>35.8294</v>
      </c>
      <c r="U7" s="190">
        <v>14.210139999999999</v>
      </c>
      <c r="V7" s="190">
        <v>24.195160000000001</v>
      </c>
      <c r="W7" s="190">
        <v>26.496269999999999</v>
      </c>
      <c r="X7" s="190">
        <v>24.024999999999999</v>
      </c>
      <c r="Y7" s="190">
        <v>22.344560000000001</v>
      </c>
      <c r="Z7" s="190">
        <v>9.8739599999999985</v>
      </c>
      <c r="AA7" s="190">
        <v>13.84548</v>
      </c>
      <c r="AB7" s="190">
        <v>16.93469</v>
      </c>
      <c r="AC7" s="190">
        <v>14.48996</v>
      </c>
      <c r="AD7" s="190">
        <v>14.623601239406</v>
      </c>
      <c r="AE7" s="190">
        <v>29.351938843042298</v>
      </c>
      <c r="AF7" s="190">
        <v>10.6373367791084</v>
      </c>
      <c r="AG7" s="190">
        <v>32.4739838860175</v>
      </c>
      <c r="AH7" s="190">
        <v>32.289258266844001</v>
      </c>
      <c r="AI7" s="203"/>
      <c r="AJ7" s="203"/>
      <c r="AK7" s="203"/>
      <c r="AL7" s="203"/>
      <c r="AM7" s="203"/>
      <c r="AN7" s="167"/>
      <c r="AO7" s="167"/>
      <c r="AP7" s="167"/>
      <c r="AQ7" s="167"/>
      <c r="AR7" s="167"/>
      <c r="AS7" s="167"/>
      <c r="AT7" s="167"/>
      <c r="AU7" s="167"/>
      <c r="AV7" s="167"/>
      <c r="AW7" s="167"/>
      <c r="AX7" s="167"/>
      <c r="AY7" s="167"/>
    </row>
    <row r="8" spans="1:51" ht="15" x14ac:dyDescent="0.25">
      <c r="A8" s="189">
        <f>YampaRiverInflow.TotalOutflow!A8</f>
        <v>44805</v>
      </c>
      <c r="B8" s="280"/>
      <c r="C8" s="270"/>
      <c r="D8" s="285">
        <v>14.701000000000001</v>
      </c>
      <c r="E8" s="190">
        <v>21.500264000000001</v>
      </c>
      <c r="F8" s="190">
        <v>26.366382000000002</v>
      </c>
      <c r="G8" s="190">
        <v>15.737406</v>
      </c>
      <c r="H8" s="190">
        <v>14.914582000000003</v>
      </c>
      <c r="I8" s="190">
        <v>14.839589999999999</v>
      </c>
      <c r="J8" s="190">
        <v>10.647540000000001</v>
      </c>
      <c r="K8" s="190">
        <v>-6.0112700000000006</v>
      </c>
      <c r="L8" s="190">
        <v>19.914009999999998</v>
      </c>
      <c r="M8" s="190">
        <v>13.555149999999999</v>
      </c>
      <c r="N8" s="190">
        <v>15.397549999999999</v>
      </c>
      <c r="O8" s="190">
        <v>7.1036899999999994</v>
      </c>
      <c r="P8" s="190">
        <v>8.6973899999999986</v>
      </c>
      <c r="Q8" s="190">
        <v>11.841569999999999</v>
      </c>
      <c r="R8" s="190">
        <v>3.6388400000000001</v>
      </c>
      <c r="S8" s="190">
        <v>18.084299999999999</v>
      </c>
      <c r="T8" s="190">
        <v>24.926950000000001</v>
      </c>
      <c r="U8" s="190">
        <v>13.032249999999999</v>
      </c>
      <c r="V8" s="190">
        <v>14.707469999999999</v>
      </c>
      <c r="W8" s="190">
        <v>15.101129999999999</v>
      </c>
      <c r="X8" s="190">
        <v>9.3519199999999998</v>
      </c>
      <c r="Y8" s="190">
        <v>35.037589999999994</v>
      </c>
      <c r="Z8" s="190">
        <v>-2.8639899999999998</v>
      </c>
      <c r="AA8" s="190">
        <v>6.7481800000000005</v>
      </c>
      <c r="AB8" s="190">
        <v>15.02529</v>
      </c>
      <c r="AC8" s="190">
        <v>11.451879999999999</v>
      </c>
      <c r="AD8" s="190">
        <v>13.1848636376867</v>
      </c>
      <c r="AE8" s="190">
        <v>8.3238249586783297</v>
      </c>
      <c r="AF8" s="190">
        <v>19.8346958697528</v>
      </c>
      <c r="AG8" s="190">
        <v>16.409711323636998</v>
      </c>
      <c r="AH8" s="190">
        <v>25.7866844641329</v>
      </c>
      <c r="AI8" s="203"/>
      <c r="AJ8" s="203"/>
      <c r="AK8" s="203"/>
      <c r="AL8" s="203"/>
      <c r="AM8" s="203"/>
      <c r="AN8" s="167"/>
      <c r="AO8" s="167"/>
      <c r="AP8" s="167"/>
      <c r="AQ8" s="167"/>
      <c r="AR8" s="167"/>
      <c r="AS8" s="167"/>
      <c r="AT8" s="167"/>
      <c r="AU8" s="167"/>
      <c r="AV8" s="167"/>
      <c r="AW8" s="167"/>
      <c r="AX8" s="167"/>
      <c r="AY8" s="167"/>
    </row>
    <row r="9" spans="1:51" ht="15" x14ac:dyDescent="0.25">
      <c r="A9" s="189">
        <f>YampaRiverInflow.TotalOutflow!A9</f>
        <v>44835</v>
      </c>
      <c r="B9" s="280"/>
      <c r="C9" s="270"/>
      <c r="D9" s="285">
        <v>12.657999999999999</v>
      </c>
      <c r="E9" s="190">
        <v>8.6108960000000003</v>
      </c>
      <c r="F9" s="190">
        <v>17.934583999999997</v>
      </c>
      <c r="G9" s="190">
        <v>11.836898000000001</v>
      </c>
      <c r="H9" s="190">
        <v>11.503132000000001</v>
      </c>
      <c r="I9" s="190">
        <v>12.135444000000001</v>
      </c>
      <c r="J9" s="190">
        <v>6.3876860000000004</v>
      </c>
      <c r="K9" s="190">
        <v>-7.82599</v>
      </c>
      <c r="L9" s="190">
        <v>24.362849999999998</v>
      </c>
      <c r="M9" s="190">
        <v>10.95425</v>
      </c>
      <c r="N9" s="190">
        <v>11.723360000000001</v>
      </c>
      <c r="O9" s="190">
        <v>4.6145899999999997</v>
      </c>
      <c r="P9" s="190">
        <v>6.6953500000000004</v>
      </c>
      <c r="Q9" s="190">
        <v>9.5123700000000007</v>
      </c>
      <c r="R9" s="190">
        <v>-0.49925999999999998</v>
      </c>
      <c r="S9" s="190">
        <v>18.132660000000001</v>
      </c>
      <c r="T9" s="190">
        <v>19.22006</v>
      </c>
      <c r="U9" s="190">
        <v>10.97871</v>
      </c>
      <c r="V9" s="190">
        <v>13.21185</v>
      </c>
      <c r="W9" s="190">
        <v>14.04824</v>
      </c>
      <c r="X9" s="190">
        <v>6.9533999999999994</v>
      </c>
      <c r="Y9" s="190">
        <v>23.35398</v>
      </c>
      <c r="Z9" s="190">
        <v>-2.8656299999999999</v>
      </c>
      <c r="AA9" s="190">
        <v>2.3012199999999998</v>
      </c>
      <c r="AB9" s="190">
        <v>14.73507</v>
      </c>
      <c r="AC9" s="190">
        <v>8.505370000000001</v>
      </c>
      <c r="AD9" s="190">
        <v>9.0830627261494108</v>
      </c>
      <c r="AE9" s="190">
        <v>-6.2740460311398598</v>
      </c>
      <c r="AF9" s="190">
        <v>25.002335616926402</v>
      </c>
      <c r="AG9" s="190">
        <v>7.7553593381164196</v>
      </c>
      <c r="AH9" s="190">
        <v>26.857120247405899</v>
      </c>
      <c r="AI9" s="203"/>
      <c r="AJ9" s="203"/>
      <c r="AK9" s="203"/>
      <c r="AL9" s="203"/>
      <c r="AM9" s="203"/>
      <c r="AN9" s="167"/>
      <c r="AO9" s="167"/>
      <c r="AP9" s="167"/>
      <c r="AQ9" s="167"/>
      <c r="AR9" s="167"/>
      <c r="AS9" s="167"/>
      <c r="AT9" s="167"/>
      <c r="AU9" s="167"/>
      <c r="AV9" s="167"/>
      <c r="AW9" s="167"/>
      <c r="AX9" s="167"/>
      <c r="AY9" s="167"/>
    </row>
    <row r="10" spans="1:51" ht="15" x14ac:dyDescent="0.25">
      <c r="A10" s="189">
        <f>YampaRiverInflow.TotalOutflow!A10</f>
        <v>44866</v>
      </c>
      <c r="B10" s="280"/>
      <c r="C10" s="270"/>
      <c r="D10" s="285">
        <v>1.202</v>
      </c>
      <c r="E10" s="190">
        <v>8.991363999999999</v>
      </c>
      <c r="F10" s="190">
        <v>10.960080000000001</v>
      </c>
      <c r="G10" s="190">
        <v>12.147136</v>
      </c>
      <c r="H10" s="190">
        <v>3.6625680000000003</v>
      </c>
      <c r="I10" s="190">
        <v>15.820898000000001</v>
      </c>
      <c r="J10" s="190">
        <v>14.533392000000001</v>
      </c>
      <c r="K10" s="190">
        <v>-12.37326</v>
      </c>
      <c r="L10" s="190">
        <v>14.93168</v>
      </c>
      <c r="M10" s="190">
        <v>-5.1652700000000005</v>
      </c>
      <c r="N10" s="190">
        <v>10.395850000000001</v>
      </c>
      <c r="O10" s="190">
        <v>4.0648400000000002</v>
      </c>
      <c r="P10" s="190">
        <v>3.5380700000000003</v>
      </c>
      <c r="Q10" s="190">
        <v>7.5272700000000006</v>
      </c>
      <c r="R10" s="190">
        <v>13.11669</v>
      </c>
      <c r="S10" s="190">
        <v>15.47784</v>
      </c>
      <c r="T10" s="190">
        <v>21.893450000000001</v>
      </c>
      <c r="U10" s="190">
        <v>12.1463</v>
      </c>
      <c r="V10" s="190">
        <v>8.651209999999999</v>
      </c>
      <c r="W10" s="190">
        <v>9.7618099999999988</v>
      </c>
      <c r="X10" s="190">
        <v>16.488720000000001</v>
      </c>
      <c r="Y10" s="190">
        <v>4.6226700000000003</v>
      </c>
      <c r="Z10" s="190">
        <v>5.9689499999999995</v>
      </c>
      <c r="AA10" s="190">
        <v>-1.0023</v>
      </c>
      <c r="AB10" s="190">
        <v>2.8529</v>
      </c>
      <c r="AC10" s="190">
        <v>5.8924399999999997</v>
      </c>
      <c r="AD10" s="190">
        <v>3.9897065276040999</v>
      </c>
      <c r="AE10" s="190">
        <v>-11.4351155371894</v>
      </c>
      <c r="AF10" s="190">
        <v>6.3263246300834401</v>
      </c>
      <c r="AG10" s="190">
        <v>3.8446132224799099</v>
      </c>
      <c r="AH10" s="190">
        <v>10.148976943471901</v>
      </c>
      <c r="AI10" s="203"/>
      <c r="AJ10" s="203"/>
      <c r="AK10" s="203"/>
      <c r="AL10" s="203"/>
      <c r="AM10" s="203"/>
      <c r="AN10" s="167"/>
      <c r="AO10" s="167"/>
      <c r="AP10" s="167"/>
      <c r="AQ10" s="167"/>
      <c r="AR10" s="167"/>
      <c r="AS10" s="167"/>
      <c r="AT10" s="167"/>
      <c r="AU10" s="167"/>
      <c r="AV10" s="167"/>
      <c r="AW10" s="167"/>
      <c r="AX10" s="167"/>
      <c r="AY10" s="167"/>
    </row>
    <row r="11" spans="1:51" ht="15" x14ac:dyDescent="0.25">
      <c r="A11" s="189">
        <f>YampaRiverInflow.TotalOutflow!A11</f>
        <v>44896</v>
      </c>
      <c r="B11" s="280"/>
      <c r="C11" s="270"/>
      <c r="D11" s="285">
        <v>2.335</v>
      </c>
      <c r="E11" s="190">
        <v>16.566911999999999</v>
      </c>
      <c r="F11" s="190">
        <v>23.606604000000004</v>
      </c>
      <c r="G11" s="190">
        <v>11.927992</v>
      </c>
      <c r="H11" s="190">
        <v>18.697578</v>
      </c>
      <c r="I11" s="190">
        <v>16.272072000000001</v>
      </c>
      <c r="J11" s="190">
        <v>6.2282960000000003</v>
      </c>
      <c r="K11" s="190">
        <v>-16.238409999999998</v>
      </c>
      <c r="L11" s="190">
        <v>12.00187</v>
      </c>
      <c r="M11" s="190">
        <v>6.5915499999999998</v>
      </c>
      <c r="N11" s="190">
        <v>12.228569999999999</v>
      </c>
      <c r="O11" s="190">
        <v>1.01868</v>
      </c>
      <c r="P11" s="190">
        <v>6.6875100000000005</v>
      </c>
      <c r="Q11" s="190">
        <v>11.483219999999999</v>
      </c>
      <c r="R11" s="190">
        <v>-2.7016499999999999</v>
      </c>
      <c r="S11" s="190">
        <v>25.948370000000001</v>
      </c>
      <c r="T11" s="190">
        <v>22.778939999999999</v>
      </c>
      <c r="U11" s="190">
        <v>11.792920000000001</v>
      </c>
      <c r="V11" s="190">
        <v>17.610810000000001</v>
      </c>
      <c r="W11" s="190">
        <v>24.307770000000001</v>
      </c>
      <c r="X11" s="190">
        <v>18.407709999999998</v>
      </c>
      <c r="Y11" s="190">
        <v>2.61571</v>
      </c>
      <c r="Z11" s="190">
        <v>-1.4079200000000001</v>
      </c>
      <c r="AA11" s="190">
        <v>-6.0315000000000003</v>
      </c>
      <c r="AB11" s="190">
        <v>15.691600000000001</v>
      </c>
      <c r="AC11" s="190">
        <v>6.0872700000000002</v>
      </c>
      <c r="AD11" s="190">
        <v>14.668721902282002</v>
      </c>
      <c r="AE11" s="190">
        <v>-6.0504652876024405</v>
      </c>
      <c r="AF11" s="190">
        <v>3.9440781003643801</v>
      </c>
      <c r="AG11" s="190">
        <v>5.96184380284366</v>
      </c>
      <c r="AH11" s="190">
        <v>-3.3022761146438002</v>
      </c>
      <c r="AI11" s="203"/>
      <c r="AJ11" s="203"/>
      <c r="AK11" s="203"/>
      <c r="AL11" s="203"/>
      <c r="AM11" s="203"/>
      <c r="AN11" s="167"/>
      <c r="AO11" s="167"/>
      <c r="AP11" s="167"/>
      <c r="AQ11" s="167"/>
      <c r="AR11" s="167"/>
      <c r="AS11" s="167"/>
      <c r="AT11" s="167"/>
      <c r="AU11" s="167"/>
      <c r="AV11" s="167"/>
      <c r="AW11" s="167"/>
      <c r="AX11" s="167"/>
      <c r="AY11" s="167"/>
    </row>
    <row r="12" spans="1:51" ht="15" x14ac:dyDescent="0.25">
      <c r="A12" s="189">
        <f>YampaRiverInflow.TotalOutflow!A12</f>
        <v>44927</v>
      </c>
      <c r="B12" s="280"/>
      <c r="C12" s="270"/>
      <c r="D12" s="285">
        <v>6.62</v>
      </c>
      <c r="E12" s="190">
        <v>18.317238</v>
      </c>
      <c r="F12" s="190">
        <v>101.21908400000001</v>
      </c>
      <c r="G12" s="190">
        <v>14.084605999999999</v>
      </c>
      <c r="H12" s="190">
        <v>35.531559999999999</v>
      </c>
      <c r="I12" s="190">
        <v>11.366462</v>
      </c>
      <c r="J12" s="190">
        <v>12.906422000000001</v>
      </c>
      <c r="K12" s="190">
        <v>-12.26146</v>
      </c>
      <c r="L12" s="190">
        <v>9.9685600000000001</v>
      </c>
      <c r="M12" s="190">
        <v>3.9182399999999999</v>
      </c>
      <c r="N12" s="190">
        <v>5.2524799999999994</v>
      </c>
      <c r="O12" s="190">
        <v>0.65434000000000003</v>
      </c>
      <c r="P12" s="190">
        <v>10.38495</v>
      </c>
      <c r="Q12" s="190">
        <v>14.23559</v>
      </c>
      <c r="R12" s="190">
        <v>9.8203300000000002</v>
      </c>
      <c r="S12" s="190">
        <v>24.700430000000001</v>
      </c>
      <c r="T12" s="190">
        <v>22.069479999999999</v>
      </c>
      <c r="U12" s="190">
        <v>12.57952</v>
      </c>
      <c r="V12" s="190">
        <v>19.210369999999998</v>
      </c>
      <c r="W12" s="190">
        <v>24.414390000000001</v>
      </c>
      <c r="X12" s="190">
        <v>14.356399999999999</v>
      </c>
      <c r="Y12" s="190">
        <v>-5.5168900000000001</v>
      </c>
      <c r="Z12" s="190">
        <v>8.7599999999999997E-2</v>
      </c>
      <c r="AA12" s="190">
        <v>10.52117</v>
      </c>
      <c r="AB12" s="190">
        <v>15.80128</v>
      </c>
      <c r="AC12" s="190">
        <v>7.4489752076703502</v>
      </c>
      <c r="AD12" s="190">
        <v>19.8163140489265</v>
      </c>
      <c r="AE12" s="190">
        <v>0.31217231431502396</v>
      </c>
      <c r="AF12" s="190">
        <v>11.158060331372901</v>
      </c>
      <c r="AG12" s="190">
        <v>7.7495685923312703</v>
      </c>
      <c r="AH12" s="190">
        <v>16.305914000000001</v>
      </c>
      <c r="AI12" s="203"/>
      <c r="AJ12" s="203"/>
      <c r="AK12" s="203"/>
      <c r="AL12" s="203"/>
      <c r="AM12" s="203"/>
      <c r="AN12" s="167"/>
      <c r="AO12" s="167"/>
      <c r="AP12" s="167"/>
      <c r="AQ12" s="167"/>
      <c r="AR12" s="167"/>
      <c r="AS12" s="167"/>
      <c r="AT12" s="167"/>
      <c r="AU12" s="167"/>
      <c r="AV12" s="167"/>
      <c r="AW12" s="167"/>
      <c r="AX12" s="167"/>
      <c r="AY12" s="167"/>
    </row>
    <row r="13" spans="1:51" ht="15" x14ac:dyDescent="0.25">
      <c r="A13" s="189">
        <f>YampaRiverInflow.TotalOutflow!A13</f>
        <v>44958</v>
      </c>
      <c r="B13" s="280"/>
      <c r="C13" s="270"/>
      <c r="D13" s="285">
        <v>9.4120000000000008</v>
      </c>
      <c r="E13" s="190">
        <v>27.521836</v>
      </c>
      <c r="F13" s="190">
        <v>75.754664000000005</v>
      </c>
      <c r="G13" s="190">
        <v>14.718234000000001</v>
      </c>
      <c r="H13" s="190">
        <v>33.481140000000003</v>
      </c>
      <c r="I13" s="190">
        <v>10.668854</v>
      </c>
      <c r="J13" s="190">
        <v>-2.5262600000000002</v>
      </c>
      <c r="K13" s="190">
        <v>-10.192350000000001</v>
      </c>
      <c r="L13" s="190">
        <v>6.2821099999999994</v>
      </c>
      <c r="M13" s="190">
        <v>3.13246</v>
      </c>
      <c r="N13" s="190">
        <v>4.1601400000000002</v>
      </c>
      <c r="O13" s="190">
        <v>2.8380700000000001</v>
      </c>
      <c r="P13" s="190">
        <v>9.7490100000000002</v>
      </c>
      <c r="Q13" s="190">
        <v>16.001570000000001</v>
      </c>
      <c r="R13" s="190">
        <v>9.5720700000000001</v>
      </c>
      <c r="S13" s="190">
        <v>21.740169999999999</v>
      </c>
      <c r="T13" s="190">
        <v>14.98456</v>
      </c>
      <c r="U13" s="190">
        <v>10.01197</v>
      </c>
      <c r="V13" s="190">
        <v>10.48507</v>
      </c>
      <c r="W13" s="190">
        <v>13.671299999999999</v>
      </c>
      <c r="X13" s="190">
        <v>11.7835</v>
      </c>
      <c r="Y13" s="190">
        <v>1.5763499999999999</v>
      </c>
      <c r="Z13" s="190">
        <v>-4.5615100000000002</v>
      </c>
      <c r="AA13" s="190">
        <v>4.3772399999999996</v>
      </c>
      <c r="AB13" s="190">
        <v>6.30464</v>
      </c>
      <c r="AC13" s="190">
        <v>4.0539722308107295</v>
      </c>
      <c r="AD13" s="190">
        <v>9.3226595036040596</v>
      </c>
      <c r="AE13" s="190">
        <v>19.796036777389201</v>
      </c>
      <c r="AF13" s="190">
        <v>11.065682646744701</v>
      </c>
      <c r="AG13" s="190">
        <v>11.6148235514056</v>
      </c>
      <c r="AH13" s="190">
        <v>19.425978000000001</v>
      </c>
      <c r="AI13" s="203"/>
      <c r="AJ13" s="203"/>
      <c r="AK13" s="203"/>
      <c r="AL13" s="203"/>
      <c r="AM13" s="203"/>
      <c r="AN13" s="167"/>
      <c r="AO13" s="167"/>
      <c r="AP13" s="167"/>
      <c r="AQ13" s="167"/>
      <c r="AR13" s="167"/>
      <c r="AS13" s="167"/>
      <c r="AT13" s="167"/>
      <c r="AU13" s="167"/>
      <c r="AV13" s="167"/>
      <c r="AW13" s="167"/>
      <c r="AX13" s="167"/>
      <c r="AY13" s="167"/>
    </row>
    <row r="14" spans="1:51" ht="15" x14ac:dyDescent="0.25">
      <c r="A14" s="189">
        <f>YampaRiverInflow.TotalOutflow!A14</f>
        <v>44986</v>
      </c>
      <c r="B14" s="280"/>
      <c r="C14" s="270"/>
      <c r="D14" s="285">
        <v>13.116</v>
      </c>
      <c r="E14" s="190">
        <v>39.915998000000002</v>
      </c>
      <c r="F14" s="190">
        <v>66.375816</v>
      </c>
      <c r="G14" s="190">
        <v>17.63081</v>
      </c>
      <c r="H14" s="190">
        <v>62.605969999999999</v>
      </c>
      <c r="I14" s="190">
        <v>-10.494788</v>
      </c>
      <c r="J14" s="190">
        <v>-5.3588699999999996</v>
      </c>
      <c r="K14" s="190">
        <v>-15.49112</v>
      </c>
      <c r="L14" s="190">
        <v>36.322969999999998</v>
      </c>
      <c r="M14" s="190">
        <v>9.210090000000001</v>
      </c>
      <c r="N14" s="190">
        <v>5.7764899999999999</v>
      </c>
      <c r="O14" s="190">
        <v>9.2872199999999996</v>
      </c>
      <c r="P14" s="190">
        <v>8.1139899999999994</v>
      </c>
      <c r="Q14" s="190">
        <v>9.8301200000000009</v>
      </c>
      <c r="R14" s="190">
        <v>14.49926</v>
      </c>
      <c r="S14" s="190">
        <v>12.03308</v>
      </c>
      <c r="T14" s="190">
        <v>4.5342399999999996</v>
      </c>
      <c r="U14" s="190">
        <v>19.332849999999997</v>
      </c>
      <c r="V14" s="190">
        <v>6.37479</v>
      </c>
      <c r="W14" s="190">
        <v>9.2942099999999996</v>
      </c>
      <c r="X14" s="190">
        <v>12.6425</v>
      </c>
      <c r="Y14" s="190">
        <v>6.9273500000000006</v>
      </c>
      <c r="Z14" s="190">
        <v>-7.20953</v>
      </c>
      <c r="AA14" s="190">
        <v>6.0791599999999999</v>
      </c>
      <c r="AB14" s="190">
        <v>6.5443199999999999</v>
      </c>
      <c r="AC14" s="190">
        <v>12.9016643799678</v>
      </c>
      <c r="AD14" s="190">
        <v>7.2940712366949301</v>
      </c>
      <c r="AE14" s="190">
        <v>35.068694212232302</v>
      </c>
      <c r="AF14" s="190">
        <v>6.2901128095215002</v>
      </c>
      <c r="AG14" s="190">
        <v>18.741606197686799</v>
      </c>
      <c r="AH14" s="190">
        <v>26.794340000000005</v>
      </c>
      <c r="AI14" s="203"/>
      <c r="AJ14" s="203"/>
      <c r="AK14" s="203"/>
      <c r="AL14" s="203"/>
      <c r="AM14" s="203"/>
      <c r="AN14" s="167"/>
      <c r="AO14" s="167"/>
      <c r="AP14" s="167"/>
      <c r="AQ14" s="167"/>
      <c r="AR14" s="167"/>
      <c r="AS14" s="167"/>
      <c r="AT14" s="167"/>
      <c r="AU14" s="167"/>
      <c r="AV14" s="167"/>
      <c r="AW14" s="167"/>
      <c r="AX14" s="167"/>
      <c r="AY14" s="167"/>
    </row>
    <row r="15" spans="1:51" ht="15" x14ac:dyDescent="0.25">
      <c r="A15" s="189">
        <f>YampaRiverInflow.TotalOutflow!A15</f>
        <v>45017</v>
      </c>
      <c r="B15" s="280"/>
      <c r="C15" s="270"/>
      <c r="D15" s="285">
        <v>16.518000000000001</v>
      </c>
      <c r="E15" s="190">
        <v>29.763325999999999</v>
      </c>
      <c r="F15" s="190">
        <v>41.261670000000002</v>
      </c>
      <c r="G15" s="190">
        <v>7.7661820000000006</v>
      </c>
      <c r="H15" s="190">
        <v>14.708754000000001</v>
      </c>
      <c r="I15" s="190">
        <v>23.635946000000001</v>
      </c>
      <c r="J15" s="190">
        <v>6.8406400000000005</v>
      </c>
      <c r="K15" s="190">
        <v>-2.2138499999999999</v>
      </c>
      <c r="L15" s="190">
        <v>19.547470000000001</v>
      </c>
      <c r="M15" s="190">
        <v>11.52768</v>
      </c>
      <c r="N15" s="190">
        <v>17.343669999999999</v>
      </c>
      <c r="O15" s="190">
        <v>13.49269</v>
      </c>
      <c r="P15" s="190">
        <v>4.6643299999999996</v>
      </c>
      <c r="Q15" s="190">
        <v>2.3306399999999998</v>
      </c>
      <c r="R15" s="190">
        <v>9.179590000000001</v>
      </c>
      <c r="S15" s="190">
        <v>14.534559999999999</v>
      </c>
      <c r="T15" s="190">
        <v>4.0880400000000003</v>
      </c>
      <c r="U15" s="190">
        <v>12.77216</v>
      </c>
      <c r="V15" s="190">
        <v>7.4774700000000003</v>
      </c>
      <c r="W15" s="190">
        <v>12.525</v>
      </c>
      <c r="X15" s="190">
        <v>22.5366</v>
      </c>
      <c r="Y15" s="190">
        <v>5.4246600000000003</v>
      </c>
      <c r="Z15" s="190">
        <v>-1.42597</v>
      </c>
      <c r="AA15" s="190">
        <v>9.8915199999999999</v>
      </c>
      <c r="AB15" s="190">
        <v>9.72743</v>
      </c>
      <c r="AC15" s="190">
        <v>15.713943386447099</v>
      </c>
      <c r="AD15" s="190">
        <v>6.6015394221493597</v>
      </c>
      <c r="AE15" s="190">
        <v>32.830230167934701</v>
      </c>
      <c r="AF15" s="190">
        <v>14.096756611570999</v>
      </c>
      <c r="AG15" s="190">
        <v>21.908179504132999</v>
      </c>
      <c r="AH15" s="190">
        <v>18.399011999999999</v>
      </c>
      <c r="AI15" s="203"/>
      <c r="AJ15" s="203"/>
      <c r="AK15" s="203"/>
      <c r="AL15" s="203"/>
      <c r="AM15" s="203"/>
      <c r="AN15" s="167"/>
      <c r="AO15" s="167"/>
      <c r="AP15" s="167"/>
      <c r="AQ15" s="167"/>
      <c r="AR15" s="167"/>
      <c r="AS15" s="167"/>
      <c r="AT15" s="167"/>
      <c r="AU15" s="167"/>
      <c r="AV15" s="167"/>
      <c r="AW15" s="167"/>
      <c r="AX15" s="167"/>
      <c r="AY15" s="167"/>
    </row>
    <row r="16" spans="1:51" ht="15" x14ac:dyDescent="0.25">
      <c r="A16" s="189">
        <f>YampaRiverInflow.TotalOutflow!A16</f>
        <v>45047</v>
      </c>
      <c r="B16" s="280"/>
      <c r="C16" s="270"/>
      <c r="D16" s="285">
        <v>21.992999999999999</v>
      </c>
      <c r="E16" s="190">
        <v>17.687328000000001</v>
      </c>
      <c r="F16" s="190">
        <v>30.256135999999998</v>
      </c>
      <c r="G16" s="190">
        <v>9.5716059999999992</v>
      </c>
      <c r="H16" s="190">
        <v>29.325434000000005</v>
      </c>
      <c r="I16" s="190">
        <v>5.5503300000000007</v>
      </c>
      <c r="J16" s="190">
        <v>8.0619300000000003</v>
      </c>
      <c r="K16" s="190">
        <v>-4.66012</v>
      </c>
      <c r="L16" s="190">
        <v>9.683209999999999</v>
      </c>
      <c r="M16" s="190">
        <v>23.337949999999999</v>
      </c>
      <c r="N16" s="190">
        <v>11.09249</v>
      </c>
      <c r="O16" s="190">
        <v>14.89179</v>
      </c>
      <c r="P16" s="190">
        <v>9.6852700000000009</v>
      </c>
      <c r="Q16" s="190">
        <v>5.5847100000000003</v>
      </c>
      <c r="R16" s="190">
        <v>4.1686000000000005</v>
      </c>
      <c r="S16" s="190">
        <v>14.016170000000001</v>
      </c>
      <c r="T16" s="190">
        <v>5.02379</v>
      </c>
      <c r="U16" s="190">
        <v>16.882990000000003</v>
      </c>
      <c r="V16" s="190">
        <v>3.9549799999999999</v>
      </c>
      <c r="W16" s="190">
        <v>10.53945</v>
      </c>
      <c r="X16" s="190">
        <v>19.5229</v>
      </c>
      <c r="Y16" s="190">
        <v>4.9721899999999994</v>
      </c>
      <c r="Z16" s="190">
        <v>1.2309300000000001</v>
      </c>
      <c r="AA16" s="190">
        <v>4.9847600000000005</v>
      </c>
      <c r="AB16" s="190">
        <v>9.3964200000000009</v>
      </c>
      <c r="AC16" s="190">
        <v>9.2539210713396098</v>
      </c>
      <c r="AD16" s="190">
        <v>5.5819525592733701</v>
      </c>
      <c r="AE16" s="190">
        <v>25.107575702810699</v>
      </c>
      <c r="AF16" s="190">
        <v>32.171070661818902</v>
      </c>
      <c r="AG16" s="190">
        <v>22.140587519075002</v>
      </c>
      <c r="AH16" s="190">
        <v>9.3170699999999993</v>
      </c>
      <c r="AI16" s="203"/>
      <c r="AJ16" s="203"/>
      <c r="AK16" s="203"/>
      <c r="AL16" s="203"/>
      <c r="AM16" s="203"/>
      <c r="AN16" s="167"/>
      <c r="AO16" s="167"/>
      <c r="AP16" s="167"/>
      <c r="AQ16" s="167"/>
      <c r="AR16" s="167"/>
      <c r="AS16" s="167"/>
      <c r="AT16" s="167"/>
      <c r="AU16" s="167"/>
      <c r="AV16" s="167"/>
      <c r="AW16" s="167"/>
      <c r="AX16" s="167"/>
      <c r="AY16" s="167"/>
    </row>
    <row r="17" spans="1:51" ht="15" x14ac:dyDescent="0.25">
      <c r="A17" s="189">
        <f>YampaRiverInflow.TotalOutflow!A17</f>
        <v>45078</v>
      </c>
      <c r="B17" s="280"/>
      <c r="C17" s="270"/>
      <c r="D17" s="285">
        <v>20.56</v>
      </c>
      <c r="E17" s="190">
        <v>1.2684000000000002</v>
      </c>
      <c r="F17" s="190">
        <v>4.9412060000000002</v>
      </c>
      <c r="G17" s="190">
        <v>-1.180104</v>
      </c>
      <c r="H17" s="190">
        <v>16.706314000000003</v>
      </c>
      <c r="I17" s="190">
        <v>1.3633040000000001</v>
      </c>
      <c r="J17" s="190">
        <v>-0.79383999999999999</v>
      </c>
      <c r="K17" s="190">
        <v>-23.251810000000003</v>
      </c>
      <c r="L17" s="190">
        <v>12.69872</v>
      </c>
      <c r="M17" s="190">
        <v>19.039000000000001</v>
      </c>
      <c r="N17" s="190">
        <v>6.8687700000000005</v>
      </c>
      <c r="O17" s="190">
        <v>14.246139999999999</v>
      </c>
      <c r="P17" s="190">
        <v>18.845080000000003</v>
      </c>
      <c r="Q17" s="190">
        <v>7.4909099999999995</v>
      </c>
      <c r="R17" s="190">
        <v>13.8124</v>
      </c>
      <c r="S17" s="190">
        <v>24.775919999999999</v>
      </c>
      <c r="T17" s="190">
        <v>9.7531100000000013</v>
      </c>
      <c r="U17" s="190">
        <v>18.740459999999999</v>
      </c>
      <c r="V17" s="190">
        <v>5.9942099999999998</v>
      </c>
      <c r="W17" s="190">
        <v>10.93661</v>
      </c>
      <c r="X17" s="190">
        <v>14.07673</v>
      </c>
      <c r="Y17" s="190">
        <v>3.54962</v>
      </c>
      <c r="Z17" s="190">
        <v>6.4226899999999993</v>
      </c>
      <c r="AA17" s="190">
        <v>10.59356</v>
      </c>
      <c r="AB17" s="190">
        <v>1.32226</v>
      </c>
      <c r="AC17" s="190">
        <v>6.9610190102487604</v>
      </c>
      <c r="AD17" s="190">
        <v>13.6235045447941</v>
      </c>
      <c r="AE17" s="190">
        <v>21.1430438016537</v>
      </c>
      <c r="AF17" s="190">
        <v>42.150180575868696</v>
      </c>
      <c r="AG17" s="190">
        <v>13.4754590082651</v>
      </c>
      <c r="AH17" s="190">
        <v>19.542680000000001</v>
      </c>
      <c r="AI17" s="203"/>
      <c r="AJ17" s="203"/>
      <c r="AK17" s="203"/>
      <c r="AL17" s="203"/>
      <c r="AM17" s="203"/>
      <c r="AN17" s="167"/>
      <c r="AO17" s="167"/>
      <c r="AP17" s="167"/>
      <c r="AQ17" s="167"/>
      <c r="AR17" s="167"/>
      <c r="AS17" s="167"/>
      <c r="AT17" s="167"/>
      <c r="AU17" s="167"/>
      <c r="AV17" s="167"/>
      <c r="AW17" s="167"/>
      <c r="AX17" s="167"/>
      <c r="AY17" s="167"/>
    </row>
    <row r="18" spans="1:51" ht="15" x14ac:dyDescent="0.25">
      <c r="A18" s="189">
        <f>YampaRiverInflow.TotalOutflow!A18</f>
        <v>45108</v>
      </c>
      <c r="B18" s="280"/>
      <c r="C18" s="270"/>
      <c r="D18" s="285">
        <v>20.181999999999999</v>
      </c>
      <c r="E18" s="190">
        <v>15.702810000000001</v>
      </c>
      <c r="F18" s="190">
        <v>2.0310160000000002</v>
      </c>
      <c r="G18" s="190">
        <v>8.0089059999999996</v>
      </c>
      <c r="H18" s="190">
        <v>20.697440000000004</v>
      </c>
      <c r="I18" s="190">
        <v>17.755964000000002</v>
      </c>
      <c r="J18" s="190">
        <v>11.63293</v>
      </c>
      <c r="K18" s="190">
        <v>-12.476629999999998</v>
      </c>
      <c r="L18" s="190">
        <v>23.625509999999998</v>
      </c>
      <c r="M18" s="190">
        <v>20.54889</v>
      </c>
      <c r="N18" s="190">
        <v>8.319090000000001</v>
      </c>
      <c r="O18" s="190">
        <v>20.105460000000001</v>
      </c>
      <c r="P18" s="190">
        <v>19.50067</v>
      </c>
      <c r="Q18" s="190">
        <v>8.3446700000000007</v>
      </c>
      <c r="R18" s="190">
        <v>18.455950000000001</v>
      </c>
      <c r="S18" s="190">
        <v>31.79073</v>
      </c>
      <c r="T18" s="190">
        <v>14.55987</v>
      </c>
      <c r="U18" s="190">
        <v>21.886839999999999</v>
      </c>
      <c r="V18" s="190">
        <v>25.583909999999999</v>
      </c>
      <c r="W18" s="190">
        <v>21.074020000000001</v>
      </c>
      <c r="X18" s="190">
        <v>18.544400000000003</v>
      </c>
      <c r="Y18" s="190">
        <v>6.5901300000000003</v>
      </c>
      <c r="Z18" s="190">
        <v>14.91146</v>
      </c>
      <c r="AA18" s="190">
        <v>14.38373</v>
      </c>
      <c r="AB18" s="190">
        <v>27.614090000000001</v>
      </c>
      <c r="AC18" s="190">
        <v>12.5574148766291</v>
      </c>
      <c r="AD18" s="190">
        <v>24.781192150480202</v>
      </c>
      <c r="AE18" s="190">
        <v>16.943357023537999</v>
      </c>
      <c r="AF18" s="190">
        <v>39.1588780983151</v>
      </c>
      <c r="AG18" s="190">
        <v>23.713968098447001</v>
      </c>
      <c r="AH18" s="190">
        <v>3.5028120000000005</v>
      </c>
      <c r="AI18" s="203"/>
      <c r="AJ18" s="203"/>
      <c r="AK18" s="203"/>
      <c r="AL18" s="203"/>
      <c r="AM18" s="203"/>
      <c r="AN18" s="167"/>
      <c r="AO18" s="167"/>
      <c r="AP18" s="167"/>
      <c r="AQ18" s="167"/>
      <c r="AR18" s="167"/>
      <c r="AS18" s="167"/>
      <c r="AT18" s="167"/>
      <c r="AU18" s="167"/>
      <c r="AV18" s="167"/>
      <c r="AW18" s="167"/>
      <c r="AX18" s="167"/>
      <c r="AY18" s="167"/>
    </row>
    <row r="19" spans="1:51" ht="15" x14ac:dyDescent="0.25">
      <c r="A19" s="189">
        <f>YampaRiverInflow.TotalOutflow!A19</f>
        <v>45139</v>
      </c>
      <c r="B19" s="280"/>
      <c r="C19" s="270"/>
      <c r="D19" s="285">
        <v>17.675000000000001</v>
      </c>
      <c r="E19" s="190">
        <v>28.766426000000003</v>
      </c>
      <c r="F19" s="190">
        <v>19.739957999999998</v>
      </c>
      <c r="G19" s="190">
        <v>11.451958000000001</v>
      </c>
      <c r="H19" s="190">
        <v>20.660824000000002</v>
      </c>
      <c r="I19" s="190">
        <v>13.796706</v>
      </c>
      <c r="J19" s="190">
        <v>9.7706299999999988</v>
      </c>
      <c r="K19" s="190">
        <v>7.4435000000000002</v>
      </c>
      <c r="L19" s="190">
        <v>20.504860000000001</v>
      </c>
      <c r="M19" s="190">
        <v>22.135639999999999</v>
      </c>
      <c r="N19" s="190">
        <v>5.2130799999999997</v>
      </c>
      <c r="O19" s="190">
        <v>14.802440000000001</v>
      </c>
      <c r="P19" s="190">
        <v>21.94164</v>
      </c>
      <c r="Q19" s="190">
        <v>8.4181799999999996</v>
      </c>
      <c r="R19" s="190">
        <v>21.659500000000001</v>
      </c>
      <c r="S19" s="190">
        <v>35.8294</v>
      </c>
      <c r="T19" s="190">
        <v>14.210139999999999</v>
      </c>
      <c r="U19" s="190">
        <v>24.195160000000001</v>
      </c>
      <c r="V19" s="190">
        <v>26.496269999999999</v>
      </c>
      <c r="W19" s="190">
        <v>24.024999999999999</v>
      </c>
      <c r="X19" s="190">
        <v>22.344560000000001</v>
      </c>
      <c r="Y19" s="190">
        <v>9.8739599999999985</v>
      </c>
      <c r="Z19" s="190">
        <v>13.84548</v>
      </c>
      <c r="AA19" s="190">
        <v>16.93469</v>
      </c>
      <c r="AB19" s="190">
        <v>14.48996</v>
      </c>
      <c r="AC19" s="190">
        <v>14.623601239406</v>
      </c>
      <c r="AD19" s="190">
        <v>29.351938843042298</v>
      </c>
      <c r="AE19" s="190">
        <v>10.6373367791084</v>
      </c>
      <c r="AF19" s="190">
        <v>32.4739838860175</v>
      </c>
      <c r="AG19" s="190">
        <v>32.289258266844001</v>
      </c>
      <c r="AH19" s="190">
        <v>21.988620000000001</v>
      </c>
      <c r="AI19" s="203"/>
      <c r="AJ19" s="203"/>
      <c r="AK19" s="203"/>
      <c r="AL19" s="203"/>
      <c r="AM19" s="203"/>
      <c r="AN19" s="167"/>
      <c r="AO19" s="167"/>
      <c r="AP19" s="167"/>
      <c r="AQ19" s="167"/>
      <c r="AR19" s="167"/>
      <c r="AS19" s="167"/>
      <c r="AT19" s="167"/>
      <c r="AU19" s="167"/>
      <c r="AV19" s="167"/>
      <c r="AW19" s="167"/>
      <c r="AX19" s="167"/>
      <c r="AY19" s="167"/>
    </row>
    <row r="20" spans="1:51" ht="15" x14ac:dyDescent="0.25">
      <c r="A20" s="189">
        <f>YampaRiverInflow.TotalOutflow!A20</f>
        <v>45170</v>
      </c>
      <c r="B20" s="280"/>
      <c r="C20" s="270"/>
      <c r="D20" s="285">
        <v>14.701000000000001</v>
      </c>
      <c r="E20" s="190">
        <v>26.366382000000002</v>
      </c>
      <c r="F20" s="190">
        <v>15.737406</v>
      </c>
      <c r="G20" s="190">
        <v>14.914582000000003</v>
      </c>
      <c r="H20" s="190">
        <v>14.839589999999999</v>
      </c>
      <c r="I20" s="190">
        <v>10.647540000000001</v>
      </c>
      <c r="J20" s="190">
        <v>-6.0112700000000006</v>
      </c>
      <c r="K20" s="190">
        <v>19.914009999999998</v>
      </c>
      <c r="L20" s="190">
        <v>13.555149999999999</v>
      </c>
      <c r="M20" s="190">
        <v>15.397549999999999</v>
      </c>
      <c r="N20" s="190">
        <v>7.1036899999999994</v>
      </c>
      <c r="O20" s="190">
        <v>8.6973899999999986</v>
      </c>
      <c r="P20" s="190">
        <v>11.841569999999999</v>
      </c>
      <c r="Q20" s="190">
        <v>3.6388400000000001</v>
      </c>
      <c r="R20" s="190">
        <v>18.084299999999999</v>
      </c>
      <c r="S20" s="190">
        <v>24.926950000000001</v>
      </c>
      <c r="T20" s="190">
        <v>13.032249999999999</v>
      </c>
      <c r="U20" s="190">
        <v>14.707469999999999</v>
      </c>
      <c r="V20" s="190">
        <v>15.101129999999999</v>
      </c>
      <c r="W20" s="190">
        <v>9.3519199999999998</v>
      </c>
      <c r="X20" s="190">
        <v>35.037589999999994</v>
      </c>
      <c r="Y20" s="190">
        <v>-2.8639899999999998</v>
      </c>
      <c r="Z20" s="190">
        <v>6.7481800000000005</v>
      </c>
      <c r="AA20" s="190">
        <v>15.02529</v>
      </c>
      <c r="AB20" s="190">
        <v>11.451879999999999</v>
      </c>
      <c r="AC20" s="190">
        <v>13.1848636376867</v>
      </c>
      <c r="AD20" s="190">
        <v>8.3238249586783297</v>
      </c>
      <c r="AE20" s="190">
        <v>19.8346958697528</v>
      </c>
      <c r="AF20" s="190">
        <v>16.409711323636998</v>
      </c>
      <c r="AG20" s="190">
        <v>25.7866844641329</v>
      </c>
      <c r="AH20" s="190">
        <v>21.500264000000001</v>
      </c>
      <c r="AI20" s="203"/>
      <c r="AJ20" s="203"/>
      <c r="AK20" s="203"/>
      <c r="AL20" s="203"/>
      <c r="AM20" s="203"/>
      <c r="AN20" s="167"/>
      <c r="AO20" s="167"/>
      <c r="AP20" s="167"/>
      <c r="AQ20" s="167"/>
      <c r="AR20" s="167"/>
      <c r="AS20" s="167"/>
      <c r="AT20" s="167"/>
      <c r="AU20" s="167"/>
      <c r="AV20" s="167"/>
      <c r="AW20" s="167"/>
      <c r="AX20" s="167"/>
      <c r="AY20" s="167"/>
    </row>
    <row r="21" spans="1:51" ht="15" x14ac:dyDescent="0.25">
      <c r="A21" s="189">
        <f>YampaRiverInflow.TotalOutflow!A21</f>
        <v>45200</v>
      </c>
      <c r="B21" s="280"/>
      <c r="C21" s="270"/>
      <c r="D21" s="285">
        <v>12.657999999999999</v>
      </c>
      <c r="E21" s="190">
        <v>17.934583999999997</v>
      </c>
      <c r="F21" s="190">
        <v>11.836898000000001</v>
      </c>
      <c r="G21" s="190">
        <v>11.503132000000001</v>
      </c>
      <c r="H21" s="190">
        <v>12.135444000000001</v>
      </c>
      <c r="I21" s="190">
        <v>6.3876860000000004</v>
      </c>
      <c r="J21" s="190">
        <v>-7.82599</v>
      </c>
      <c r="K21" s="190">
        <v>24.362849999999998</v>
      </c>
      <c r="L21" s="190">
        <v>10.95425</v>
      </c>
      <c r="M21" s="190">
        <v>11.723360000000001</v>
      </c>
      <c r="N21" s="190">
        <v>4.6145899999999997</v>
      </c>
      <c r="O21" s="190">
        <v>6.6953500000000004</v>
      </c>
      <c r="P21" s="190">
        <v>9.5123700000000007</v>
      </c>
      <c r="Q21" s="190">
        <v>-0.49925999999999998</v>
      </c>
      <c r="R21" s="190">
        <v>18.132660000000001</v>
      </c>
      <c r="S21" s="190">
        <v>19.22006</v>
      </c>
      <c r="T21" s="190">
        <v>10.97871</v>
      </c>
      <c r="U21" s="190">
        <v>13.21185</v>
      </c>
      <c r="V21" s="190">
        <v>14.04824</v>
      </c>
      <c r="W21" s="190">
        <v>6.9533999999999994</v>
      </c>
      <c r="X21" s="190">
        <v>23.35398</v>
      </c>
      <c r="Y21" s="190">
        <v>-2.8656299999999999</v>
      </c>
      <c r="Z21" s="190">
        <v>2.3012199999999998</v>
      </c>
      <c r="AA21" s="190">
        <v>14.73507</v>
      </c>
      <c r="AB21" s="190">
        <v>8.505370000000001</v>
      </c>
      <c r="AC21" s="190">
        <v>9.0830627261494108</v>
      </c>
      <c r="AD21" s="190">
        <v>-6.2740460311398598</v>
      </c>
      <c r="AE21" s="190">
        <v>25.002335616926402</v>
      </c>
      <c r="AF21" s="190">
        <v>7.7553593381164196</v>
      </c>
      <c r="AG21" s="190">
        <v>26.857120247405899</v>
      </c>
      <c r="AH21" s="190">
        <v>8.6108960000000003</v>
      </c>
      <c r="AI21" s="203"/>
      <c r="AJ21" s="203"/>
      <c r="AK21" s="203"/>
      <c r="AL21" s="203"/>
      <c r="AM21" s="203"/>
      <c r="AN21" s="167"/>
      <c r="AO21" s="167"/>
      <c r="AP21" s="167"/>
      <c r="AQ21" s="167"/>
      <c r="AR21" s="167"/>
      <c r="AS21" s="167"/>
      <c r="AT21" s="167"/>
      <c r="AU21" s="167"/>
      <c r="AV21" s="167"/>
      <c r="AW21" s="167"/>
      <c r="AX21" s="167"/>
      <c r="AY21" s="167"/>
    </row>
    <row r="22" spans="1:51" ht="15" x14ac:dyDescent="0.25">
      <c r="A22" s="189">
        <f>YampaRiverInflow.TotalOutflow!A22</f>
        <v>45231</v>
      </c>
      <c r="B22" s="280"/>
      <c r="C22" s="270"/>
      <c r="D22" s="285">
        <v>1.202</v>
      </c>
      <c r="E22" s="190">
        <v>10.960080000000001</v>
      </c>
      <c r="F22" s="190">
        <v>12.147136</v>
      </c>
      <c r="G22" s="190">
        <v>3.6625680000000003</v>
      </c>
      <c r="H22" s="190">
        <v>15.820898000000001</v>
      </c>
      <c r="I22" s="190">
        <v>14.533392000000001</v>
      </c>
      <c r="J22" s="190">
        <v>-12.37326</v>
      </c>
      <c r="K22" s="190">
        <v>14.93168</v>
      </c>
      <c r="L22" s="190">
        <v>-5.1652700000000005</v>
      </c>
      <c r="M22" s="190">
        <v>10.395850000000001</v>
      </c>
      <c r="N22" s="190">
        <v>4.0648400000000002</v>
      </c>
      <c r="O22" s="190">
        <v>3.5380700000000003</v>
      </c>
      <c r="P22" s="190">
        <v>7.5272700000000006</v>
      </c>
      <c r="Q22" s="190">
        <v>13.11669</v>
      </c>
      <c r="R22" s="190">
        <v>15.47784</v>
      </c>
      <c r="S22" s="190">
        <v>21.893450000000001</v>
      </c>
      <c r="T22" s="190">
        <v>12.1463</v>
      </c>
      <c r="U22" s="190">
        <v>8.651209999999999</v>
      </c>
      <c r="V22" s="190">
        <v>9.7618099999999988</v>
      </c>
      <c r="W22" s="190">
        <v>16.488720000000001</v>
      </c>
      <c r="X22" s="190">
        <v>4.6226700000000003</v>
      </c>
      <c r="Y22" s="190">
        <v>5.9689499999999995</v>
      </c>
      <c r="Z22" s="190">
        <v>-1.0023</v>
      </c>
      <c r="AA22" s="190">
        <v>2.8529</v>
      </c>
      <c r="AB22" s="190">
        <v>5.8924399999999997</v>
      </c>
      <c r="AC22" s="190">
        <v>3.9897065276040999</v>
      </c>
      <c r="AD22" s="190">
        <v>-11.4351155371894</v>
      </c>
      <c r="AE22" s="190">
        <v>6.3263246300834401</v>
      </c>
      <c r="AF22" s="190">
        <v>3.8446132224799099</v>
      </c>
      <c r="AG22" s="190">
        <v>10.148976943471901</v>
      </c>
      <c r="AH22" s="190">
        <v>8.991363999999999</v>
      </c>
      <c r="AI22" s="203"/>
      <c r="AJ22" s="203"/>
      <c r="AK22" s="203"/>
      <c r="AL22" s="203"/>
      <c r="AM22" s="203"/>
      <c r="AN22" s="167"/>
      <c r="AO22" s="167"/>
      <c r="AP22" s="167"/>
      <c r="AQ22" s="167"/>
      <c r="AR22" s="167"/>
      <c r="AS22" s="167"/>
      <c r="AT22" s="167"/>
      <c r="AU22" s="167"/>
      <c r="AV22" s="167"/>
      <c r="AW22" s="167"/>
      <c r="AX22" s="167"/>
      <c r="AY22" s="167"/>
    </row>
    <row r="23" spans="1:51" ht="15" x14ac:dyDescent="0.25">
      <c r="A23" s="189">
        <f>YampaRiverInflow.TotalOutflow!A23</f>
        <v>45261</v>
      </c>
      <c r="B23" s="280"/>
      <c r="C23" s="270"/>
      <c r="D23" s="285">
        <v>2.335</v>
      </c>
      <c r="E23" s="190">
        <v>23.606604000000004</v>
      </c>
      <c r="F23" s="190">
        <v>11.927992</v>
      </c>
      <c r="G23" s="190">
        <v>18.697578</v>
      </c>
      <c r="H23" s="190">
        <v>16.272072000000001</v>
      </c>
      <c r="I23" s="190">
        <v>6.2282960000000003</v>
      </c>
      <c r="J23" s="190">
        <v>-16.238409999999998</v>
      </c>
      <c r="K23" s="190">
        <v>12.00187</v>
      </c>
      <c r="L23" s="190">
        <v>6.5915499999999998</v>
      </c>
      <c r="M23" s="190">
        <v>12.228569999999999</v>
      </c>
      <c r="N23" s="190">
        <v>1.01868</v>
      </c>
      <c r="O23" s="190">
        <v>6.6875100000000005</v>
      </c>
      <c r="P23" s="190">
        <v>11.483219999999999</v>
      </c>
      <c r="Q23" s="190">
        <v>-2.7016499999999999</v>
      </c>
      <c r="R23" s="190">
        <v>25.948370000000001</v>
      </c>
      <c r="S23" s="190">
        <v>22.778939999999999</v>
      </c>
      <c r="T23" s="190">
        <v>11.792920000000001</v>
      </c>
      <c r="U23" s="190">
        <v>17.610810000000001</v>
      </c>
      <c r="V23" s="190">
        <v>24.307770000000001</v>
      </c>
      <c r="W23" s="190">
        <v>18.407709999999998</v>
      </c>
      <c r="X23" s="190">
        <v>2.61571</v>
      </c>
      <c r="Y23" s="190">
        <v>-1.4079200000000001</v>
      </c>
      <c r="Z23" s="190">
        <v>-6.0315000000000003</v>
      </c>
      <c r="AA23" s="190">
        <v>15.691600000000001</v>
      </c>
      <c r="AB23" s="190">
        <v>6.0872700000000002</v>
      </c>
      <c r="AC23" s="190">
        <v>14.668721902282002</v>
      </c>
      <c r="AD23" s="190">
        <v>-6.0504652876024405</v>
      </c>
      <c r="AE23" s="190">
        <v>3.9440781003643801</v>
      </c>
      <c r="AF23" s="190">
        <v>5.96184380284366</v>
      </c>
      <c r="AG23" s="190">
        <v>-3.3022761146438002</v>
      </c>
      <c r="AH23" s="190">
        <v>16.566911999999999</v>
      </c>
      <c r="AI23" s="203"/>
      <c r="AJ23" s="203"/>
      <c r="AK23" s="203"/>
      <c r="AL23" s="203"/>
      <c r="AM23" s="203"/>
      <c r="AN23" s="167"/>
      <c r="AO23" s="167"/>
      <c r="AP23" s="167"/>
      <c r="AQ23" s="167"/>
      <c r="AR23" s="167"/>
      <c r="AS23" s="167"/>
      <c r="AT23" s="167"/>
      <c r="AU23" s="167"/>
      <c r="AV23" s="167"/>
      <c r="AW23" s="167"/>
      <c r="AX23" s="167"/>
      <c r="AY23" s="167"/>
    </row>
    <row r="24" spans="1:51" ht="15" x14ac:dyDescent="0.25">
      <c r="A24" s="189">
        <f>YampaRiverInflow.TotalOutflow!A24</f>
        <v>45292</v>
      </c>
      <c r="B24" s="280"/>
      <c r="C24" s="270"/>
      <c r="D24" s="285">
        <v>6.62</v>
      </c>
      <c r="E24" s="190">
        <v>101.21908400000001</v>
      </c>
      <c r="F24" s="190">
        <v>14.084605999999999</v>
      </c>
      <c r="G24" s="190">
        <v>35.531559999999999</v>
      </c>
      <c r="H24" s="190">
        <v>11.366462</v>
      </c>
      <c r="I24" s="190">
        <v>12.906422000000001</v>
      </c>
      <c r="J24" s="190">
        <v>-12.26146</v>
      </c>
      <c r="K24" s="190">
        <v>9.9685600000000001</v>
      </c>
      <c r="L24" s="190">
        <v>3.9182399999999999</v>
      </c>
      <c r="M24" s="190">
        <v>5.2524799999999994</v>
      </c>
      <c r="N24" s="190">
        <v>0.65434000000000003</v>
      </c>
      <c r="O24" s="190">
        <v>10.38495</v>
      </c>
      <c r="P24" s="190">
        <v>14.23559</v>
      </c>
      <c r="Q24" s="190">
        <v>9.8203300000000002</v>
      </c>
      <c r="R24" s="190">
        <v>24.700430000000001</v>
      </c>
      <c r="S24" s="190">
        <v>22.069479999999999</v>
      </c>
      <c r="T24" s="190">
        <v>12.57952</v>
      </c>
      <c r="U24" s="190">
        <v>19.210369999999998</v>
      </c>
      <c r="V24" s="190">
        <v>24.414390000000001</v>
      </c>
      <c r="W24" s="190">
        <v>14.356399999999999</v>
      </c>
      <c r="X24" s="190">
        <v>-5.5168900000000001</v>
      </c>
      <c r="Y24" s="190">
        <v>8.7599999999999997E-2</v>
      </c>
      <c r="Z24" s="190">
        <v>10.52117</v>
      </c>
      <c r="AA24" s="190">
        <v>15.80128</v>
      </c>
      <c r="AB24" s="190">
        <v>7.4489752076703502</v>
      </c>
      <c r="AC24" s="190">
        <v>19.8163140489265</v>
      </c>
      <c r="AD24" s="190">
        <v>0.31217231431502396</v>
      </c>
      <c r="AE24" s="190">
        <v>11.158060331372901</v>
      </c>
      <c r="AF24" s="190">
        <v>7.7495685923312703</v>
      </c>
      <c r="AG24" s="190">
        <v>16.305914000000001</v>
      </c>
      <c r="AH24" s="190">
        <v>18.317238</v>
      </c>
      <c r="AI24" s="203"/>
      <c r="AJ24" s="203"/>
      <c r="AK24" s="203"/>
      <c r="AL24" s="203"/>
      <c r="AM24" s="203"/>
      <c r="AN24" s="167"/>
      <c r="AO24" s="167"/>
      <c r="AP24" s="167"/>
      <c r="AQ24" s="167"/>
      <c r="AR24" s="167"/>
      <c r="AS24" s="167"/>
      <c r="AT24" s="167"/>
      <c r="AU24" s="167"/>
      <c r="AV24" s="167"/>
      <c r="AW24" s="167"/>
      <c r="AX24" s="167"/>
      <c r="AY24" s="167"/>
    </row>
    <row r="25" spans="1:51" ht="15" x14ac:dyDescent="0.25">
      <c r="A25" s="189">
        <f>YampaRiverInflow.TotalOutflow!A25</f>
        <v>45323</v>
      </c>
      <c r="B25" s="280"/>
      <c r="C25" s="270"/>
      <c r="D25" s="285">
        <v>9.4120000000000008</v>
      </c>
      <c r="E25" s="190">
        <v>75.754664000000005</v>
      </c>
      <c r="F25" s="190">
        <v>14.718234000000001</v>
      </c>
      <c r="G25" s="190">
        <v>33.481140000000003</v>
      </c>
      <c r="H25" s="190">
        <v>10.668854</v>
      </c>
      <c r="I25" s="190">
        <v>-2.5262600000000002</v>
      </c>
      <c r="J25" s="190">
        <v>-10.192350000000001</v>
      </c>
      <c r="K25" s="190">
        <v>6.2821099999999994</v>
      </c>
      <c r="L25" s="190">
        <v>3.13246</v>
      </c>
      <c r="M25" s="190">
        <v>4.1601400000000002</v>
      </c>
      <c r="N25" s="190">
        <v>2.8380700000000001</v>
      </c>
      <c r="O25" s="190">
        <v>9.7490100000000002</v>
      </c>
      <c r="P25" s="190">
        <v>16.001570000000001</v>
      </c>
      <c r="Q25" s="190">
        <v>9.5720700000000001</v>
      </c>
      <c r="R25" s="190">
        <v>21.740169999999999</v>
      </c>
      <c r="S25" s="190">
        <v>14.98456</v>
      </c>
      <c r="T25" s="190">
        <v>10.01197</v>
      </c>
      <c r="U25" s="190">
        <v>10.48507</v>
      </c>
      <c r="V25" s="190">
        <v>13.671299999999999</v>
      </c>
      <c r="W25" s="190">
        <v>11.7835</v>
      </c>
      <c r="X25" s="190">
        <v>1.5763499999999999</v>
      </c>
      <c r="Y25" s="190">
        <v>-4.5615100000000002</v>
      </c>
      <c r="Z25" s="190">
        <v>4.3772399999999996</v>
      </c>
      <c r="AA25" s="190">
        <v>6.30464</v>
      </c>
      <c r="AB25" s="190">
        <v>4.0539722308107295</v>
      </c>
      <c r="AC25" s="190">
        <v>9.3226595036040596</v>
      </c>
      <c r="AD25" s="190">
        <v>19.796036777389201</v>
      </c>
      <c r="AE25" s="190">
        <v>11.065682646744701</v>
      </c>
      <c r="AF25" s="190">
        <v>11.6148235514056</v>
      </c>
      <c r="AG25" s="190">
        <v>19.425978000000001</v>
      </c>
      <c r="AH25" s="190">
        <v>27.521836</v>
      </c>
      <c r="AI25" s="203"/>
      <c r="AJ25" s="203"/>
      <c r="AK25" s="203"/>
      <c r="AL25" s="203"/>
      <c r="AM25" s="203"/>
      <c r="AN25" s="167"/>
      <c r="AO25" s="167"/>
      <c r="AP25" s="167"/>
      <c r="AQ25" s="167"/>
      <c r="AR25" s="167"/>
      <c r="AS25" s="167"/>
      <c r="AT25" s="167"/>
      <c r="AU25" s="167"/>
      <c r="AV25" s="167"/>
      <c r="AW25" s="167"/>
      <c r="AX25" s="167"/>
      <c r="AY25" s="167"/>
    </row>
    <row r="26" spans="1:51" ht="15" x14ac:dyDescent="0.25">
      <c r="A26" s="189">
        <f>YampaRiverInflow.TotalOutflow!A26</f>
        <v>45352</v>
      </c>
      <c r="B26" s="280"/>
      <c r="C26" s="270"/>
      <c r="D26" s="285">
        <v>13.116</v>
      </c>
      <c r="E26" s="190">
        <v>66.375816</v>
      </c>
      <c r="F26" s="190">
        <v>17.63081</v>
      </c>
      <c r="G26" s="190">
        <v>62.605969999999999</v>
      </c>
      <c r="H26" s="190">
        <v>-10.494788</v>
      </c>
      <c r="I26" s="190">
        <v>-5.3588699999999996</v>
      </c>
      <c r="J26" s="190">
        <v>-15.49112</v>
      </c>
      <c r="K26" s="190">
        <v>36.322969999999998</v>
      </c>
      <c r="L26" s="190">
        <v>9.210090000000001</v>
      </c>
      <c r="M26" s="190">
        <v>5.7764899999999999</v>
      </c>
      <c r="N26" s="190">
        <v>9.2872199999999996</v>
      </c>
      <c r="O26" s="190">
        <v>8.1139899999999994</v>
      </c>
      <c r="P26" s="190">
        <v>9.8301200000000009</v>
      </c>
      <c r="Q26" s="190">
        <v>14.49926</v>
      </c>
      <c r="R26" s="190">
        <v>12.03308</v>
      </c>
      <c r="S26" s="190">
        <v>4.5342399999999996</v>
      </c>
      <c r="T26" s="190">
        <v>19.332849999999997</v>
      </c>
      <c r="U26" s="190">
        <v>6.37479</v>
      </c>
      <c r="V26" s="190">
        <v>9.2942099999999996</v>
      </c>
      <c r="W26" s="190">
        <v>12.6425</v>
      </c>
      <c r="X26" s="190">
        <v>6.9273500000000006</v>
      </c>
      <c r="Y26" s="190">
        <v>-7.20953</v>
      </c>
      <c r="Z26" s="190">
        <v>6.0791599999999999</v>
      </c>
      <c r="AA26" s="190">
        <v>6.5443199999999999</v>
      </c>
      <c r="AB26" s="190">
        <v>12.9016643799678</v>
      </c>
      <c r="AC26" s="190">
        <v>7.2940712366949301</v>
      </c>
      <c r="AD26" s="190">
        <v>35.068694212232302</v>
      </c>
      <c r="AE26" s="190">
        <v>6.2901128095215002</v>
      </c>
      <c r="AF26" s="190">
        <v>18.741606197686799</v>
      </c>
      <c r="AG26" s="190">
        <v>26.794340000000005</v>
      </c>
      <c r="AH26" s="190">
        <v>39.915998000000002</v>
      </c>
      <c r="AI26" s="203"/>
      <c r="AJ26" s="203"/>
      <c r="AK26" s="203"/>
      <c r="AL26" s="203"/>
      <c r="AM26" s="203"/>
      <c r="AN26" s="167"/>
      <c r="AO26" s="167"/>
      <c r="AP26" s="167"/>
      <c r="AQ26" s="167"/>
      <c r="AR26" s="167"/>
      <c r="AS26" s="167"/>
      <c r="AT26" s="167"/>
      <c r="AU26" s="167"/>
      <c r="AV26" s="167"/>
      <c r="AW26" s="167"/>
      <c r="AX26" s="167"/>
      <c r="AY26" s="167"/>
    </row>
    <row r="27" spans="1:51" ht="15" x14ac:dyDescent="0.25">
      <c r="A27" s="189">
        <f>YampaRiverInflow.TotalOutflow!A27</f>
        <v>45383</v>
      </c>
      <c r="B27" s="280"/>
      <c r="C27" s="270"/>
      <c r="D27" s="285">
        <v>16.518000000000001</v>
      </c>
      <c r="E27" s="190">
        <v>41.261670000000002</v>
      </c>
      <c r="F27" s="190">
        <v>7.7661820000000006</v>
      </c>
      <c r="G27" s="190">
        <v>14.708754000000001</v>
      </c>
      <c r="H27" s="190">
        <v>23.635946000000001</v>
      </c>
      <c r="I27" s="190">
        <v>6.8406400000000005</v>
      </c>
      <c r="J27" s="190">
        <v>-2.2138499999999999</v>
      </c>
      <c r="K27" s="190">
        <v>19.547470000000001</v>
      </c>
      <c r="L27" s="190">
        <v>11.52768</v>
      </c>
      <c r="M27" s="190">
        <v>17.343669999999999</v>
      </c>
      <c r="N27" s="190">
        <v>13.49269</v>
      </c>
      <c r="O27" s="190">
        <v>4.6643299999999996</v>
      </c>
      <c r="P27" s="190">
        <v>2.3306399999999998</v>
      </c>
      <c r="Q27" s="190">
        <v>9.179590000000001</v>
      </c>
      <c r="R27" s="190">
        <v>14.534559999999999</v>
      </c>
      <c r="S27" s="190">
        <v>4.0880400000000003</v>
      </c>
      <c r="T27" s="190">
        <v>12.77216</v>
      </c>
      <c r="U27" s="190">
        <v>7.4774700000000003</v>
      </c>
      <c r="V27" s="190">
        <v>12.525</v>
      </c>
      <c r="W27" s="190">
        <v>22.5366</v>
      </c>
      <c r="X27" s="190">
        <v>5.4246600000000003</v>
      </c>
      <c r="Y27" s="190">
        <v>-1.42597</v>
      </c>
      <c r="Z27" s="190">
        <v>9.8915199999999999</v>
      </c>
      <c r="AA27" s="190">
        <v>9.72743</v>
      </c>
      <c r="AB27" s="190">
        <v>15.713943386447099</v>
      </c>
      <c r="AC27" s="190">
        <v>6.6015394221493597</v>
      </c>
      <c r="AD27" s="190">
        <v>32.830230167934701</v>
      </c>
      <c r="AE27" s="190">
        <v>14.096756611570999</v>
      </c>
      <c r="AF27" s="190">
        <v>21.908179504132999</v>
      </c>
      <c r="AG27" s="190">
        <v>18.399011999999999</v>
      </c>
      <c r="AH27" s="190">
        <v>29.763325999999999</v>
      </c>
      <c r="AI27" s="203"/>
      <c r="AJ27" s="203"/>
      <c r="AK27" s="203"/>
      <c r="AL27" s="203"/>
      <c r="AM27" s="203"/>
      <c r="AN27" s="167"/>
      <c r="AO27" s="167"/>
      <c r="AP27" s="167"/>
      <c r="AQ27" s="167"/>
      <c r="AR27" s="167"/>
      <c r="AS27" s="167"/>
      <c r="AT27" s="167"/>
      <c r="AU27" s="167"/>
      <c r="AV27" s="167"/>
      <c r="AW27" s="167"/>
      <c r="AX27" s="167"/>
      <c r="AY27" s="167"/>
    </row>
    <row r="28" spans="1:51" ht="15" x14ac:dyDescent="0.25">
      <c r="A28" s="189">
        <f>YampaRiverInflow.TotalOutflow!A28</f>
        <v>45413</v>
      </c>
      <c r="B28" s="280"/>
      <c r="C28" s="270"/>
      <c r="D28" s="285">
        <v>21.992999999999999</v>
      </c>
      <c r="E28" s="190">
        <v>30.256135999999998</v>
      </c>
      <c r="F28" s="190">
        <v>9.5716059999999992</v>
      </c>
      <c r="G28" s="190">
        <v>29.325434000000005</v>
      </c>
      <c r="H28" s="190">
        <v>5.5503300000000007</v>
      </c>
      <c r="I28" s="190">
        <v>8.0619300000000003</v>
      </c>
      <c r="J28" s="190">
        <v>-4.66012</v>
      </c>
      <c r="K28" s="190">
        <v>9.683209999999999</v>
      </c>
      <c r="L28" s="190">
        <v>23.337949999999999</v>
      </c>
      <c r="M28" s="190">
        <v>11.09249</v>
      </c>
      <c r="N28" s="190">
        <v>14.89179</v>
      </c>
      <c r="O28" s="190">
        <v>9.6852700000000009</v>
      </c>
      <c r="P28" s="190">
        <v>5.5847100000000003</v>
      </c>
      <c r="Q28" s="190">
        <v>4.1686000000000005</v>
      </c>
      <c r="R28" s="190">
        <v>14.016170000000001</v>
      </c>
      <c r="S28" s="190">
        <v>5.02379</v>
      </c>
      <c r="T28" s="190">
        <v>16.882990000000003</v>
      </c>
      <c r="U28" s="190">
        <v>3.9549799999999999</v>
      </c>
      <c r="V28" s="190">
        <v>10.53945</v>
      </c>
      <c r="W28" s="190">
        <v>19.5229</v>
      </c>
      <c r="X28" s="190">
        <v>4.9721899999999994</v>
      </c>
      <c r="Y28" s="190">
        <v>1.2309300000000001</v>
      </c>
      <c r="Z28" s="190">
        <v>4.9847600000000005</v>
      </c>
      <c r="AA28" s="190">
        <v>9.3964200000000009</v>
      </c>
      <c r="AB28" s="190">
        <v>9.2539210713396098</v>
      </c>
      <c r="AC28" s="190">
        <v>5.5819525592733701</v>
      </c>
      <c r="AD28" s="190">
        <v>25.107575702810699</v>
      </c>
      <c r="AE28" s="190">
        <v>32.171070661818902</v>
      </c>
      <c r="AF28" s="190">
        <v>22.140587519075002</v>
      </c>
      <c r="AG28" s="190">
        <v>9.3170699999999993</v>
      </c>
      <c r="AH28" s="190">
        <v>17.687328000000001</v>
      </c>
      <c r="AI28" s="203"/>
      <c r="AJ28" s="203"/>
      <c r="AK28" s="203"/>
      <c r="AL28" s="203"/>
      <c r="AM28" s="203"/>
      <c r="AN28" s="167"/>
      <c r="AO28" s="167"/>
      <c r="AP28" s="167"/>
      <c r="AQ28" s="167"/>
      <c r="AR28" s="167"/>
      <c r="AS28" s="167"/>
      <c r="AT28" s="167"/>
      <c r="AU28" s="167"/>
      <c r="AV28" s="167"/>
      <c r="AW28" s="167"/>
      <c r="AX28" s="167"/>
      <c r="AY28" s="167"/>
    </row>
    <row r="29" spans="1:51" ht="15" x14ac:dyDescent="0.25">
      <c r="A29" s="189">
        <f>YampaRiverInflow.TotalOutflow!A29</f>
        <v>45444</v>
      </c>
      <c r="B29" s="280"/>
      <c r="C29" s="270"/>
      <c r="D29" s="285">
        <v>20.56</v>
      </c>
      <c r="E29" s="190">
        <v>4.9412060000000002</v>
      </c>
      <c r="F29" s="190">
        <v>-1.180104</v>
      </c>
      <c r="G29" s="190">
        <v>16.706314000000003</v>
      </c>
      <c r="H29" s="190">
        <v>1.3633040000000001</v>
      </c>
      <c r="I29" s="190">
        <v>-0.79383999999999999</v>
      </c>
      <c r="J29" s="190">
        <v>-23.251810000000003</v>
      </c>
      <c r="K29" s="190">
        <v>12.69872</v>
      </c>
      <c r="L29" s="190">
        <v>19.039000000000001</v>
      </c>
      <c r="M29" s="190">
        <v>6.8687700000000005</v>
      </c>
      <c r="N29" s="190">
        <v>14.246139999999999</v>
      </c>
      <c r="O29" s="190">
        <v>18.845080000000003</v>
      </c>
      <c r="P29" s="190">
        <v>7.4909099999999995</v>
      </c>
      <c r="Q29" s="190">
        <v>13.8124</v>
      </c>
      <c r="R29" s="190">
        <v>24.775919999999999</v>
      </c>
      <c r="S29" s="190">
        <v>9.7531100000000013</v>
      </c>
      <c r="T29" s="190">
        <v>18.740459999999999</v>
      </c>
      <c r="U29" s="190">
        <v>5.9942099999999998</v>
      </c>
      <c r="V29" s="190">
        <v>10.93661</v>
      </c>
      <c r="W29" s="190">
        <v>14.07673</v>
      </c>
      <c r="X29" s="190">
        <v>3.54962</v>
      </c>
      <c r="Y29" s="190">
        <v>6.4226899999999993</v>
      </c>
      <c r="Z29" s="190">
        <v>10.59356</v>
      </c>
      <c r="AA29" s="190">
        <v>1.32226</v>
      </c>
      <c r="AB29" s="190">
        <v>6.9610190102487604</v>
      </c>
      <c r="AC29" s="190">
        <v>13.6235045447941</v>
      </c>
      <c r="AD29" s="190">
        <v>21.1430438016537</v>
      </c>
      <c r="AE29" s="190">
        <v>42.150180575868696</v>
      </c>
      <c r="AF29" s="190">
        <v>13.4754590082651</v>
      </c>
      <c r="AG29" s="190">
        <v>19.542680000000001</v>
      </c>
      <c r="AH29" s="190">
        <v>1.2684000000000002</v>
      </c>
      <c r="AI29" s="203"/>
      <c r="AJ29" s="203"/>
      <c r="AK29" s="203"/>
      <c r="AL29" s="203"/>
      <c r="AM29" s="203"/>
      <c r="AN29" s="167"/>
      <c r="AO29" s="167"/>
      <c r="AP29" s="167"/>
      <c r="AQ29" s="167"/>
      <c r="AR29" s="167"/>
      <c r="AS29" s="167"/>
      <c r="AT29" s="167"/>
      <c r="AU29" s="167"/>
      <c r="AV29" s="167"/>
      <c r="AW29" s="167"/>
      <c r="AX29" s="167"/>
      <c r="AY29" s="167"/>
    </row>
    <row r="30" spans="1:51" ht="15" x14ac:dyDescent="0.25">
      <c r="A30" s="189">
        <f>YampaRiverInflow.TotalOutflow!A30</f>
        <v>45474</v>
      </c>
      <c r="B30" s="280"/>
      <c r="C30" s="270"/>
      <c r="D30" s="285">
        <v>20.181999999999999</v>
      </c>
      <c r="E30" s="190">
        <v>2.0310160000000002</v>
      </c>
      <c r="F30" s="190">
        <v>8.0089059999999996</v>
      </c>
      <c r="G30" s="190">
        <v>20.697440000000004</v>
      </c>
      <c r="H30" s="190">
        <v>17.755964000000002</v>
      </c>
      <c r="I30" s="190">
        <v>11.63293</v>
      </c>
      <c r="J30" s="190">
        <v>-12.476629999999998</v>
      </c>
      <c r="K30" s="190">
        <v>23.625509999999998</v>
      </c>
      <c r="L30" s="190">
        <v>20.54889</v>
      </c>
      <c r="M30" s="190">
        <v>8.319090000000001</v>
      </c>
      <c r="N30" s="190">
        <v>20.105460000000001</v>
      </c>
      <c r="O30" s="190">
        <v>19.50067</v>
      </c>
      <c r="P30" s="190">
        <v>8.3446700000000007</v>
      </c>
      <c r="Q30" s="190">
        <v>18.455950000000001</v>
      </c>
      <c r="R30" s="190">
        <v>31.79073</v>
      </c>
      <c r="S30" s="190">
        <v>14.55987</v>
      </c>
      <c r="T30" s="190">
        <v>21.886839999999999</v>
      </c>
      <c r="U30" s="190">
        <v>25.583909999999999</v>
      </c>
      <c r="V30" s="190">
        <v>21.074020000000001</v>
      </c>
      <c r="W30" s="190">
        <v>18.544400000000003</v>
      </c>
      <c r="X30" s="190">
        <v>6.5901300000000003</v>
      </c>
      <c r="Y30" s="190">
        <v>14.91146</v>
      </c>
      <c r="Z30" s="190">
        <v>14.38373</v>
      </c>
      <c r="AA30" s="190">
        <v>27.614090000000001</v>
      </c>
      <c r="AB30" s="190">
        <v>12.5574148766291</v>
      </c>
      <c r="AC30" s="190">
        <v>24.781192150480202</v>
      </c>
      <c r="AD30" s="190">
        <v>16.943357023537999</v>
      </c>
      <c r="AE30" s="190">
        <v>39.1588780983151</v>
      </c>
      <c r="AF30" s="190">
        <v>23.713968098447001</v>
      </c>
      <c r="AG30" s="190">
        <v>3.5028120000000005</v>
      </c>
      <c r="AH30" s="190">
        <v>15.702810000000001</v>
      </c>
      <c r="AI30" s="203"/>
      <c r="AJ30" s="203"/>
      <c r="AK30" s="203"/>
      <c r="AL30" s="203"/>
      <c r="AM30" s="203"/>
      <c r="AN30" s="167"/>
      <c r="AO30" s="167"/>
      <c r="AP30" s="167"/>
      <c r="AQ30" s="167"/>
      <c r="AR30" s="167"/>
      <c r="AS30" s="167"/>
      <c r="AT30" s="167"/>
      <c r="AU30" s="167"/>
      <c r="AV30" s="167"/>
      <c r="AW30" s="167"/>
      <c r="AX30" s="167"/>
      <c r="AY30" s="167"/>
    </row>
    <row r="31" spans="1:51" ht="15" x14ac:dyDescent="0.25">
      <c r="A31" s="189">
        <f>YampaRiverInflow.TotalOutflow!A31</f>
        <v>45505</v>
      </c>
      <c r="B31" s="280"/>
      <c r="C31" s="270"/>
      <c r="D31" s="285">
        <v>17.675000000000001</v>
      </c>
      <c r="E31" s="190">
        <v>19.739957999999998</v>
      </c>
      <c r="F31" s="190">
        <v>11.451958000000001</v>
      </c>
      <c r="G31" s="190">
        <v>20.660824000000002</v>
      </c>
      <c r="H31" s="190">
        <v>13.796706</v>
      </c>
      <c r="I31" s="190">
        <v>9.7706299999999988</v>
      </c>
      <c r="J31" s="190">
        <v>7.4435000000000002</v>
      </c>
      <c r="K31" s="190">
        <v>20.504860000000001</v>
      </c>
      <c r="L31" s="190">
        <v>22.135639999999999</v>
      </c>
      <c r="M31" s="190">
        <v>5.2130799999999997</v>
      </c>
      <c r="N31" s="190">
        <v>14.802440000000001</v>
      </c>
      <c r="O31" s="190">
        <v>21.94164</v>
      </c>
      <c r="P31" s="190">
        <v>8.4181799999999996</v>
      </c>
      <c r="Q31" s="190">
        <v>21.659500000000001</v>
      </c>
      <c r="R31" s="190">
        <v>35.8294</v>
      </c>
      <c r="S31" s="190">
        <v>14.210139999999999</v>
      </c>
      <c r="T31" s="190">
        <v>24.195160000000001</v>
      </c>
      <c r="U31" s="190">
        <v>26.496269999999999</v>
      </c>
      <c r="V31" s="190">
        <v>24.024999999999999</v>
      </c>
      <c r="W31" s="190">
        <v>22.344560000000001</v>
      </c>
      <c r="X31" s="190">
        <v>9.8739599999999985</v>
      </c>
      <c r="Y31" s="190">
        <v>13.84548</v>
      </c>
      <c r="Z31" s="190">
        <v>16.93469</v>
      </c>
      <c r="AA31" s="190">
        <v>14.48996</v>
      </c>
      <c r="AB31" s="190">
        <v>14.623601239406</v>
      </c>
      <c r="AC31" s="190">
        <v>29.351938843042298</v>
      </c>
      <c r="AD31" s="190">
        <v>10.6373367791084</v>
      </c>
      <c r="AE31" s="190">
        <v>32.4739838860175</v>
      </c>
      <c r="AF31" s="190">
        <v>32.289258266844001</v>
      </c>
      <c r="AG31" s="190">
        <v>21.988620000000001</v>
      </c>
      <c r="AH31" s="190">
        <v>28.766426000000003</v>
      </c>
      <c r="AI31" s="203"/>
      <c r="AJ31" s="203"/>
      <c r="AK31" s="203"/>
      <c r="AL31" s="203"/>
      <c r="AM31" s="203"/>
      <c r="AN31" s="167"/>
      <c r="AO31" s="167"/>
      <c r="AP31" s="167"/>
      <c r="AQ31" s="167"/>
      <c r="AR31" s="167"/>
      <c r="AS31" s="167"/>
      <c r="AT31" s="167"/>
      <c r="AU31" s="167"/>
      <c r="AV31" s="167"/>
      <c r="AW31" s="167"/>
      <c r="AX31" s="167"/>
      <c r="AY31" s="167"/>
    </row>
    <row r="32" spans="1:51" ht="15" x14ac:dyDescent="0.25">
      <c r="A32" s="189">
        <f>YampaRiverInflow.TotalOutflow!A32</f>
        <v>45536</v>
      </c>
      <c r="B32" s="280"/>
      <c r="C32" s="270"/>
      <c r="D32" s="285">
        <v>14.701000000000001</v>
      </c>
      <c r="E32" s="190">
        <v>15.737406</v>
      </c>
      <c r="F32" s="190">
        <v>14.914582000000003</v>
      </c>
      <c r="G32" s="190">
        <v>14.839589999999999</v>
      </c>
      <c r="H32" s="190">
        <v>10.647540000000001</v>
      </c>
      <c r="I32" s="190">
        <v>-6.0112700000000006</v>
      </c>
      <c r="J32" s="190">
        <v>19.914009999999998</v>
      </c>
      <c r="K32" s="190">
        <v>13.555149999999999</v>
      </c>
      <c r="L32" s="190">
        <v>15.397549999999999</v>
      </c>
      <c r="M32" s="190">
        <v>7.1036899999999994</v>
      </c>
      <c r="N32" s="190">
        <v>8.6973899999999986</v>
      </c>
      <c r="O32" s="190">
        <v>11.841569999999999</v>
      </c>
      <c r="P32" s="190">
        <v>3.6388400000000001</v>
      </c>
      <c r="Q32" s="190">
        <v>18.084299999999999</v>
      </c>
      <c r="R32" s="190">
        <v>24.926950000000001</v>
      </c>
      <c r="S32" s="190">
        <v>13.032249999999999</v>
      </c>
      <c r="T32" s="190">
        <v>14.707469999999999</v>
      </c>
      <c r="U32" s="190">
        <v>15.101129999999999</v>
      </c>
      <c r="V32" s="190">
        <v>9.3519199999999998</v>
      </c>
      <c r="W32" s="190">
        <v>35.037589999999994</v>
      </c>
      <c r="X32" s="190">
        <v>-2.8639899999999998</v>
      </c>
      <c r="Y32" s="190">
        <v>6.7481800000000005</v>
      </c>
      <c r="Z32" s="190">
        <v>15.02529</v>
      </c>
      <c r="AA32" s="190">
        <v>11.451879999999999</v>
      </c>
      <c r="AB32" s="190">
        <v>13.1848636376867</v>
      </c>
      <c r="AC32" s="190">
        <v>8.3238249586783297</v>
      </c>
      <c r="AD32" s="190">
        <v>19.8346958697528</v>
      </c>
      <c r="AE32" s="190">
        <v>16.409711323636998</v>
      </c>
      <c r="AF32" s="190">
        <v>25.7866844641329</v>
      </c>
      <c r="AG32" s="190">
        <v>21.500264000000001</v>
      </c>
      <c r="AH32" s="190">
        <v>26.366382000000002</v>
      </c>
      <c r="AI32" s="203"/>
      <c r="AJ32" s="203"/>
      <c r="AK32" s="203"/>
      <c r="AL32" s="203"/>
      <c r="AM32" s="203"/>
      <c r="AN32" s="167"/>
      <c r="AO32" s="167"/>
      <c r="AP32" s="167"/>
      <c r="AQ32" s="167"/>
      <c r="AR32" s="167"/>
      <c r="AS32" s="167"/>
      <c r="AT32" s="167"/>
      <c r="AU32" s="167"/>
      <c r="AV32" s="167"/>
      <c r="AW32" s="167"/>
      <c r="AX32" s="167"/>
      <c r="AY32" s="167"/>
    </row>
    <row r="33" spans="1:51" ht="15" x14ac:dyDescent="0.25">
      <c r="A33" s="189">
        <f>YampaRiverInflow.TotalOutflow!A33</f>
        <v>45566</v>
      </c>
      <c r="B33" s="280"/>
      <c r="C33" s="270"/>
      <c r="D33" s="285">
        <v>12.657999999999999</v>
      </c>
      <c r="E33" s="190">
        <v>11.836898000000001</v>
      </c>
      <c r="F33" s="190">
        <v>11.503132000000001</v>
      </c>
      <c r="G33" s="190">
        <v>12.135444000000001</v>
      </c>
      <c r="H33" s="190">
        <v>6.3876860000000004</v>
      </c>
      <c r="I33" s="190">
        <v>-7.82599</v>
      </c>
      <c r="J33" s="190">
        <v>24.362849999999998</v>
      </c>
      <c r="K33" s="190">
        <v>10.95425</v>
      </c>
      <c r="L33" s="190">
        <v>11.723360000000001</v>
      </c>
      <c r="M33" s="190">
        <v>4.6145899999999997</v>
      </c>
      <c r="N33" s="190">
        <v>6.6953500000000004</v>
      </c>
      <c r="O33" s="190">
        <v>9.5123700000000007</v>
      </c>
      <c r="P33" s="190">
        <v>-0.49925999999999998</v>
      </c>
      <c r="Q33" s="190">
        <v>18.132660000000001</v>
      </c>
      <c r="R33" s="190">
        <v>19.22006</v>
      </c>
      <c r="S33" s="190">
        <v>10.97871</v>
      </c>
      <c r="T33" s="190">
        <v>13.21185</v>
      </c>
      <c r="U33" s="190">
        <v>14.04824</v>
      </c>
      <c r="V33" s="190">
        <v>6.9533999999999994</v>
      </c>
      <c r="W33" s="190">
        <v>23.35398</v>
      </c>
      <c r="X33" s="190">
        <v>-2.8656299999999999</v>
      </c>
      <c r="Y33" s="190">
        <v>2.3012199999999998</v>
      </c>
      <c r="Z33" s="190">
        <v>14.73507</v>
      </c>
      <c r="AA33" s="190">
        <v>8.505370000000001</v>
      </c>
      <c r="AB33" s="190">
        <v>9.0830627261494108</v>
      </c>
      <c r="AC33" s="190">
        <v>-6.2740460311398598</v>
      </c>
      <c r="AD33" s="190">
        <v>25.002335616926402</v>
      </c>
      <c r="AE33" s="190">
        <v>7.7553593381164196</v>
      </c>
      <c r="AF33" s="190">
        <v>26.857120247405899</v>
      </c>
      <c r="AG33" s="190">
        <v>8.6108960000000003</v>
      </c>
      <c r="AH33" s="190">
        <v>17.934583999999997</v>
      </c>
      <c r="AI33" s="203"/>
      <c r="AJ33" s="203"/>
      <c r="AK33" s="203"/>
      <c r="AL33" s="203"/>
      <c r="AM33" s="203"/>
      <c r="AN33" s="167"/>
      <c r="AO33" s="167"/>
      <c r="AP33" s="167"/>
      <c r="AQ33" s="167"/>
      <c r="AR33" s="167"/>
      <c r="AS33" s="167"/>
      <c r="AT33" s="167"/>
      <c r="AU33" s="167"/>
      <c r="AV33" s="167"/>
      <c r="AW33" s="167"/>
      <c r="AX33" s="167"/>
      <c r="AY33" s="167"/>
    </row>
    <row r="34" spans="1:51" ht="15" x14ac:dyDescent="0.25">
      <c r="A34" s="189">
        <f>YampaRiverInflow.TotalOutflow!A34</f>
        <v>45597</v>
      </c>
      <c r="B34" s="280"/>
      <c r="C34" s="270"/>
      <c r="D34" s="285">
        <v>1.202</v>
      </c>
      <c r="E34" s="190">
        <v>12.147136</v>
      </c>
      <c r="F34" s="190">
        <v>3.6625680000000003</v>
      </c>
      <c r="G34" s="190">
        <v>15.820898000000001</v>
      </c>
      <c r="H34" s="190">
        <v>14.533392000000001</v>
      </c>
      <c r="I34" s="190">
        <v>-12.37326</v>
      </c>
      <c r="J34" s="190">
        <v>14.93168</v>
      </c>
      <c r="K34" s="190">
        <v>-5.1652700000000005</v>
      </c>
      <c r="L34" s="190">
        <v>10.395850000000001</v>
      </c>
      <c r="M34" s="190">
        <v>4.0648400000000002</v>
      </c>
      <c r="N34" s="190">
        <v>3.5380700000000003</v>
      </c>
      <c r="O34" s="190">
        <v>7.5272700000000006</v>
      </c>
      <c r="P34" s="190">
        <v>13.11669</v>
      </c>
      <c r="Q34" s="190">
        <v>15.47784</v>
      </c>
      <c r="R34" s="190">
        <v>21.893450000000001</v>
      </c>
      <c r="S34" s="190">
        <v>12.1463</v>
      </c>
      <c r="T34" s="190">
        <v>8.651209999999999</v>
      </c>
      <c r="U34" s="190">
        <v>9.7618099999999988</v>
      </c>
      <c r="V34" s="190">
        <v>16.488720000000001</v>
      </c>
      <c r="W34" s="190">
        <v>4.6226700000000003</v>
      </c>
      <c r="X34" s="190">
        <v>5.9689499999999995</v>
      </c>
      <c r="Y34" s="190">
        <v>-1.0023</v>
      </c>
      <c r="Z34" s="190">
        <v>2.8529</v>
      </c>
      <c r="AA34" s="190">
        <v>5.8924399999999997</v>
      </c>
      <c r="AB34" s="190">
        <v>3.9897065276040999</v>
      </c>
      <c r="AC34" s="190">
        <v>-11.4351155371894</v>
      </c>
      <c r="AD34" s="190">
        <v>6.3263246300834401</v>
      </c>
      <c r="AE34" s="190">
        <v>3.8446132224799099</v>
      </c>
      <c r="AF34" s="190">
        <v>10.148976943471901</v>
      </c>
      <c r="AG34" s="190">
        <v>8.991363999999999</v>
      </c>
      <c r="AH34" s="190">
        <v>10.960080000000001</v>
      </c>
      <c r="AI34" s="203"/>
      <c r="AJ34" s="203"/>
      <c r="AK34" s="203"/>
      <c r="AL34" s="203"/>
      <c r="AM34" s="203"/>
      <c r="AN34" s="167"/>
      <c r="AO34" s="167"/>
      <c r="AP34" s="167"/>
      <c r="AQ34" s="167"/>
      <c r="AR34" s="167"/>
      <c r="AS34" s="167"/>
      <c r="AT34" s="167"/>
      <c r="AU34" s="167"/>
      <c r="AV34" s="167"/>
      <c r="AW34" s="167"/>
      <c r="AX34" s="167"/>
      <c r="AY34" s="167"/>
    </row>
    <row r="35" spans="1:51" ht="15" x14ac:dyDescent="0.25">
      <c r="A35" s="189">
        <f>YampaRiverInflow.TotalOutflow!A35</f>
        <v>45627</v>
      </c>
      <c r="B35" s="280"/>
      <c r="C35" s="270"/>
      <c r="D35" s="285">
        <v>2.335</v>
      </c>
      <c r="E35" s="190">
        <v>11.927992</v>
      </c>
      <c r="F35" s="190">
        <v>18.697578</v>
      </c>
      <c r="G35" s="190">
        <v>16.272072000000001</v>
      </c>
      <c r="H35" s="190">
        <v>6.2282960000000003</v>
      </c>
      <c r="I35" s="190">
        <v>-16.238409999999998</v>
      </c>
      <c r="J35" s="190">
        <v>12.00187</v>
      </c>
      <c r="K35" s="190">
        <v>6.5915499999999998</v>
      </c>
      <c r="L35" s="190">
        <v>12.228569999999999</v>
      </c>
      <c r="M35" s="190">
        <v>1.01868</v>
      </c>
      <c r="N35" s="190">
        <v>6.6875100000000005</v>
      </c>
      <c r="O35" s="190">
        <v>11.483219999999999</v>
      </c>
      <c r="P35" s="190">
        <v>-2.7016499999999999</v>
      </c>
      <c r="Q35" s="190">
        <v>25.948370000000001</v>
      </c>
      <c r="R35" s="190">
        <v>22.778939999999999</v>
      </c>
      <c r="S35" s="190">
        <v>11.792920000000001</v>
      </c>
      <c r="T35" s="190">
        <v>17.610810000000001</v>
      </c>
      <c r="U35" s="190">
        <v>24.307770000000001</v>
      </c>
      <c r="V35" s="190">
        <v>18.407709999999998</v>
      </c>
      <c r="W35" s="190">
        <v>2.61571</v>
      </c>
      <c r="X35" s="190">
        <v>-1.4079200000000001</v>
      </c>
      <c r="Y35" s="190">
        <v>-6.0315000000000003</v>
      </c>
      <c r="Z35" s="190">
        <v>15.691600000000001</v>
      </c>
      <c r="AA35" s="190">
        <v>6.0872700000000002</v>
      </c>
      <c r="AB35" s="190">
        <v>14.668721902282002</v>
      </c>
      <c r="AC35" s="190">
        <v>-6.0504652876024405</v>
      </c>
      <c r="AD35" s="190">
        <v>3.9440781003643801</v>
      </c>
      <c r="AE35" s="190">
        <v>5.96184380284366</v>
      </c>
      <c r="AF35" s="190">
        <v>-3.3022761146438002</v>
      </c>
      <c r="AG35" s="190">
        <v>16.566911999999999</v>
      </c>
      <c r="AH35" s="190">
        <v>23.606604000000004</v>
      </c>
      <c r="AI35" s="203"/>
      <c r="AJ35" s="203"/>
      <c r="AK35" s="203"/>
      <c r="AL35" s="203"/>
      <c r="AM35" s="203"/>
      <c r="AN35" s="167"/>
      <c r="AO35" s="167"/>
      <c r="AP35" s="167"/>
      <c r="AQ35" s="167"/>
      <c r="AR35" s="167"/>
      <c r="AS35" s="167"/>
      <c r="AT35" s="167"/>
      <c r="AU35" s="167"/>
      <c r="AV35" s="167"/>
      <c r="AW35" s="167"/>
      <c r="AX35" s="167"/>
      <c r="AY35" s="167"/>
    </row>
    <row r="36" spans="1:51" ht="15" x14ac:dyDescent="0.25">
      <c r="A36" s="189">
        <f>YampaRiverInflow.TotalOutflow!A36</f>
        <v>45658</v>
      </c>
      <c r="B36" s="280"/>
      <c r="C36" s="270"/>
      <c r="D36" s="285">
        <v>6.62</v>
      </c>
      <c r="E36" s="190">
        <v>14.084605999999999</v>
      </c>
      <c r="F36" s="190">
        <v>35.531559999999999</v>
      </c>
      <c r="G36" s="190">
        <v>11.366462</v>
      </c>
      <c r="H36" s="190">
        <v>12.906422000000001</v>
      </c>
      <c r="I36" s="190">
        <v>-12.26146</v>
      </c>
      <c r="J36" s="190">
        <v>9.9685600000000001</v>
      </c>
      <c r="K36" s="190">
        <v>3.9182399999999999</v>
      </c>
      <c r="L36" s="190">
        <v>5.2524799999999994</v>
      </c>
      <c r="M36" s="190">
        <v>0.65434000000000003</v>
      </c>
      <c r="N36" s="190">
        <v>10.38495</v>
      </c>
      <c r="O36" s="190">
        <v>14.23559</v>
      </c>
      <c r="P36" s="190">
        <v>9.8203300000000002</v>
      </c>
      <c r="Q36" s="190">
        <v>24.700430000000001</v>
      </c>
      <c r="R36" s="190">
        <v>22.069479999999999</v>
      </c>
      <c r="S36" s="190">
        <v>12.57952</v>
      </c>
      <c r="T36" s="190">
        <v>19.210369999999998</v>
      </c>
      <c r="U36" s="190">
        <v>24.414390000000001</v>
      </c>
      <c r="V36" s="190">
        <v>14.356399999999999</v>
      </c>
      <c r="W36" s="190">
        <v>-5.5168900000000001</v>
      </c>
      <c r="X36" s="190">
        <v>8.7599999999999997E-2</v>
      </c>
      <c r="Y36" s="190">
        <v>10.52117</v>
      </c>
      <c r="Z36" s="190">
        <v>15.80128</v>
      </c>
      <c r="AA36" s="190">
        <v>7.4489752076703502</v>
      </c>
      <c r="AB36" s="190">
        <v>19.8163140489265</v>
      </c>
      <c r="AC36" s="190">
        <v>0.31217231431502396</v>
      </c>
      <c r="AD36" s="190">
        <v>11.158060331372901</v>
      </c>
      <c r="AE36" s="190">
        <v>7.7495685923312703</v>
      </c>
      <c r="AF36" s="190">
        <v>16.305914000000001</v>
      </c>
      <c r="AG36" s="190">
        <v>18.317238</v>
      </c>
      <c r="AH36" s="190">
        <v>101.21908400000001</v>
      </c>
      <c r="AI36" s="203"/>
      <c r="AJ36" s="203"/>
      <c r="AK36" s="203"/>
      <c r="AL36" s="203"/>
      <c r="AM36" s="203"/>
      <c r="AN36" s="167"/>
      <c r="AO36" s="167"/>
      <c r="AP36" s="167"/>
      <c r="AQ36" s="167"/>
      <c r="AR36" s="167"/>
      <c r="AS36" s="167"/>
      <c r="AT36" s="167"/>
      <c r="AU36" s="167"/>
      <c r="AV36" s="167"/>
      <c r="AW36" s="167"/>
      <c r="AX36" s="167"/>
      <c r="AY36" s="167"/>
    </row>
    <row r="37" spans="1:51" ht="15" x14ac:dyDescent="0.25">
      <c r="A37" s="189">
        <f>YampaRiverInflow.TotalOutflow!A37</f>
        <v>45689</v>
      </c>
      <c r="B37" s="280"/>
      <c r="C37" s="270"/>
      <c r="D37" s="285">
        <v>9.4120000000000008</v>
      </c>
      <c r="E37" s="190">
        <v>14.718234000000001</v>
      </c>
      <c r="F37" s="190">
        <v>33.481140000000003</v>
      </c>
      <c r="G37" s="190">
        <v>10.668854</v>
      </c>
      <c r="H37" s="190">
        <v>-2.5262600000000002</v>
      </c>
      <c r="I37" s="190">
        <v>-10.192350000000001</v>
      </c>
      <c r="J37" s="190">
        <v>6.2821099999999994</v>
      </c>
      <c r="K37" s="190">
        <v>3.13246</v>
      </c>
      <c r="L37" s="190">
        <v>4.1601400000000002</v>
      </c>
      <c r="M37" s="190">
        <v>2.8380700000000001</v>
      </c>
      <c r="N37" s="190">
        <v>9.7490100000000002</v>
      </c>
      <c r="O37" s="190">
        <v>16.001570000000001</v>
      </c>
      <c r="P37" s="190">
        <v>9.5720700000000001</v>
      </c>
      <c r="Q37" s="190">
        <v>21.740169999999999</v>
      </c>
      <c r="R37" s="190">
        <v>14.98456</v>
      </c>
      <c r="S37" s="190">
        <v>10.01197</v>
      </c>
      <c r="T37" s="190">
        <v>10.48507</v>
      </c>
      <c r="U37" s="190">
        <v>13.671299999999999</v>
      </c>
      <c r="V37" s="190">
        <v>11.7835</v>
      </c>
      <c r="W37" s="190">
        <v>1.5763499999999999</v>
      </c>
      <c r="X37" s="190">
        <v>-4.5615100000000002</v>
      </c>
      <c r="Y37" s="190">
        <v>4.3772399999999996</v>
      </c>
      <c r="Z37" s="190">
        <v>6.30464</v>
      </c>
      <c r="AA37" s="190">
        <v>4.0539722308107295</v>
      </c>
      <c r="AB37" s="190">
        <v>9.3226595036040596</v>
      </c>
      <c r="AC37" s="190">
        <v>19.796036777389201</v>
      </c>
      <c r="AD37" s="190">
        <v>11.065682646744701</v>
      </c>
      <c r="AE37" s="190">
        <v>11.6148235514056</v>
      </c>
      <c r="AF37" s="190">
        <v>19.425978000000001</v>
      </c>
      <c r="AG37" s="190">
        <v>27.521836</v>
      </c>
      <c r="AH37" s="190">
        <v>75.754664000000005</v>
      </c>
      <c r="AI37" s="203"/>
      <c r="AJ37" s="203"/>
      <c r="AK37" s="203"/>
      <c r="AL37" s="203"/>
      <c r="AM37" s="203"/>
      <c r="AN37" s="167"/>
      <c r="AO37" s="167"/>
      <c r="AP37" s="167"/>
      <c r="AQ37" s="167"/>
      <c r="AR37" s="167"/>
      <c r="AS37" s="167"/>
      <c r="AT37" s="167"/>
      <c r="AU37" s="167"/>
      <c r="AV37" s="167"/>
      <c r="AW37" s="167"/>
      <c r="AX37" s="167"/>
      <c r="AY37" s="167"/>
    </row>
    <row r="38" spans="1:51" ht="15" x14ac:dyDescent="0.25">
      <c r="A38" s="189">
        <f>YampaRiverInflow.TotalOutflow!A38</f>
        <v>45717</v>
      </c>
      <c r="B38" s="280"/>
      <c r="C38" s="270"/>
      <c r="D38" s="285">
        <v>13.116</v>
      </c>
      <c r="E38" s="190">
        <v>17.63081</v>
      </c>
      <c r="F38" s="190">
        <v>62.605969999999999</v>
      </c>
      <c r="G38" s="190">
        <v>-10.494788</v>
      </c>
      <c r="H38" s="190">
        <v>-5.3588699999999996</v>
      </c>
      <c r="I38" s="190">
        <v>-15.49112</v>
      </c>
      <c r="J38" s="190">
        <v>36.322969999999998</v>
      </c>
      <c r="K38" s="190">
        <v>9.210090000000001</v>
      </c>
      <c r="L38" s="190">
        <v>5.7764899999999999</v>
      </c>
      <c r="M38" s="190">
        <v>9.2872199999999996</v>
      </c>
      <c r="N38" s="190">
        <v>8.1139899999999994</v>
      </c>
      <c r="O38" s="190">
        <v>9.8301200000000009</v>
      </c>
      <c r="P38" s="190">
        <v>14.49926</v>
      </c>
      <c r="Q38" s="190">
        <v>12.03308</v>
      </c>
      <c r="R38" s="190">
        <v>4.5342399999999996</v>
      </c>
      <c r="S38" s="190">
        <v>19.332849999999997</v>
      </c>
      <c r="T38" s="190">
        <v>6.37479</v>
      </c>
      <c r="U38" s="190">
        <v>9.2942099999999996</v>
      </c>
      <c r="V38" s="190">
        <v>12.6425</v>
      </c>
      <c r="W38" s="190">
        <v>6.9273500000000006</v>
      </c>
      <c r="X38" s="190">
        <v>-7.20953</v>
      </c>
      <c r="Y38" s="190">
        <v>6.0791599999999999</v>
      </c>
      <c r="Z38" s="190">
        <v>6.5443199999999999</v>
      </c>
      <c r="AA38" s="190">
        <v>12.9016643799678</v>
      </c>
      <c r="AB38" s="190">
        <v>7.2940712366949301</v>
      </c>
      <c r="AC38" s="190">
        <v>35.068694212232302</v>
      </c>
      <c r="AD38" s="190">
        <v>6.2901128095215002</v>
      </c>
      <c r="AE38" s="190">
        <v>18.741606197686799</v>
      </c>
      <c r="AF38" s="190">
        <v>26.794340000000005</v>
      </c>
      <c r="AG38" s="190">
        <v>39.915998000000002</v>
      </c>
      <c r="AH38" s="190">
        <v>66.375816</v>
      </c>
      <c r="AI38" s="203"/>
      <c r="AJ38" s="203"/>
      <c r="AK38" s="203"/>
      <c r="AL38" s="203"/>
      <c r="AM38" s="203"/>
      <c r="AN38" s="167"/>
      <c r="AO38" s="167"/>
      <c r="AP38" s="167"/>
      <c r="AQ38" s="167"/>
      <c r="AR38" s="167"/>
      <c r="AS38" s="167"/>
      <c r="AT38" s="167"/>
      <c r="AU38" s="167"/>
      <c r="AV38" s="167"/>
      <c r="AW38" s="167"/>
      <c r="AX38" s="167"/>
      <c r="AY38" s="167"/>
    </row>
    <row r="39" spans="1:51" ht="15" x14ac:dyDescent="0.25">
      <c r="A39" s="189">
        <f>YampaRiverInflow.TotalOutflow!A39</f>
        <v>45748</v>
      </c>
      <c r="B39" s="280"/>
      <c r="C39" s="270"/>
      <c r="D39" s="285">
        <v>16.518000000000001</v>
      </c>
      <c r="E39" s="190">
        <v>7.7661820000000006</v>
      </c>
      <c r="F39" s="190">
        <v>14.708754000000001</v>
      </c>
      <c r="G39" s="190">
        <v>23.635946000000001</v>
      </c>
      <c r="H39" s="190">
        <v>6.8406400000000005</v>
      </c>
      <c r="I39" s="190">
        <v>-2.2138499999999999</v>
      </c>
      <c r="J39" s="190">
        <v>19.547470000000001</v>
      </c>
      <c r="K39" s="190">
        <v>11.52768</v>
      </c>
      <c r="L39" s="190">
        <v>17.343669999999999</v>
      </c>
      <c r="M39" s="190">
        <v>13.49269</v>
      </c>
      <c r="N39" s="190">
        <v>4.6643299999999996</v>
      </c>
      <c r="O39" s="190">
        <v>2.3306399999999998</v>
      </c>
      <c r="P39" s="190">
        <v>9.179590000000001</v>
      </c>
      <c r="Q39" s="190">
        <v>14.534559999999999</v>
      </c>
      <c r="R39" s="190">
        <v>4.0880400000000003</v>
      </c>
      <c r="S39" s="190">
        <v>12.77216</v>
      </c>
      <c r="T39" s="190">
        <v>7.4774700000000003</v>
      </c>
      <c r="U39" s="190">
        <v>12.525</v>
      </c>
      <c r="V39" s="190">
        <v>22.5366</v>
      </c>
      <c r="W39" s="190">
        <v>5.4246600000000003</v>
      </c>
      <c r="X39" s="190">
        <v>-1.42597</v>
      </c>
      <c r="Y39" s="190">
        <v>9.8915199999999999</v>
      </c>
      <c r="Z39" s="190">
        <v>9.72743</v>
      </c>
      <c r="AA39" s="190">
        <v>15.713943386447099</v>
      </c>
      <c r="AB39" s="190">
        <v>6.6015394221493597</v>
      </c>
      <c r="AC39" s="190">
        <v>32.830230167934701</v>
      </c>
      <c r="AD39" s="190">
        <v>14.096756611570999</v>
      </c>
      <c r="AE39" s="190">
        <v>21.908179504132999</v>
      </c>
      <c r="AF39" s="190">
        <v>18.399011999999999</v>
      </c>
      <c r="AG39" s="190">
        <v>29.763325999999999</v>
      </c>
      <c r="AH39" s="190">
        <v>41.261670000000002</v>
      </c>
      <c r="AI39" s="203"/>
      <c r="AJ39" s="203"/>
      <c r="AK39" s="203"/>
      <c r="AL39" s="203"/>
      <c r="AM39" s="203"/>
      <c r="AN39" s="167"/>
      <c r="AO39" s="167"/>
      <c r="AP39" s="167"/>
      <c r="AQ39" s="167"/>
      <c r="AR39" s="167"/>
      <c r="AS39" s="167"/>
      <c r="AT39" s="167"/>
      <c r="AU39" s="167"/>
      <c r="AV39" s="167"/>
      <c r="AW39" s="167"/>
      <c r="AX39" s="167"/>
      <c r="AY39" s="167"/>
    </row>
    <row r="40" spans="1:51" ht="15" x14ac:dyDescent="0.25">
      <c r="A40" s="189">
        <f>YampaRiverInflow.TotalOutflow!A40</f>
        <v>45778</v>
      </c>
      <c r="B40" s="280"/>
      <c r="C40" s="270"/>
      <c r="D40" s="285">
        <v>21.992999999999999</v>
      </c>
      <c r="E40" s="190">
        <v>9.5716059999999992</v>
      </c>
      <c r="F40" s="190">
        <v>29.325434000000005</v>
      </c>
      <c r="G40" s="190">
        <v>5.5503300000000007</v>
      </c>
      <c r="H40" s="190">
        <v>8.0619300000000003</v>
      </c>
      <c r="I40" s="190">
        <v>-4.66012</v>
      </c>
      <c r="J40" s="190">
        <v>9.683209999999999</v>
      </c>
      <c r="K40" s="190">
        <v>23.337949999999999</v>
      </c>
      <c r="L40" s="190">
        <v>11.09249</v>
      </c>
      <c r="M40" s="190">
        <v>14.89179</v>
      </c>
      <c r="N40" s="190">
        <v>9.6852700000000009</v>
      </c>
      <c r="O40" s="190">
        <v>5.5847100000000003</v>
      </c>
      <c r="P40" s="190">
        <v>4.1686000000000005</v>
      </c>
      <c r="Q40" s="190">
        <v>14.016170000000001</v>
      </c>
      <c r="R40" s="190">
        <v>5.02379</v>
      </c>
      <c r="S40" s="190">
        <v>16.882990000000003</v>
      </c>
      <c r="T40" s="190">
        <v>3.9549799999999999</v>
      </c>
      <c r="U40" s="190">
        <v>10.53945</v>
      </c>
      <c r="V40" s="190">
        <v>19.5229</v>
      </c>
      <c r="W40" s="190">
        <v>4.9721899999999994</v>
      </c>
      <c r="X40" s="190">
        <v>1.2309300000000001</v>
      </c>
      <c r="Y40" s="190">
        <v>4.9847600000000005</v>
      </c>
      <c r="Z40" s="190">
        <v>9.3964200000000009</v>
      </c>
      <c r="AA40" s="190">
        <v>9.2539210713396098</v>
      </c>
      <c r="AB40" s="190">
        <v>5.5819525592733701</v>
      </c>
      <c r="AC40" s="190">
        <v>25.107575702810699</v>
      </c>
      <c r="AD40" s="190">
        <v>32.171070661818902</v>
      </c>
      <c r="AE40" s="190">
        <v>22.140587519075002</v>
      </c>
      <c r="AF40" s="190">
        <v>9.3170699999999993</v>
      </c>
      <c r="AG40" s="190">
        <v>17.687328000000001</v>
      </c>
      <c r="AH40" s="190">
        <v>30.256135999999998</v>
      </c>
      <c r="AI40" s="203"/>
      <c r="AJ40" s="203"/>
      <c r="AK40" s="203"/>
      <c r="AL40" s="203"/>
      <c r="AM40" s="203"/>
      <c r="AN40" s="167"/>
      <c r="AO40" s="167"/>
      <c r="AP40" s="167"/>
      <c r="AQ40" s="167"/>
      <c r="AR40" s="167"/>
      <c r="AS40" s="167"/>
      <c r="AT40" s="167"/>
      <c r="AU40" s="167"/>
      <c r="AV40" s="167"/>
      <c r="AW40" s="167"/>
      <c r="AX40" s="167"/>
      <c r="AY40" s="167"/>
    </row>
    <row r="41" spans="1:51" ht="15" x14ac:dyDescent="0.25">
      <c r="A41" s="189">
        <f>YampaRiverInflow.TotalOutflow!A41</f>
        <v>45809</v>
      </c>
      <c r="B41" s="280"/>
      <c r="C41" s="270"/>
      <c r="D41" s="285">
        <v>20.56</v>
      </c>
      <c r="E41" s="190">
        <v>-1.180104</v>
      </c>
      <c r="F41" s="190">
        <v>16.706314000000003</v>
      </c>
      <c r="G41" s="190">
        <v>1.3633040000000001</v>
      </c>
      <c r="H41" s="190">
        <v>-0.79383999999999999</v>
      </c>
      <c r="I41" s="190">
        <v>-23.251810000000003</v>
      </c>
      <c r="J41" s="190">
        <v>12.69872</v>
      </c>
      <c r="K41" s="190">
        <v>19.039000000000001</v>
      </c>
      <c r="L41" s="190">
        <v>6.8687700000000005</v>
      </c>
      <c r="M41" s="190">
        <v>14.246139999999999</v>
      </c>
      <c r="N41" s="190">
        <v>18.845080000000003</v>
      </c>
      <c r="O41" s="190">
        <v>7.4909099999999995</v>
      </c>
      <c r="P41" s="190">
        <v>13.8124</v>
      </c>
      <c r="Q41" s="190">
        <v>24.775919999999999</v>
      </c>
      <c r="R41" s="190">
        <v>9.7531100000000013</v>
      </c>
      <c r="S41" s="190">
        <v>18.740459999999999</v>
      </c>
      <c r="T41" s="190">
        <v>5.9942099999999998</v>
      </c>
      <c r="U41" s="190">
        <v>10.93661</v>
      </c>
      <c r="V41" s="190">
        <v>14.07673</v>
      </c>
      <c r="W41" s="190">
        <v>3.54962</v>
      </c>
      <c r="X41" s="190">
        <v>6.4226899999999993</v>
      </c>
      <c r="Y41" s="190">
        <v>10.59356</v>
      </c>
      <c r="Z41" s="190">
        <v>1.32226</v>
      </c>
      <c r="AA41" s="190">
        <v>6.9610190102487604</v>
      </c>
      <c r="AB41" s="190">
        <v>13.6235045447941</v>
      </c>
      <c r="AC41" s="190">
        <v>21.1430438016537</v>
      </c>
      <c r="AD41" s="190">
        <v>42.150180575868696</v>
      </c>
      <c r="AE41" s="190">
        <v>13.4754590082651</v>
      </c>
      <c r="AF41" s="190">
        <v>19.542680000000001</v>
      </c>
      <c r="AG41" s="190">
        <v>1.2684000000000002</v>
      </c>
      <c r="AH41" s="190">
        <v>4.9412060000000002</v>
      </c>
      <c r="AI41" s="203"/>
      <c r="AJ41" s="203"/>
      <c r="AK41" s="203"/>
      <c r="AL41" s="203"/>
      <c r="AM41" s="203"/>
      <c r="AN41" s="167"/>
      <c r="AO41" s="167"/>
      <c r="AP41" s="167"/>
      <c r="AQ41" s="167"/>
      <c r="AR41" s="167"/>
      <c r="AS41" s="167"/>
      <c r="AT41" s="167"/>
      <c r="AU41" s="167"/>
      <c r="AV41" s="167"/>
      <c r="AW41" s="167"/>
      <c r="AX41" s="167"/>
      <c r="AY41" s="167"/>
    </row>
    <row r="42" spans="1:51" ht="15" x14ac:dyDescent="0.25">
      <c r="A42" s="189">
        <f>YampaRiverInflow.TotalOutflow!A42</f>
        <v>45839</v>
      </c>
      <c r="B42" s="280"/>
      <c r="C42" s="270"/>
      <c r="D42" s="285">
        <v>20.181999999999999</v>
      </c>
      <c r="E42" s="190">
        <v>8.0089059999999996</v>
      </c>
      <c r="F42" s="190">
        <v>20.697440000000004</v>
      </c>
      <c r="G42" s="190">
        <v>17.755964000000002</v>
      </c>
      <c r="H42" s="190">
        <v>11.63293</v>
      </c>
      <c r="I42" s="190">
        <v>-12.476629999999998</v>
      </c>
      <c r="J42" s="190">
        <v>23.625509999999998</v>
      </c>
      <c r="K42" s="190">
        <v>20.54889</v>
      </c>
      <c r="L42" s="190">
        <v>8.319090000000001</v>
      </c>
      <c r="M42" s="190">
        <v>20.105460000000001</v>
      </c>
      <c r="N42" s="190">
        <v>19.50067</v>
      </c>
      <c r="O42" s="190">
        <v>8.3446700000000007</v>
      </c>
      <c r="P42" s="190">
        <v>18.455950000000001</v>
      </c>
      <c r="Q42" s="190">
        <v>31.79073</v>
      </c>
      <c r="R42" s="190">
        <v>14.55987</v>
      </c>
      <c r="S42" s="190">
        <v>21.886839999999999</v>
      </c>
      <c r="T42" s="190">
        <v>25.583909999999999</v>
      </c>
      <c r="U42" s="190">
        <v>21.074020000000001</v>
      </c>
      <c r="V42" s="190">
        <v>18.544400000000003</v>
      </c>
      <c r="W42" s="190">
        <v>6.5901300000000003</v>
      </c>
      <c r="X42" s="190">
        <v>14.91146</v>
      </c>
      <c r="Y42" s="190">
        <v>14.38373</v>
      </c>
      <c r="Z42" s="190">
        <v>27.614090000000001</v>
      </c>
      <c r="AA42" s="190">
        <v>12.5574148766291</v>
      </c>
      <c r="AB42" s="190">
        <v>24.781192150480202</v>
      </c>
      <c r="AC42" s="190">
        <v>16.943357023537999</v>
      </c>
      <c r="AD42" s="190">
        <v>39.1588780983151</v>
      </c>
      <c r="AE42" s="190">
        <v>23.713968098447001</v>
      </c>
      <c r="AF42" s="190">
        <v>3.5028120000000005</v>
      </c>
      <c r="AG42" s="190">
        <v>15.702810000000001</v>
      </c>
      <c r="AH42" s="190">
        <v>2.0310160000000002</v>
      </c>
      <c r="AI42" s="203"/>
      <c r="AJ42" s="203"/>
      <c r="AK42" s="203"/>
      <c r="AL42" s="203"/>
      <c r="AM42" s="203"/>
      <c r="AN42" s="167"/>
      <c r="AO42" s="167"/>
      <c r="AP42" s="167"/>
      <c r="AQ42" s="167"/>
      <c r="AR42" s="167"/>
      <c r="AS42" s="167"/>
      <c r="AT42" s="167"/>
      <c r="AU42" s="167"/>
      <c r="AV42" s="167"/>
      <c r="AW42" s="167"/>
      <c r="AX42" s="167"/>
      <c r="AY42" s="167"/>
    </row>
    <row r="43" spans="1:51" ht="15" x14ac:dyDescent="0.25">
      <c r="A43" s="189">
        <f>YampaRiverInflow.TotalOutflow!A43</f>
        <v>45870</v>
      </c>
      <c r="B43" s="280"/>
      <c r="C43" s="270"/>
      <c r="D43" s="285">
        <v>17.675000000000001</v>
      </c>
      <c r="E43" s="190">
        <v>11.451958000000001</v>
      </c>
      <c r="F43" s="190">
        <v>20.660824000000002</v>
      </c>
      <c r="G43" s="190">
        <v>13.796706</v>
      </c>
      <c r="H43" s="190">
        <v>9.7706299999999988</v>
      </c>
      <c r="I43" s="190">
        <v>7.4435000000000002</v>
      </c>
      <c r="J43" s="190">
        <v>20.504860000000001</v>
      </c>
      <c r="K43" s="190">
        <v>22.135639999999999</v>
      </c>
      <c r="L43" s="190">
        <v>5.2130799999999997</v>
      </c>
      <c r="M43" s="190">
        <v>14.802440000000001</v>
      </c>
      <c r="N43" s="190">
        <v>21.94164</v>
      </c>
      <c r="O43" s="190">
        <v>8.4181799999999996</v>
      </c>
      <c r="P43" s="190">
        <v>21.659500000000001</v>
      </c>
      <c r="Q43" s="190">
        <v>35.8294</v>
      </c>
      <c r="R43" s="190">
        <v>14.210139999999999</v>
      </c>
      <c r="S43" s="190">
        <v>24.195160000000001</v>
      </c>
      <c r="T43" s="190">
        <v>26.496269999999999</v>
      </c>
      <c r="U43" s="190">
        <v>24.024999999999999</v>
      </c>
      <c r="V43" s="190">
        <v>22.344560000000001</v>
      </c>
      <c r="W43" s="190">
        <v>9.8739599999999985</v>
      </c>
      <c r="X43" s="190">
        <v>13.84548</v>
      </c>
      <c r="Y43" s="190">
        <v>16.93469</v>
      </c>
      <c r="Z43" s="190">
        <v>14.48996</v>
      </c>
      <c r="AA43" s="190">
        <v>14.623601239406</v>
      </c>
      <c r="AB43" s="190">
        <v>29.351938843042298</v>
      </c>
      <c r="AC43" s="190">
        <v>10.6373367791084</v>
      </c>
      <c r="AD43" s="190">
        <v>32.4739838860175</v>
      </c>
      <c r="AE43" s="190">
        <v>32.289258266844001</v>
      </c>
      <c r="AF43" s="190">
        <v>21.988620000000001</v>
      </c>
      <c r="AG43" s="190">
        <v>28.766426000000003</v>
      </c>
      <c r="AH43" s="190">
        <v>19.739957999999998</v>
      </c>
      <c r="AI43" s="203"/>
      <c r="AJ43" s="203"/>
      <c r="AK43" s="203"/>
      <c r="AL43" s="203"/>
      <c r="AM43" s="203"/>
      <c r="AN43" s="167"/>
      <c r="AO43" s="167"/>
      <c r="AP43" s="167"/>
      <c r="AQ43" s="167"/>
      <c r="AR43" s="167"/>
      <c r="AS43" s="167"/>
      <c r="AT43" s="167"/>
      <c r="AU43" s="167"/>
      <c r="AV43" s="167"/>
      <c r="AW43" s="167"/>
      <c r="AX43" s="167"/>
      <c r="AY43" s="167"/>
    </row>
    <row r="44" spans="1:51" ht="15" x14ac:dyDescent="0.25">
      <c r="A44" s="189">
        <f>YampaRiverInflow.TotalOutflow!A44</f>
        <v>45901</v>
      </c>
      <c r="B44" s="280"/>
      <c r="C44" s="270"/>
      <c r="D44" s="285">
        <v>14.701000000000001</v>
      </c>
      <c r="E44" s="190">
        <v>14.914582000000003</v>
      </c>
      <c r="F44" s="190">
        <v>14.839589999999999</v>
      </c>
      <c r="G44" s="190">
        <v>10.647540000000001</v>
      </c>
      <c r="H44" s="190">
        <v>-6.0112700000000006</v>
      </c>
      <c r="I44" s="190">
        <v>19.914009999999998</v>
      </c>
      <c r="J44" s="190">
        <v>13.555149999999999</v>
      </c>
      <c r="K44" s="190">
        <v>15.397549999999999</v>
      </c>
      <c r="L44" s="190">
        <v>7.1036899999999994</v>
      </c>
      <c r="M44" s="190">
        <v>8.6973899999999986</v>
      </c>
      <c r="N44" s="190">
        <v>11.841569999999999</v>
      </c>
      <c r="O44" s="190">
        <v>3.6388400000000001</v>
      </c>
      <c r="P44" s="190">
        <v>18.084299999999999</v>
      </c>
      <c r="Q44" s="190">
        <v>24.926950000000001</v>
      </c>
      <c r="R44" s="190">
        <v>13.032249999999999</v>
      </c>
      <c r="S44" s="190">
        <v>14.707469999999999</v>
      </c>
      <c r="T44" s="190">
        <v>15.101129999999999</v>
      </c>
      <c r="U44" s="190">
        <v>9.3519199999999998</v>
      </c>
      <c r="V44" s="190">
        <v>35.037589999999994</v>
      </c>
      <c r="W44" s="190">
        <v>-2.8639899999999998</v>
      </c>
      <c r="X44" s="190">
        <v>6.7481800000000005</v>
      </c>
      <c r="Y44" s="190">
        <v>15.02529</v>
      </c>
      <c r="Z44" s="190">
        <v>11.451879999999999</v>
      </c>
      <c r="AA44" s="190">
        <v>13.1848636376867</v>
      </c>
      <c r="AB44" s="190">
        <v>8.3238249586783297</v>
      </c>
      <c r="AC44" s="190">
        <v>19.8346958697528</v>
      </c>
      <c r="AD44" s="190">
        <v>16.409711323636998</v>
      </c>
      <c r="AE44" s="190">
        <v>25.7866844641329</v>
      </c>
      <c r="AF44" s="190">
        <v>21.500264000000001</v>
      </c>
      <c r="AG44" s="190">
        <v>26.366382000000002</v>
      </c>
      <c r="AH44" s="190">
        <v>15.737406</v>
      </c>
      <c r="AI44" s="203"/>
      <c r="AJ44" s="203"/>
      <c r="AK44" s="203"/>
      <c r="AL44" s="203"/>
      <c r="AM44" s="203"/>
      <c r="AN44" s="167"/>
      <c r="AO44" s="167"/>
      <c r="AP44" s="167"/>
      <c r="AQ44" s="167"/>
      <c r="AR44" s="167"/>
      <c r="AS44" s="167"/>
      <c r="AT44" s="167"/>
      <c r="AU44" s="167"/>
      <c r="AV44" s="167"/>
      <c r="AW44" s="167"/>
      <c r="AX44" s="167"/>
      <c r="AY44" s="167"/>
    </row>
    <row r="45" spans="1:51" ht="15" x14ac:dyDescent="0.25">
      <c r="A45" s="189">
        <f>YampaRiverInflow.TotalOutflow!A45</f>
        <v>45931</v>
      </c>
      <c r="B45" s="280"/>
      <c r="C45" s="270"/>
      <c r="D45" s="285">
        <v>12.657999999999999</v>
      </c>
      <c r="E45" s="190">
        <v>11.503132000000001</v>
      </c>
      <c r="F45" s="190">
        <v>12.135444000000001</v>
      </c>
      <c r="G45" s="190">
        <v>6.3876860000000004</v>
      </c>
      <c r="H45" s="190">
        <v>-7.82599</v>
      </c>
      <c r="I45" s="190">
        <v>24.362849999999998</v>
      </c>
      <c r="J45" s="190">
        <v>10.95425</v>
      </c>
      <c r="K45" s="190">
        <v>11.723360000000001</v>
      </c>
      <c r="L45" s="190">
        <v>4.6145899999999997</v>
      </c>
      <c r="M45" s="190">
        <v>6.6953500000000004</v>
      </c>
      <c r="N45" s="190">
        <v>9.5123700000000007</v>
      </c>
      <c r="O45" s="190">
        <v>-0.49925999999999998</v>
      </c>
      <c r="P45" s="190">
        <v>18.132660000000001</v>
      </c>
      <c r="Q45" s="190">
        <v>19.22006</v>
      </c>
      <c r="R45" s="190">
        <v>10.97871</v>
      </c>
      <c r="S45" s="190">
        <v>13.21185</v>
      </c>
      <c r="T45" s="190">
        <v>14.04824</v>
      </c>
      <c r="U45" s="190">
        <v>6.9533999999999994</v>
      </c>
      <c r="V45" s="190">
        <v>23.35398</v>
      </c>
      <c r="W45" s="190">
        <v>-2.8656299999999999</v>
      </c>
      <c r="X45" s="190">
        <v>2.3012199999999998</v>
      </c>
      <c r="Y45" s="190">
        <v>14.73507</v>
      </c>
      <c r="Z45" s="190">
        <v>8.505370000000001</v>
      </c>
      <c r="AA45" s="190">
        <v>9.0830627261494108</v>
      </c>
      <c r="AB45" s="190">
        <v>-6.2740460311398598</v>
      </c>
      <c r="AC45" s="190">
        <v>25.002335616926402</v>
      </c>
      <c r="AD45" s="190">
        <v>7.7553593381164196</v>
      </c>
      <c r="AE45" s="190">
        <v>26.857120247405899</v>
      </c>
      <c r="AF45" s="190">
        <v>8.6108960000000003</v>
      </c>
      <c r="AG45" s="190">
        <v>17.934583999999997</v>
      </c>
      <c r="AH45" s="190">
        <v>11.836898000000001</v>
      </c>
      <c r="AI45" s="203"/>
      <c r="AJ45" s="203"/>
      <c r="AK45" s="203"/>
      <c r="AL45" s="203"/>
      <c r="AM45" s="203"/>
      <c r="AN45" s="167"/>
      <c r="AO45" s="167"/>
      <c r="AP45" s="167"/>
      <c r="AQ45" s="167"/>
      <c r="AR45" s="167"/>
      <c r="AS45" s="167"/>
      <c r="AT45" s="167"/>
      <c r="AU45" s="167"/>
      <c r="AV45" s="167"/>
      <c r="AW45" s="167"/>
      <c r="AX45" s="167"/>
      <c r="AY45" s="167"/>
    </row>
    <row r="46" spans="1:51" ht="15" x14ac:dyDescent="0.25">
      <c r="A46" s="189">
        <f>YampaRiverInflow.TotalOutflow!A46</f>
        <v>45962</v>
      </c>
      <c r="B46" s="280"/>
      <c r="C46" s="270"/>
      <c r="D46" s="285">
        <v>1.202</v>
      </c>
      <c r="E46" s="190">
        <v>3.6625680000000003</v>
      </c>
      <c r="F46" s="190">
        <v>15.820898000000001</v>
      </c>
      <c r="G46" s="190">
        <v>14.533392000000001</v>
      </c>
      <c r="H46" s="190">
        <v>-12.37326</v>
      </c>
      <c r="I46" s="190">
        <v>14.93168</v>
      </c>
      <c r="J46" s="190">
        <v>-5.1652700000000005</v>
      </c>
      <c r="K46" s="190">
        <v>10.395850000000001</v>
      </c>
      <c r="L46" s="190">
        <v>4.0648400000000002</v>
      </c>
      <c r="M46" s="190">
        <v>3.5380700000000003</v>
      </c>
      <c r="N46" s="190">
        <v>7.5272700000000006</v>
      </c>
      <c r="O46" s="190">
        <v>13.11669</v>
      </c>
      <c r="P46" s="190">
        <v>15.47784</v>
      </c>
      <c r="Q46" s="190">
        <v>21.893450000000001</v>
      </c>
      <c r="R46" s="190">
        <v>12.1463</v>
      </c>
      <c r="S46" s="190">
        <v>8.651209999999999</v>
      </c>
      <c r="T46" s="190">
        <v>9.7618099999999988</v>
      </c>
      <c r="U46" s="190">
        <v>16.488720000000001</v>
      </c>
      <c r="V46" s="190">
        <v>4.6226700000000003</v>
      </c>
      <c r="W46" s="190">
        <v>5.9689499999999995</v>
      </c>
      <c r="X46" s="190">
        <v>-1.0023</v>
      </c>
      <c r="Y46" s="190">
        <v>2.8529</v>
      </c>
      <c r="Z46" s="190">
        <v>5.8924399999999997</v>
      </c>
      <c r="AA46" s="190">
        <v>3.9897065276040999</v>
      </c>
      <c r="AB46" s="190">
        <v>-11.4351155371894</v>
      </c>
      <c r="AC46" s="190">
        <v>6.3263246300834401</v>
      </c>
      <c r="AD46" s="190">
        <v>3.8446132224799099</v>
      </c>
      <c r="AE46" s="190">
        <v>10.148976943471901</v>
      </c>
      <c r="AF46" s="190">
        <v>8.991363999999999</v>
      </c>
      <c r="AG46" s="190">
        <v>10.960080000000001</v>
      </c>
      <c r="AH46" s="190">
        <v>12.147136</v>
      </c>
      <c r="AI46" s="203"/>
      <c r="AJ46" s="203"/>
      <c r="AK46" s="203"/>
      <c r="AL46" s="203"/>
      <c r="AM46" s="203"/>
      <c r="AN46" s="167"/>
      <c r="AO46" s="167"/>
      <c r="AP46" s="167"/>
      <c r="AQ46" s="167"/>
      <c r="AR46" s="167"/>
      <c r="AS46" s="167"/>
      <c r="AT46" s="167"/>
      <c r="AU46" s="167"/>
      <c r="AV46" s="167"/>
      <c r="AW46" s="167"/>
      <c r="AX46" s="167"/>
      <c r="AY46" s="167"/>
    </row>
    <row r="47" spans="1:51" ht="15" x14ac:dyDescent="0.25">
      <c r="A47" s="189">
        <f>YampaRiverInflow.TotalOutflow!A47</f>
        <v>45992</v>
      </c>
      <c r="B47" s="280"/>
      <c r="C47" s="270"/>
      <c r="D47" s="285">
        <v>2.335</v>
      </c>
      <c r="E47" s="190">
        <v>18.697578</v>
      </c>
      <c r="F47" s="190">
        <v>16.272072000000001</v>
      </c>
      <c r="G47" s="190">
        <v>6.2282960000000003</v>
      </c>
      <c r="H47" s="190">
        <v>-16.238409999999998</v>
      </c>
      <c r="I47" s="190">
        <v>12.00187</v>
      </c>
      <c r="J47" s="190">
        <v>6.5915499999999998</v>
      </c>
      <c r="K47" s="190">
        <v>12.228569999999999</v>
      </c>
      <c r="L47" s="190">
        <v>1.01868</v>
      </c>
      <c r="M47" s="190">
        <v>6.6875100000000005</v>
      </c>
      <c r="N47" s="190">
        <v>11.483219999999999</v>
      </c>
      <c r="O47" s="190">
        <v>-2.7016499999999999</v>
      </c>
      <c r="P47" s="190">
        <v>25.948370000000001</v>
      </c>
      <c r="Q47" s="190">
        <v>22.778939999999999</v>
      </c>
      <c r="R47" s="190">
        <v>11.792920000000001</v>
      </c>
      <c r="S47" s="190">
        <v>17.610810000000001</v>
      </c>
      <c r="T47" s="190">
        <v>24.307770000000001</v>
      </c>
      <c r="U47" s="190">
        <v>18.407709999999998</v>
      </c>
      <c r="V47" s="190">
        <v>2.61571</v>
      </c>
      <c r="W47" s="190">
        <v>-1.4079200000000001</v>
      </c>
      <c r="X47" s="190">
        <v>-6.0315000000000003</v>
      </c>
      <c r="Y47" s="190">
        <v>15.691600000000001</v>
      </c>
      <c r="Z47" s="190">
        <v>6.0872700000000002</v>
      </c>
      <c r="AA47" s="190">
        <v>14.668721902282002</v>
      </c>
      <c r="AB47" s="190">
        <v>-6.0504652876024405</v>
      </c>
      <c r="AC47" s="190">
        <v>3.9440781003643801</v>
      </c>
      <c r="AD47" s="190">
        <v>5.96184380284366</v>
      </c>
      <c r="AE47" s="190">
        <v>-3.3022761146438002</v>
      </c>
      <c r="AF47" s="190">
        <v>16.566911999999999</v>
      </c>
      <c r="AG47" s="190">
        <v>23.606604000000004</v>
      </c>
      <c r="AH47" s="190">
        <v>11.927992</v>
      </c>
      <c r="AI47" s="203"/>
      <c r="AJ47" s="203"/>
      <c r="AK47" s="203"/>
      <c r="AL47" s="203"/>
      <c r="AM47" s="203"/>
      <c r="AN47" s="167"/>
      <c r="AO47" s="167"/>
      <c r="AP47" s="167"/>
      <c r="AQ47" s="167"/>
      <c r="AR47" s="167"/>
      <c r="AS47" s="167"/>
      <c r="AT47" s="167"/>
      <c r="AU47" s="167"/>
      <c r="AV47" s="167"/>
      <c r="AW47" s="167"/>
      <c r="AX47" s="167"/>
      <c r="AY47" s="167"/>
    </row>
    <row r="48" spans="1:51" ht="15" x14ac:dyDescent="0.25">
      <c r="A48" s="189">
        <f>YampaRiverInflow.TotalOutflow!A48</f>
        <v>46023</v>
      </c>
      <c r="B48" s="280"/>
      <c r="C48" s="270"/>
      <c r="D48" s="285">
        <v>6.62</v>
      </c>
      <c r="E48" s="190">
        <v>35.531559999999999</v>
      </c>
      <c r="F48" s="190">
        <v>11.366462</v>
      </c>
      <c r="G48" s="190">
        <v>12.906422000000001</v>
      </c>
      <c r="H48" s="190">
        <v>-12.26146</v>
      </c>
      <c r="I48" s="190">
        <v>9.9685600000000001</v>
      </c>
      <c r="J48" s="190">
        <v>3.9182399999999999</v>
      </c>
      <c r="K48" s="190">
        <v>5.2524799999999994</v>
      </c>
      <c r="L48" s="190">
        <v>0.65434000000000003</v>
      </c>
      <c r="M48" s="190">
        <v>10.38495</v>
      </c>
      <c r="N48" s="190">
        <v>14.23559</v>
      </c>
      <c r="O48" s="190">
        <v>9.8203300000000002</v>
      </c>
      <c r="P48" s="190">
        <v>24.700430000000001</v>
      </c>
      <c r="Q48" s="190">
        <v>22.069479999999999</v>
      </c>
      <c r="R48" s="190">
        <v>12.57952</v>
      </c>
      <c r="S48" s="190">
        <v>19.210369999999998</v>
      </c>
      <c r="T48" s="190">
        <v>24.414390000000001</v>
      </c>
      <c r="U48" s="190">
        <v>14.356399999999999</v>
      </c>
      <c r="V48" s="190">
        <v>-5.5168900000000001</v>
      </c>
      <c r="W48" s="190">
        <v>8.7599999999999997E-2</v>
      </c>
      <c r="X48" s="190">
        <v>10.52117</v>
      </c>
      <c r="Y48" s="190">
        <v>15.80128</v>
      </c>
      <c r="Z48" s="190">
        <v>7.4489752076703502</v>
      </c>
      <c r="AA48" s="190">
        <v>19.8163140489265</v>
      </c>
      <c r="AB48" s="190">
        <v>0.31217231431502396</v>
      </c>
      <c r="AC48" s="190">
        <v>11.158060331372901</v>
      </c>
      <c r="AD48" s="190">
        <v>7.7495685923312703</v>
      </c>
      <c r="AE48" s="190">
        <v>16.305914000000001</v>
      </c>
      <c r="AF48" s="190">
        <v>18.317238</v>
      </c>
      <c r="AG48" s="190">
        <v>101.21908400000001</v>
      </c>
      <c r="AH48" s="190">
        <v>14.084605999999999</v>
      </c>
      <c r="AI48" s="203"/>
      <c r="AJ48" s="203"/>
      <c r="AK48" s="203"/>
      <c r="AL48" s="203"/>
      <c r="AM48" s="203"/>
      <c r="AN48" s="167"/>
      <c r="AO48" s="167"/>
      <c r="AP48" s="167"/>
      <c r="AQ48" s="167"/>
      <c r="AR48" s="167"/>
      <c r="AS48" s="167"/>
      <c r="AT48" s="167"/>
      <c r="AU48" s="167"/>
      <c r="AV48" s="167"/>
      <c r="AW48" s="167"/>
      <c r="AX48" s="167"/>
      <c r="AY48" s="167"/>
    </row>
    <row r="49" spans="1:1005" ht="15" x14ac:dyDescent="0.25">
      <c r="A49" s="189">
        <f>YampaRiverInflow.TotalOutflow!A49</f>
        <v>46054</v>
      </c>
      <c r="B49" s="280"/>
      <c r="C49" s="270"/>
      <c r="D49" s="285">
        <v>9.4120000000000008</v>
      </c>
      <c r="E49" s="190">
        <v>33.481140000000003</v>
      </c>
      <c r="F49" s="190">
        <v>10.668854</v>
      </c>
      <c r="G49" s="190">
        <v>-2.5262600000000002</v>
      </c>
      <c r="H49" s="190">
        <v>-10.192350000000001</v>
      </c>
      <c r="I49" s="190">
        <v>6.2821099999999994</v>
      </c>
      <c r="J49" s="190">
        <v>3.13246</v>
      </c>
      <c r="K49" s="190">
        <v>4.1601400000000002</v>
      </c>
      <c r="L49" s="190">
        <v>2.8380700000000001</v>
      </c>
      <c r="M49" s="190">
        <v>9.7490100000000002</v>
      </c>
      <c r="N49" s="190">
        <v>16.001570000000001</v>
      </c>
      <c r="O49" s="190">
        <v>9.5720700000000001</v>
      </c>
      <c r="P49" s="190">
        <v>21.740169999999999</v>
      </c>
      <c r="Q49" s="190">
        <v>14.98456</v>
      </c>
      <c r="R49" s="190">
        <v>10.01197</v>
      </c>
      <c r="S49" s="190">
        <v>10.48507</v>
      </c>
      <c r="T49" s="190">
        <v>13.671299999999999</v>
      </c>
      <c r="U49" s="190">
        <v>11.7835</v>
      </c>
      <c r="V49" s="190">
        <v>1.5763499999999999</v>
      </c>
      <c r="W49" s="190">
        <v>-4.5615100000000002</v>
      </c>
      <c r="X49" s="190">
        <v>4.3772399999999996</v>
      </c>
      <c r="Y49" s="190">
        <v>6.30464</v>
      </c>
      <c r="Z49" s="190">
        <v>4.0539722308107295</v>
      </c>
      <c r="AA49" s="190">
        <v>9.3226595036040596</v>
      </c>
      <c r="AB49" s="190">
        <v>19.796036777389201</v>
      </c>
      <c r="AC49" s="190">
        <v>11.065682646744701</v>
      </c>
      <c r="AD49" s="190">
        <v>11.6148235514056</v>
      </c>
      <c r="AE49" s="190">
        <v>19.425978000000001</v>
      </c>
      <c r="AF49" s="190">
        <v>27.521836</v>
      </c>
      <c r="AG49" s="190">
        <v>75.754664000000005</v>
      </c>
      <c r="AH49" s="190">
        <v>14.718234000000001</v>
      </c>
      <c r="AI49" s="203"/>
      <c r="AJ49" s="203"/>
      <c r="AK49" s="203"/>
      <c r="AL49" s="203"/>
      <c r="AM49" s="203"/>
      <c r="AN49" s="167"/>
      <c r="AO49" s="167"/>
      <c r="AP49" s="167"/>
      <c r="AQ49" s="167"/>
      <c r="AR49" s="167"/>
      <c r="AS49" s="167"/>
      <c r="AT49" s="167"/>
      <c r="AU49" s="167"/>
      <c r="AV49" s="167"/>
      <c r="AW49" s="167"/>
      <c r="AX49" s="167"/>
      <c r="AY49" s="167"/>
    </row>
    <row r="50" spans="1:1005" ht="15" x14ac:dyDescent="0.25">
      <c r="A50" s="189">
        <f>YampaRiverInflow.TotalOutflow!A50</f>
        <v>46082</v>
      </c>
      <c r="B50" s="280"/>
      <c r="C50" s="270"/>
      <c r="D50" s="285">
        <v>13.116</v>
      </c>
      <c r="E50" s="190">
        <v>62.605969999999999</v>
      </c>
      <c r="F50" s="190">
        <v>-10.494788</v>
      </c>
      <c r="G50" s="190">
        <v>-5.3588699999999996</v>
      </c>
      <c r="H50" s="190">
        <v>-15.49112</v>
      </c>
      <c r="I50" s="190">
        <v>36.322969999999998</v>
      </c>
      <c r="J50" s="190">
        <v>9.210090000000001</v>
      </c>
      <c r="K50" s="190">
        <v>5.7764899999999999</v>
      </c>
      <c r="L50" s="190">
        <v>9.2872199999999996</v>
      </c>
      <c r="M50" s="190">
        <v>8.1139899999999994</v>
      </c>
      <c r="N50" s="190">
        <v>9.8301200000000009</v>
      </c>
      <c r="O50" s="190">
        <v>14.49926</v>
      </c>
      <c r="P50" s="190">
        <v>12.03308</v>
      </c>
      <c r="Q50" s="190">
        <v>4.5342399999999996</v>
      </c>
      <c r="R50" s="190">
        <v>19.332849999999997</v>
      </c>
      <c r="S50" s="190">
        <v>6.37479</v>
      </c>
      <c r="T50" s="190">
        <v>9.2942099999999996</v>
      </c>
      <c r="U50" s="190">
        <v>12.6425</v>
      </c>
      <c r="V50" s="190">
        <v>6.9273500000000006</v>
      </c>
      <c r="W50" s="190">
        <v>-7.20953</v>
      </c>
      <c r="X50" s="190">
        <v>6.0791599999999999</v>
      </c>
      <c r="Y50" s="190">
        <v>6.5443199999999999</v>
      </c>
      <c r="Z50" s="190">
        <v>12.9016643799678</v>
      </c>
      <c r="AA50" s="190">
        <v>7.2940712366949301</v>
      </c>
      <c r="AB50" s="190">
        <v>35.068694212232302</v>
      </c>
      <c r="AC50" s="190">
        <v>6.2901128095215002</v>
      </c>
      <c r="AD50" s="190">
        <v>18.741606197686799</v>
      </c>
      <c r="AE50" s="190">
        <v>26.794340000000005</v>
      </c>
      <c r="AF50" s="190">
        <v>39.915998000000002</v>
      </c>
      <c r="AG50" s="190">
        <v>66.375816</v>
      </c>
      <c r="AH50" s="190">
        <v>17.63081</v>
      </c>
      <c r="AI50" s="203"/>
      <c r="AJ50" s="203"/>
      <c r="AK50" s="203"/>
      <c r="AL50" s="203"/>
      <c r="AM50" s="203"/>
      <c r="AN50" s="167"/>
      <c r="AO50" s="167"/>
      <c r="AP50" s="167"/>
      <c r="AQ50" s="167"/>
      <c r="AR50" s="167"/>
      <c r="AS50" s="167"/>
      <c r="AT50" s="167"/>
      <c r="AU50" s="167"/>
      <c r="AV50" s="167"/>
      <c r="AW50" s="167"/>
      <c r="AX50" s="167"/>
      <c r="AY50" s="167"/>
    </row>
    <row r="51" spans="1:1005" ht="15" x14ac:dyDescent="0.25">
      <c r="A51" s="189">
        <f>YampaRiverInflow.TotalOutflow!A51</f>
        <v>46113</v>
      </c>
      <c r="B51" s="280"/>
      <c r="C51" s="270"/>
      <c r="D51" s="285">
        <v>16.518000000000001</v>
      </c>
      <c r="E51" s="190">
        <v>14.708754000000001</v>
      </c>
      <c r="F51" s="190">
        <v>23.635946000000001</v>
      </c>
      <c r="G51" s="190">
        <v>6.8406400000000005</v>
      </c>
      <c r="H51" s="190">
        <v>-2.2138499999999999</v>
      </c>
      <c r="I51" s="190">
        <v>19.547470000000001</v>
      </c>
      <c r="J51" s="190">
        <v>11.52768</v>
      </c>
      <c r="K51" s="190">
        <v>17.343669999999999</v>
      </c>
      <c r="L51" s="190">
        <v>13.49269</v>
      </c>
      <c r="M51" s="190">
        <v>4.6643299999999996</v>
      </c>
      <c r="N51" s="190">
        <v>2.3306399999999998</v>
      </c>
      <c r="O51" s="190">
        <v>9.179590000000001</v>
      </c>
      <c r="P51" s="190">
        <v>14.534559999999999</v>
      </c>
      <c r="Q51" s="190">
        <v>4.0880400000000003</v>
      </c>
      <c r="R51" s="190">
        <v>12.77216</v>
      </c>
      <c r="S51" s="190">
        <v>7.4774700000000003</v>
      </c>
      <c r="T51" s="190">
        <v>12.525</v>
      </c>
      <c r="U51" s="190">
        <v>22.5366</v>
      </c>
      <c r="V51" s="190">
        <v>5.4246600000000003</v>
      </c>
      <c r="W51" s="190">
        <v>-1.42597</v>
      </c>
      <c r="X51" s="190">
        <v>9.8915199999999999</v>
      </c>
      <c r="Y51" s="190">
        <v>9.72743</v>
      </c>
      <c r="Z51" s="190">
        <v>15.713943386447099</v>
      </c>
      <c r="AA51" s="190">
        <v>6.6015394221493597</v>
      </c>
      <c r="AB51" s="190">
        <v>32.830230167934701</v>
      </c>
      <c r="AC51" s="190">
        <v>14.096756611570999</v>
      </c>
      <c r="AD51" s="190">
        <v>21.908179504132999</v>
      </c>
      <c r="AE51" s="190">
        <v>18.399011999999999</v>
      </c>
      <c r="AF51" s="190">
        <v>29.763325999999999</v>
      </c>
      <c r="AG51" s="190">
        <v>41.261670000000002</v>
      </c>
      <c r="AH51" s="190">
        <v>7.7661820000000006</v>
      </c>
      <c r="AI51" s="203"/>
      <c r="AJ51" s="203"/>
      <c r="AK51" s="203"/>
      <c r="AL51" s="203"/>
      <c r="AM51" s="203"/>
      <c r="AN51" s="167"/>
      <c r="AO51" s="167"/>
      <c r="AP51" s="167"/>
      <c r="AQ51" s="167"/>
      <c r="AR51" s="167"/>
      <c r="AS51" s="167"/>
      <c r="AT51" s="167"/>
      <c r="AU51" s="167"/>
      <c r="AV51" s="167"/>
      <c r="AW51" s="167"/>
      <c r="AX51" s="167"/>
      <c r="AY51" s="167"/>
    </row>
    <row r="52" spans="1:1005" ht="15" x14ac:dyDescent="0.25">
      <c r="A52" s="189">
        <f>YampaRiverInflow.TotalOutflow!A52</f>
        <v>46143</v>
      </c>
      <c r="B52" s="280"/>
      <c r="C52" s="270"/>
      <c r="D52" s="285">
        <v>21.992999999999999</v>
      </c>
      <c r="E52" s="190">
        <v>29.325434000000005</v>
      </c>
      <c r="F52" s="190">
        <v>5.5503300000000007</v>
      </c>
      <c r="G52" s="190">
        <v>8.0619300000000003</v>
      </c>
      <c r="H52" s="190">
        <v>-4.66012</v>
      </c>
      <c r="I52" s="190">
        <v>9.683209999999999</v>
      </c>
      <c r="J52" s="190">
        <v>23.337949999999999</v>
      </c>
      <c r="K52" s="190">
        <v>11.09249</v>
      </c>
      <c r="L52" s="190">
        <v>14.89179</v>
      </c>
      <c r="M52" s="190">
        <v>9.6852700000000009</v>
      </c>
      <c r="N52" s="190">
        <v>5.5847100000000003</v>
      </c>
      <c r="O52" s="190">
        <v>4.1686000000000005</v>
      </c>
      <c r="P52" s="190">
        <v>14.016170000000001</v>
      </c>
      <c r="Q52" s="190">
        <v>5.02379</v>
      </c>
      <c r="R52" s="190">
        <v>16.882990000000003</v>
      </c>
      <c r="S52" s="190">
        <v>3.9549799999999999</v>
      </c>
      <c r="T52" s="190">
        <v>10.53945</v>
      </c>
      <c r="U52" s="190">
        <v>19.5229</v>
      </c>
      <c r="V52" s="190">
        <v>4.9721899999999994</v>
      </c>
      <c r="W52" s="190">
        <v>1.2309300000000001</v>
      </c>
      <c r="X52" s="190">
        <v>4.9847600000000005</v>
      </c>
      <c r="Y52" s="190">
        <v>9.3964200000000009</v>
      </c>
      <c r="Z52" s="190">
        <v>9.2539210713396098</v>
      </c>
      <c r="AA52" s="190">
        <v>5.5819525592733701</v>
      </c>
      <c r="AB52" s="190">
        <v>25.107575702810699</v>
      </c>
      <c r="AC52" s="190">
        <v>32.171070661818902</v>
      </c>
      <c r="AD52" s="190">
        <v>22.140587519075002</v>
      </c>
      <c r="AE52" s="190">
        <v>9.3170699999999993</v>
      </c>
      <c r="AF52" s="190">
        <v>17.687328000000001</v>
      </c>
      <c r="AG52" s="190">
        <v>30.256135999999998</v>
      </c>
      <c r="AH52" s="190">
        <v>9.5716059999999992</v>
      </c>
      <c r="AI52" s="203"/>
      <c r="AJ52" s="203"/>
      <c r="AK52" s="203"/>
      <c r="AL52" s="203"/>
      <c r="AM52" s="203"/>
      <c r="AN52" s="167"/>
      <c r="AO52" s="167"/>
      <c r="AP52" s="167"/>
      <c r="AQ52" s="167"/>
      <c r="AR52" s="167"/>
      <c r="AS52" s="167"/>
      <c r="AT52" s="167"/>
      <c r="AU52" s="167"/>
      <c r="AV52" s="167"/>
      <c r="AW52" s="167"/>
      <c r="AX52" s="167"/>
      <c r="AY52" s="167"/>
    </row>
    <row r="53" spans="1:1005" ht="15" x14ac:dyDescent="0.25">
      <c r="A53" s="189">
        <f>YampaRiverInflow.TotalOutflow!A53</f>
        <v>46174</v>
      </c>
      <c r="B53" s="280"/>
      <c r="C53" s="270"/>
      <c r="D53" s="285">
        <v>20.56</v>
      </c>
      <c r="E53" s="190">
        <v>16.706314000000003</v>
      </c>
      <c r="F53" s="190">
        <v>1.3633040000000001</v>
      </c>
      <c r="G53" s="190">
        <v>-0.79383999999999999</v>
      </c>
      <c r="H53" s="190">
        <v>-23.251810000000003</v>
      </c>
      <c r="I53" s="190">
        <v>12.69872</v>
      </c>
      <c r="J53" s="190">
        <v>19.039000000000001</v>
      </c>
      <c r="K53" s="190">
        <v>6.8687700000000005</v>
      </c>
      <c r="L53" s="190">
        <v>14.246139999999999</v>
      </c>
      <c r="M53" s="190">
        <v>18.845080000000003</v>
      </c>
      <c r="N53" s="190">
        <v>7.4909099999999995</v>
      </c>
      <c r="O53" s="190">
        <v>13.8124</v>
      </c>
      <c r="P53" s="190">
        <v>24.775919999999999</v>
      </c>
      <c r="Q53" s="190">
        <v>9.7531100000000013</v>
      </c>
      <c r="R53" s="190">
        <v>18.740459999999999</v>
      </c>
      <c r="S53" s="190">
        <v>5.9942099999999998</v>
      </c>
      <c r="T53" s="190">
        <v>10.93661</v>
      </c>
      <c r="U53" s="190">
        <v>14.07673</v>
      </c>
      <c r="V53" s="190">
        <v>3.54962</v>
      </c>
      <c r="W53" s="190">
        <v>6.4226899999999993</v>
      </c>
      <c r="X53" s="190">
        <v>10.59356</v>
      </c>
      <c r="Y53" s="190">
        <v>1.32226</v>
      </c>
      <c r="Z53" s="190">
        <v>6.9610190102487604</v>
      </c>
      <c r="AA53" s="190">
        <v>13.6235045447941</v>
      </c>
      <c r="AB53" s="190">
        <v>21.1430438016537</v>
      </c>
      <c r="AC53" s="190">
        <v>42.150180575868696</v>
      </c>
      <c r="AD53" s="190">
        <v>13.4754590082651</v>
      </c>
      <c r="AE53" s="190">
        <v>19.542680000000001</v>
      </c>
      <c r="AF53" s="190">
        <v>1.2684000000000002</v>
      </c>
      <c r="AG53" s="190">
        <v>4.9412060000000002</v>
      </c>
      <c r="AH53" s="190">
        <v>-1.180104</v>
      </c>
      <c r="AI53" s="203"/>
      <c r="AJ53" s="203"/>
      <c r="AK53" s="203"/>
      <c r="AL53" s="203"/>
      <c r="AM53" s="203"/>
      <c r="AN53" s="167"/>
      <c r="AO53" s="167"/>
      <c r="AP53" s="167"/>
      <c r="AQ53" s="167"/>
      <c r="AR53" s="167"/>
      <c r="AS53" s="167"/>
      <c r="AT53" s="167"/>
      <c r="AU53" s="167"/>
      <c r="AV53" s="167"/>
      <c r="AW53" s="167"/>
      <c r="AX53" s="167"/>
      <c r="AY53" s="167"/>
    </row>
    <row r="54" spans="1:1005" ht="15" x14ac:dyDescent="0.25">
      <c r="A54" s="189">
        <f>YampaRiverInflow.TotalOutflow!A54</f>
        <v>46204</v>
      </c>
      <c r="B54" s="280"/>
      <c r="C54" s="270"/>
      <c r="D54" s="285">
        <v>20.181999999999999</v>
      </c>
      <c r="E54" s="190">
        <v>20.697440000000004</v>
      </c>
      <c r="F54" s="190">
        <v>17.755964000000002</v>
      </c>
      <c r="G54" s="190">
        <v>11.63293</v>
      </c>
      <c r="H54" s="190">
        <v>-12.476629999999998</v>
      </c>
      <c r="I54" s="190">
        <v>23.625509999999998</v>
      </c>
      <c r="J54" s="190">
        <v>20.54889</v>
      </c>
      <c r="K54" s="190">
        <v>8.319090000000001</v>
      </c>
      <c r="L54" s="190">
        <v>20.105460000000001</v>
      </c>
      <c r="M54" s="190">
        <v>19.50067</v>
      </c>
      <c r="N54" s="190">
        <v>8.3446700000000007</v>
      </c>
      <c r="O54" s="190">
        <v>18.455950000000001</v>
      </c>
      <c r="P54" s="190">
        <v>31.79073</v>
      </c>
      <c r="Q54" s="190">
        <v>14.55987</v>
      </c>
      <c r="R54" s="190">
        <v>21.886839999999999</v>
      </c>
      <c r="S54" s="190">
        <v>25.583909999999999</v>
      </c>
      <c r="T54" s="190">
        <v>21.074020000000001</v>
      </c>
      <c r="U54" s="190">
        <v>18.544400000000003</v>
      </c>
      <c r="V54" s="190">
        <v>6.5901300000000003</v>
      </c>
      <c r="W54" s="190">
        <v>14.91146</v>
      </c>
      <c r="X54" s="190">
        <v>14.38373</v>
      </c>
      <c r="Y54" s="190">
        <v>27.614090000000001</v>
      </c>
      <c r="Z54" s="190">
        <v>12.5574148766291</v>
      </c>
      <c r="AA54" s="190">
        <v>24.781192150480202</v>
      </c>
      <c r="AB54" s="190">
        <v>16.943357023537999</v>
      </c>
      <c r="AC54" s="190">
        <v>39.1588780983151</v>
      </c>
      <c r="AD54" s="190">
        <v>23.713968098447001</v>
      </c>
      <c r="AE54" s="190">
        <v>3.5028120000000005</v>
      </c>
      <c r="AF54" s="190">
        <v>15.702810000000001</v>
      </c>
      <c r="AG54" s="190">
        <v>2.0310160000000002</v>
      </c>
      <c r="AH54" s="190">
        <v>8.0089059999999996</v>
      </c>
      <c r="AI54" s="203"/>
      <c r="AJ54" s="203"/>
      <c r="AK54" s="203"/>
      <c r="AL54" s="203"/>
      <c r="AM54" s="203"/>
      <c r="AN54" s="167"/>
      <c r="AO54" s="167"/>
      <c r="AP54" s="167"/>
      <c r="AQ54" s="167"/>
      <c r="AR54" s="167"/>
      <c r="AS54" s="167"/>
      <c r="AT54" s="167"/>
      <c r="AU54" s="167"/>
      <c r="AV54" s="167"/>
      <c r="AW54" s="167"/>
      <c r="AX54" s="167"/>
      <c r="AY54" s="167"/>
    </row>
    <row r="55" spans="1:1005" ht="15" x14ac:dyDescent="0.25">
      <c r="A55" s="189">
        <f>YampaRiverInflow.TotalOutflow!A55</f>
        <v>46235</v>
      </c>
      <c r="B55" s="280"/>
      <c r="C55" s="270"/>
      <c r="D55" s="285">
        <v>17.675000000000001</v>
      </c>
      <c r="E55" s="190">
        <v>20.660824000000002</v>
      </c>
      <c r="F55" s="190">
        <v>13.796706</v>
      </c>
      <c r="G55" s="190">
        <v>9.7706299999999988</v>
      </c>
      <c r="H55" s="190">
        <v>7.4435000000000002</v>
      </c>
      <c r="I55" s="190">
        <v>20.504860000000001</v>
      </c>
      <c r="J55" s="190">
        <v>22.135639999999999</v>
      </c>
      <c r="K55" s="190">
        <v>5.2130799999999997</v>
      </c>
      <c r="L55" s="190">
        <v>14.802440000000001</v>
      </c>
      <c r="M55" s="190">
        <v>21.94164</v>
      </c>
      <c r="N55" s="190">
        <v>8.4181799999999996</v>
      </c>
      <c r="O55" s="190">
        <v>21.659500000000001</v>
      </c>
      <c r="P55" s="190">
        <v>35.8294</v>
      </c>
      <c r="Q55" s="190">
        <v>14.210139999999999</v>
      </c>
      <c r="R55" s="190">
        <v>24.195160000000001</v>
      </c>
      <c r="S55" s="190">
        <v>26.496269999999999</v>
      </c>
      <c r="T55" s="190">
        <v>24.024999999999999</v>
      </c>
      <c r="U55" s="190">
        <v>22.344560000000001</v>
      </c>
      <c r="V55" s="190">
        <v>9.8739599999999985</v>
      </c>
      <c r="W55" s="190">
        <v>13.84548</v>
      </c>
      <c r="X55" s="190">
        <v>16.93469</v>
      </c>
      <c r="Y55" s="190">
        <v>14.48996</v>
      </c>
      <c r="Z55" s="190">
        <v>14.623601239406</v>
      </c>
      <c r="AA55" s="190">
        <v>29.351938843042298</v>
      </c>
      <c r="AB55" s="190">
        <v>10.6373367791084</v>
      </c>
      <c r="AC55" s="190">
        <v>32.4739838860175</v>
      </c>
      <c r="AD55" s="190">
        <v>32.289258266844001</v>
      </c>
      <c r="AE55" s="190">
        <v>21.988620000000001</v>
      </c>
      <c r="AF55" s="190">
        <v>28.766426000000003</v>
      </c>
      <c r="AG55" s="190">
        <v>19.739957999999998</v>
      </c>
      <c r="AH55" s="190">
        <v>11.451958000000001</v>
      </c>
      <c r="AI55" s="203"/>
      <c r="AJ55" s="203"/>
      <c r="AK55" s="203"/>
      <c r="AL55" s="203"/>
      <c r="AM55" s="203"/>
      <c r="AN55" s="167"/>
      <c r="AO55" s="167"/>
      <c r="AP55" s="167"/>
      <c r="AQ55" s="167"/>
      <c r="AR55" s="167"/>
      <c r="AS55" s="167"/>
      <c r="AT55" s="167"/>
      <c r="AU55" s="167"/>
      <c r="AV55" s="167"/>
      <c r="AW55" s="167"/>
      <c r="AX55" s="167"/>
      <c r="AY55" s="167"/>
    </row>
    <row r="56" spans="1:1005" ht="15" x14ac:dyDescent="0.25">
      <c r="A56" s="189">
        <f>YampaRiverInflow.TotalOutflow!A56</f>
        <v>46266</v>
      </c>
      <c r="B56" s="280"/>
      <c r="C56" s="270"/>
      <c r="D56" s="285">
        <v>14.701000000000001</v>
      </c>
      <c r="E56" s="190">
        <v>14.839589999999999</v>
      </c>
      <c r="F56" s="190">
        <v>10.647540000000001</v>
      </c>
      <c r="G56" s="190">
        <v>-6.0112700000000006</v>
      </c>
      <c r="H56" s="190">
        <v>19.914009999999998</v>
      </c>
      <c r="I56" s="190">
        <v>13.555149999999999</v>
      </c>
      <c r="J56" s="190">
        <v>15.397549999999999</v>
      </c>
      <c r="K56" s="190">
        <v>7.1036899999999994</v>
      </c>
      <c r="L56" s="190">
        <v>8.6973899999999986</v>
      </c>
      <c r="M56" s="190">
        <v>11.841569999999999</v>
      </c>
      <c r="N56" s="190">
        <v>3.6388400000000001</v>
      </c>
      <c r="O56" s="190">
        <v>18.084299999999999</v>
      </c>
      <c r="P56" s="190">
        <v>24.926950000000001</v>
      </c>
      <c r="Q56" s="190">
        <v>13.032249999999999</v>
      </c>
      <c r="R56" s="190">
        <v>14.707469999999999</v>
      </c>
      <c r="S56" s="190">
        <v>15.101129999999999</v>
      </c>
      <c r="T56" s="190">
        <v>9.3519199999999998</v>
      </c>
      <c r="U56" s="190">
        <v>35.037589999999994</v>
      </c>
      <c r="V56" s="190">
        <v>-2.8639899999999998</v>
      </c>
      <c r="W56" s="190">
        <v>6.7481800000000005</v>
      </c>
      <c r="X56" s="190">
        <v>15.02529</v>
      </c>
      <c r="Y56" s="190">
        <v>11.451879999999999</v>
      </c>
      <c r="Z56" s="190">
        <v>13.1848636376867</v>
      </c>
      <c r="AA56" s="190">
        <v>8.3238249586783297</v>
      </c>
      <c r="AB56" s="190">
        <v>19.8346958697528</v>
      </c>
      <c r="AC56" s="190">
        <v>16.409711323636998</v>
      </c>
      <c r="AD56" s="190">
        <v>25.7866844641329</v>
      </c>
      <c r="AE56" s="190">
        <v>21.500264000000001</v>
      </c>
      <c r="AF56" s="190">
        <v>26.366382000000002</v>
      </c>
      <c r="AG56" s="190">
        <v>15.737406</v>
      </c>
      <c r="AH56" s="190">
        <v>14.914582000000003</v>
      </c>
      <c r="AI56" s="203"/>
      <c r="AJ56" s="203"/>
      <c r="AK56" s="203"/>
      <c r="AL56" s="203"/>
      <c r="AM56" s="203"/>
      <c r="AN56" s="167"/>
      <c r="AO56" s="167"/>
      <c r="AP56" s="167"/>
      <c r="AQ56" s="167"/>
      <c r="AR56" s="167"/>
      <c r="AS56" s="167"/>
      <c r="AT56" s="167"/>
      <c r="AU56" s="167"/>
      <c r="AV56" s="167"/>
      <c r="AW56" s="167"/>
      <c r="AX56" s="167"/>
      <c r="AY56" s="167"/>
    </row>
    <row r="57" spans="1:1005" ht="15" x14ac:dyDescent="0.25">
      <c r="A57" s="189">
        <f>YampaRiverInflow.TotalOutflow!A57</f>
        <v>46296</v>
      </c>
      <c r="B57" s="280"/>
      <c r="C57" s="270"/>
      <c r="D57" s="285">
        <v>12.657999999999999</v>
      </c>
      <c r="E57" s="190">
        <v>12.135444000000001</v>
      </c>
      <c r="F57" s="190">
        <v>6.3876860000000004</v>
      </c>
      <c r="G57" s="190">
        <v>-7.82599</v>
      </c>
      <c r="H57" s="190">
        <v>24.362849999999998</v>
      </c>
      <c r="I57" s="190">
        <v>10.95425</v>
      </c>
      <c r="J57" s="190">
        <v>11.723360000000001</v>
      </c>
      <c r="K57" s="190">
        <v>4.6145899999999997</v>
      </c>
      <c r="L57" s="190">
        <v>6.6953500000000004</v>
      </c>
      <c r="M57" s="190">
        <v>9.5123700000000007</v>
      </c>
      <c r="N57" s="190">
        <v>-0.49925999999999998</v>
      </c>
      <c r="O57" s="190">
        <v>18.132660000000001</v>
      </c>
      <c r="P57" s="190">
        <v>19.22006</v>
      </c>
      <c r="Q57" s="190">
        <v>10.97871</v>
      </c>
      <c r="R57" s="190">
        <v>13.21185</v>
      </c>
      <c r="S57" s="190">
        <v>14.04824</v>
      </c>
      <c r="T57" s="190">
        <v>6.9533999999999994</v>
      </c>
      <c r="U57" s="190">
        <v>23.35398</v>
      </c>
      <c r="V57" s="190">
        <v>-2.8656299999999999</v>
      </c>
      <c r="W57" s="190">
        <v>2.3012199999999998</v>
      </c>
      <c r="X57" s="190">
        <v>14.73507</v>
      </c>
      <c r="Y57" s="190">
        <v>8.505370000000001</v>
      </c>
      <c r="Z57" s="190">
        <v>9.0830627261494108</v>
      </c>
      <c r="AA57" s="190">
        <v>-6.2740460311398598</v>
      </c>
      <c r="AB57" s="190">
        <v>25.002335616926402</v>
      </c>
      <c r="AC57" s="190">
        <v>7.7553593381164196</v>
      </c>
      <c r="AD57" s="190">
        <v>26.857120247405899</v>
      </c>
      <c r="AE57" s="190">
        <v>8.6108960000000003</v>
      </c>
      <c r="AF57" s="190">
        <v>17.934583999999997</v>
      </c>
      <c r="AG57" s="190">
        <v>11.836898000000001</v>
      </c>
      <c r="AH57" s="190">
        <v>11.503132000000001</v>
      </c>
      <c r="AI57" s="203"/>
      <c r="AJ57" s="203"/>
      <c r="AK57" s="203"/>
      <c r="AL57" s="203"/>
      <c r="AM57" s="203"/>
      <c r="AN57" s="167"/>
      <c r="AO57" s="167"/>
      <c r="AP57" s="167"/>
      <c r="AQ57" s="167"/>
      <c r="AR57" s="167"/>
      <c r="AS57" s="167"/>
      <c r="AT57" s="167"/>
      <c r="AU57" s="167"/>
      <c r="AV57" s="167"/>
      <c r="AW57" s="167"/>
      <c r="AX57" s="167"/>
      <c r="AY57" s="167"/>
    </row>
    <row r="58" spans="1:1005" ht="15" x14ac:dyDescent="0.25">
      <c r="A58" s="189">
        <f>YampaRiverInflow.TotalOutflow!A58</f>
        <v>46327</v>
      </c>
      <c r="B58" s="280"/>
      <c r="C58" s="270"/>
      <c r="D58" s="285">
        <v>1.202</v>
      </c>
      <c r="E58" s="190">
        <v>15.820898000000001</v>
      </c>
      <c r="F58" s="190">
        <v>14.533392000000001</v>
      </c>
      <c r="G58" s="190">
        <v>-12.37326</v>
      </c>
      <c r="H58" s="190">
        <v>14.93168</v>
      </c>
      <c r="I58" s="190">
        <v>-5.1652700000000005</v>
      </c>
      <c r="J58" s="190">
        <v>10.395850000000001</v>
      </c>
      <c r="K58" s="190">
        <v>4.0648400000000002</v>
      </c>
      <c r="L58" s="190">
        <v>3.5380700000000003</v>
      </c>
      <c r="M58" s="190">
        <v>7.5272700000000006</v>
      </c>
      <c r="N58" s="190">
        <v>13.11669</v>
      </c>
      <c r="O58" s="190">
        <v>15.47784</v>
      </c>
      <c r="P58" s="190">
        <v>21.893450000000001</v>
      </c>
      <c r="Q58" s="190">
        <v>12.1463</v>
      </c>
      <c r="R58" s="190">
        <v>8.651209999999999</v>
      </c>
      <c r="S58" s="190">
        <v>9.7618099999999988</v>
      </c>
      <c r="T58" s="190">
        <v>16.488720000000001</v>
      </c>
      <c r="U58" s="190">
        <v>4.6226700000000003</v>
      </c>
      <c r="V58" s="190">
        <v>5.9689499999999995</v>
      </c>
      <c r="W58" s="190">
        <v>-1.0023</v>
      </c>
      <c r="X58" s="190">
        <v>2.8529</v>
      </c>
      <c r="Y58" s="190">
        <v>5.8924399999999997</v>
      </c>
      <c r="Z58" s="190">
        <v>3.9897065276040999</v>
      </c>
      <c r="AA58" s="190">
        <v>-11.4351155371894</v>
      </c>
      <c r="AB58" s="190">
        <v>6.3263246300834401</v>
      </c>
      <c r="AC58" s="190">
        <v>3.8446132224799099</v>
      </c>
      <c r="AD58" s="190">
        <v>10.148976943471901</v>
      </c>
      <c r="AE58" s="190">
        <v>8.991363999999999</v>
      </c>
      <c r="AF58" s="190">
        <v>10.960080000000001</v>
      </c>
      <c r="AG58" s="190">
        <v>12.147136</v>
      </c>
      <c r="AH58" s="190">
        <v>3.6625680000000003</v>
      </c>
      <c r="AI58" s="203"/>
      <c r="AJ58" s="203"/>
      <c r="AK58" s="203"/>
      <c r="AL58" s="203"/>
      <c r="AM58" s="203"/>
      <c r="AN58" s="167"/>
      <c r="AO58" s="167"/>
      <c r="AP58" s="167"/>
      <c r="AQ58" s="167"/>
      <c r="AR58" s="167"/>
      <c r="AS58" s="167"/>
      <c r="AT58" s="167"/>
      <c r="AU58" s="167"/>
      <c r="AV58" s="167"/>
      <c r="AW58" s="167"/>
      <c r="AX58" s="167"/>
      <c r="AY58" s="167"/>
    </row>
    <row r="59" spans="1:1005" ht="15" x14ac:dyDescent="0.25">
      <c r="A59" s="189">
        <f>YampaRiverInflow.TotalOutflow!A59</f>
        <v>46357</v>
      </c>
      <c r="B59" s="280"/>
      <c r="C59" s="270"/>
      <c r="D59" s="285">
        <v>2.335</v>
      </c>
      <c r="E59" s="190">
        <v>16.272072000000001</v>
      </c>
      <c r="F59" s="190">
        <v>6.2282960000000003</v>
      </c>
      <c r="G59" s="190">
        <v>-16.238409999999998</v>
      </c>
      <c r="H59" s="190">
        <v>12.00187</v>
      </c>
      <c r="I59" s="190">
        <v>6.5915499999999998</v>
      </c>
      <c r="J59" s="190">
        <v>12.228569999999999</v>
      </c>
      <c r="K59" s="190">
        <v>1.01868</v>
      </c>
      <c r="L59" s="190">
        <v>6.6875100000000005</v>
      </c>
      <c r="M59" s="190">
        <v>11.483219999999999</v>
      </c>
      <c r="N59" s="190">
        <v>-2.7016499999999999</v>
      </c>
      <c r="O59" s="190">
        <v>25.948370000000001</v>
      </c>
      <c r="P59" s="190">
        <v>22.778939999999999</v>
      </c>
      <c r="Q59" s="190">
        <v>11.792920000000001</v>
      </c>
      <c r="R59" s="190">
        <v>17.610810000000001</v>
      </c>
      <c r="S59" s="190">
        <v>24.307770000000001</v>
      </c>
      <c r="T59" s="190">
        <v>18.407709999999998</v>
      </c>
      <c r="U59" s="190">
        <v>2.61571</v>
      </c>
      <c r="V59" s="190">
        <v>-1.4079200000000001</v>
      </c>
      <c r="W59" s="190">
        <v>-6.0315000000000003</v>
      </c>
      <c r="X59" s="190">
        <v>15.691600000000001</v>
      </c>
      <c r="Y59" s="190">
        <v>6.0872700000000002</v>
      </c>
      <c r="Z59" s="190">
        <v>14.668721902282002</v>
      </c>
      <c r="AA59" s="190">
        <v>-6.0504652876024405</v>
      </c>
      <c r="AB59" s="190">
        <v>3.9440781003643801</v>
      </c>
      <c r="AC59" s="190">
        <v>5.96184380284366</v>
      </c>
      <c r="AD59" s="190">
        <v>-3.3022761146438002</v>
      </c>
      <c r="AE59" s="190">
        <v>16.566911999999999</v>
      </c>
      <c r="AF59" s="190">
        <v>23.606604000000004</v>
      </c>
      <c r="AG59" s="190">
        <v>11.927992</v>
      </c>
      <c r="AH59" s="190">
        <v>18.697578</v>
      </c>
      <c r="AI59" s="203"/>
      <c r="AJ59" s="203"/>
      <c r="AK59" s="203"/>
      <c r="AL59" s="203"/>
      <c r="AM59" s="203"/>
      <c r="AN59" s="167"/>
      <c r="AO59" s="167"/>
      <c r="AP59" s="167"/>
      <c r="AQ59" s="167"/>
      <c r="AR59" s="167"/>
      <c r="AS59" s="167"/>
      <c r="AT59" s="167"/>
      <c r="AU59" s="167"/>
      <c r="AV59" s="167"/>
      <c r="AW59" s="167"/>
      <c r="AX59" s="167"/>
      <c r="AY59" s="167"/>
    </row>
    <row r="60" spans="1:1005" ht="15" x14ac:dyDescent="0.25">
      <c r="A60" s="189">
        <f>YampaRiverInflow.TotalOutflow!A60</f>
        <v>46388</v>
      </c>
      <c r="B60" s="280"/>
      <c r="C60" s="270"/>
      <c r="D60" s="285">
        <v>6.62</v>
      </c>
      <c r="E60" s="190">
        <v>11.366462</v>
      </c>
      <c r="F60" s="190">
        <v>12.906422000000001</v>
      </c>
      <c r="G60" s="190">
        <v>-12.26146</v>
      </c>
      <c r="H60" s="190">
        <v>9.9685600000000001</v>
      </c>
      <c r="I60" s="190">
        <v>3.9182399999999999</v>
      </c>
      <c r="J60" s="190">
        <v>5.2524799999999994</v>
      </c>
      <c r="K60" s="190">
        <v>0.65434000000000003</v>
      </c>
      <c r="L60" s="190">
        <v>10.38495</v>
      </c>
      <c r="M60" s="190">
        <v>14.23559</v>
      </c>
      <c r="N60" s="190">
        <v>9.8203300000000002</v>
      </c>
      <c r="O60" s="190">
        <v>24.700430000000001</v>
      </c>
      <c r="P60" s="190">
        <v>22.069479999999999</v>
      </c>
      <c r="Q60" s="190">
        <v>12.57952</v>
      </c>
      <c r="R60" s="190">
        <v>19.210369999999998</v>
      </c>
      <c r="S60" s="190">
        <v>24.414390000000001</v>
      </c>
      <c r="T60" s="190">
        <v>14.356399999999999</v>
      </c>
      <c r="U60" s="190">
        <v>-5.5168900000000001</v>
      </c>
      <c r="V60" s="190">
        <v>8.7599999999999997E-2</v>
      </c>
      <c r="W60" s="190">
        <v>10.52117</v>
      </c>
      <c r="X60" s="190">
        <v>15.80128</v>
      </c>
      <c r="Y60" s="190">
        <v>7.4489752076703502</v>
      </c>
      <c r="Z60" s="190">
        <v>19.8163140489265</v>
      </c>
      <c r="AA60" s="190">
        <v>0.31217231431502396</v>
      </c>
      <c r="AB60" s="190">
        <v>11.158060331372901</v>
      </c>
      <c r="AC60" s="190">
        <v>7.7495685923312703</v>
      </c>
      <c r="AD60" s="190">
        <v>16.305914000000001</v>
      </c>
      <c r="AE60" s="190">
        <v>18.317238</v>
      </c>
      <c r="AF60" s="190">
        <v>101.21908400000001</v>
      </c>
      <c r="AG60" s="190">
        <v>14.084605999999999</v>
      </c>
      <c r="AH60" s="190">
        <v>35.531559999999999</v>
      </c>
      <c r="AI60" s="203"/>
      <c r="AJ60" s="203"/>
      <c r="AK60" s="203"/>
      <c r="AL60" s="203"/>
      <c r="AM60" s="203"/>
      <c r="AN60" s="167"/>
      <c r="AO60" s="167"/>
      <c r="AP60" s="167"/>
      <c r="AQ60" s="167"/>
      <c r="AR60" s="167"/>
      <c r="AS60" s="167"/>
      <c r="AT60" s="167"/>
      <c r="AU60" s="167"/>
      <c r="AV60" s="167"/>
      <c r="AW60" s="167"/>
      <c r="AX60" s="167"/>
      <c r="AY60" s="167"/>
    </row>
    <row r="61" spans="1:1005" ht="15" x14ac:dyDescent="0.25">
      <c r="A61" s="189">
        <f>YampaRiverInflow.TotalOutflow!A61</f>
        <v>46419</v>
      </c>
      <c r="B61" s="280"/>
      <c r="C61" s="270"/>
      <c r="D61" s="285">
        <v>9.4120000000000008</v>
      </c>
      <c r="E61" s="190">
        <v>10.668854</v>
      </c>
      <c r="F61" s="190">
        <v>-2.5262600000000002</v>
      </c>
      <c r="G61" s="190">
        <v>-10.192350000000001</v>
      </c>
      <c r="H61" s="190">
        <v>6.2821099999999994</v>
      </c>
      <c r="I61" s="190">
        <v>3.13246</v>
      </c>
      <c r="J61" s="190">
        <v>4.1601400000000002</v>
      </c>
      <c r="K61" s="190">
        <v>2.8380700000000001</v>
      </c>
      <c r="L61" s="190">
        <v>9.7490100000000002</v>
      </c>
      <c r="M61" s="190">
        <v>16.001570000000001</v>
      </c>
      <c r="N61" s="190">
        <v>9.5720700000000001</v>
      </c>
      <c r="O61" s="190">
        <v>21.740169999999999</v>
      </c>
      <c r="P61" s="190">
        <v>14.98456</v>
      </c>
      <c r="Q61" s="190">
        <v>10.01197</v>
      </c>
      <c r="R61" s="190">
        <v>10.48507</v>
      </c>
      <c r="S61" s="190">
        <v>13.671299999999999</v>
      </c>
      <c r="T61" s="190">
        <v>11.7835</v>
      </c>
      <c r="U61" s="190">
        <v>1.5763499999999999</v>
      </c>
      <c r="V61" s="190">
        <v>-4.5615100000000002</v>
      </c>
      <c r="W61" s="190">
        <v>4.3772399999999996</v>
      </c>
      <c r="X61" s="190">
        <v>6.30464</v>
      </c>
      <c r="Y61" s="190">
        <v>4.0539722308107295</v>
      </c>
      <c r="Z61" s="190">
        <v>9.3226595036040596</v>
      </c>
      <c r="AA61" s="190">
        <v>19.796036777389201</v>
      </c>
      <c r="AB61" s="190">
        <v>11.065682646744701</v>
      </c>
      <c r="AC61" s="190">
        <v>11.6148235514056</v>
      </c>
      <c r="AD61" s="190">
        <v>19.425978000000001</v>
      </c>
      <c r="AE61" s="190">
        <v>27.521836</v>
      </c>
      <c r="AF61" s="190">
        <v>75.754664000000005</v>
      </c>
      <c r="AG61" s="190">
        <v>14.718234000000001</v>
      </c>
      <c r="AH61" s="190">
        <v>33.481140000000003</v>
      </c>
      <c r="AI61" s="203"/>
      <c r="AJ61" s="203"/>
      <c r="AK61" s="203"/>
      <c r="AL61" s="203"/>
      <c r="AM61" s="203"/>
      <c r="AN61" s="167"/>
      <c r="AO61" s="167"/>
      <c r="AP61" s="167"/>
      <c r="AQ61" s="167"/>
      <c r="AR61" s="167"/>
      <c r="AS61" s="167"/>
      <c r="AT61" s="167"/>
      <c r="AU61" s="167"/>
      <c r="AV61" s="167"/>
      <c r="AW61" s="167"/>
      <c r="AX61" s="167"/>
      <c r="AY61" s="167"/>
    </row>
    <row r="62" spans="1:1005" ht="15" x14ac:dyDescent="0.25">
      <c r="A62" s="189">
        <f>YampaRiverInflow.TotalOutflow!A62</f>
        <v>46447</v>
      </c>
      <c r="B62" s="280"/>
      <c r="C62" s="270"/>
      <c r="D62" s="285">
        <v>13.116</v>
      </c>
      <c r="E62" s="190">
        <v>-10.494788</v>
      </c>
      <c r="F62" s="190">
        <v>-5.3588699999999996</v>
      </c>
      <c r="G62" s="190">
        <v>-15.49112</v>
      </c>
      <c r="H62" s="190">
        <v>36.322969999999998</v>
      </c>
      <c r="I62" s="190">
        <v>9.210090000000001</v>
      </c>
      <c r="J62" s="190">
        <v>5.7764899999999999</v>
      </c>
      <c r="K62" s="190">
        <v>9.2872199999999996</v>
      </c>
      <c r="L62" s="190">
        <v>8.1139899999999994</v>
      </c>
      <c r="M62" s="190">
        <v>9.8301200000000009</v>
      </c>
      <c r="N62" s="190">
        <v>14.49926</v>
      </c>
      <c r="O62" s="190">
        <v>12.03308</v>
      </c>
      <c r="P62" s="190">
        <v>4.5342399999999996</v>
      </c>
      <c r="Q62" s="190">
        <v>19.332849999999997</v>
      </c>
      <c r="R62" s="190">
        <v>6.37479</v>
      </c>
      <c r="S62" s="190">
        <v>9.2942099999999996</v>
      </c>
      <c r="T62" s="190">
        <v>12.6425</v>
      </c>
      <c r="U62" s="190">
        <v>6.9273500000000006</v>
      </c>
      <c r="V62" s="190">
        <v>-7.20953</v>
      </c>
      <c r="W62" s="190">
        <v>6.0791599999999999</v>
      </c>
      <c r="X62" s="190">
        <v>6.5443199999999999</v>
      </c>
      <c r="Y62" s="190">
        <v>12.9016643799678</v>
      </c>
      <c r="Z62" s="190">
        <v>7.2940712366949301</v>
      </c>
      <c r="AA62" s="190">
        <v>35.068694212232302</v>
      </c>
      <c r="AB62" s="190">
        <v>6.2901128095215002</v>
      </c>
      <c r="AC62" s="190">
        <v>18.741606197686799</v>
      </c>
      <c r="AD62" s="190">
        <v>26.794340000000005</v>
      </c>
      <c r="AE62" s="190">
        <v>39.915998000000002</v>
      </c>
      <c r="AF62" s="190">
        <v>66.375816</v>
      </c>
      <c r="AG62" s="190">
        <v>17.63081</v>
      </c>
      <c r="AH62" s="190">
        <v>62.605969999999999</v>
      </c>
      <c r="AI62" s="203"/>
      <c r="AJ62" s="203"/>
      <c r="AK62" s="203"/>
      <c r="AL62" s="203"/>
      <c r="AM62" s="203"/>
      <c r="AN62" s="167"/>
      <c r="AO62" s="167"/>
      <c r="AP62" s="167"/>
      <c r="AQ62" s="167"/>
      <c r="AR62" s="167"/>
      <c r="AS62" s="167"/>
      <c r="AT62" s="167"/>
      <c r="AU62" s="167"/>
      <c r="AV62" s="167"/>
      <c r="AW62" s="167"/>
      <c r="AX62" s="167"/>
      <c r="AY62" s="167"/>
    </row>
    <row r="63" spans="1:1005" ht="15" x14ac:dyDescent="0.25">
      <c r="A63" s="189">
        <f>YampaRiverInflow.TotalOutflow!A63</f>
        <v>46478</v>
      </c>
      <c r="B63" s="280"/>
      <c r="C63" s="270"/>
      <c r="D63" s="285">
        <v>16.518000000000001</v>
      </c>
      <c r="E63" s="190">
        <v>23.635946000000001</v>
      </c>
      <c r="F63" s="190">
        <v>6.8406400000000005</v>
      </c>
      <c r="G63" s="190">
        <v>-2.2138499999999999</v>
      </c>
      <c r="H63" s="190">
        <v>19.547470000000001</v>
      </c>
      <c r="I63" s="190">
        <v>11.52768</v>
      </c>
      <c r="J63" s="190">
        <v>17.343669999999999</v>
      </c>
      <c r="K63" s="190">
        <v>13.49269</v>
      </c>
      <c r="L63" s="190">
        <v>4.6643299999999996</v>
      </c>
      <c r="M63" s="190">
        <v>2.3306399999999998</v>
      </c>
      <c r="N63" s="190">
        <v>9.179590000000001</v>
      </c>
      <c r="O63" s="190">
        <v>14.534559999999999</v>
      </c>
      <c r="P63" s="190">
        <v>4.0880400000000003</v>
      </c>
      <c r="Q63" s="190">
        <v>12.77216</v>
      </c>
      <c r="R63" s="190">
        <v>7.4774700000000003</v>
      </c>
      <c r="S63" s="190">
        <v>12.525</v>
      </c>
      <c r="T63" s="190">
        <v>22.5366</v>
      </c>
      <c r="U63" s="190">
        <v>5.4246600000000003</v>
      </c>
      <c r="V63" s="190">
        <v>-1.42597</v>
      </c>
      <c r="W63" s="190">
        <v>9.8915199999999999</v>
      </c>
      <c r="X63" s="190">
        <v>9.72743</v>
      </c>
      <c r="Y63" s="190">
        <v>15.713943386447099</v>
      </c>
      <c r="Z63" s="190">
        <v>6.6015394221493597</v>
      </c>
      <c r="AA63" s="190">
        <v>32.830230167934701</v>
      </c>
      <c r="AB63" s="190">
        <v>14.096756611570999</v>
      </c>
      <c r="AC63" s="190">
        <v>21.908179504132999</v>
      </c>
      <c r="AD63" s="190">
        <v>18.399011999999999</v>
      </c>
      <c r="AE63" s="190">
        <v>29.763325999999999</v>
      </c>
      <c r="AF63" s="190">
        <v>41.261670000000002</v>
      </c>
      <c r="AG63" s="190">
        <v>7.7661820000000006</v>
      </c>
      <c r="AH63" s="190">
        <v>14.708754000000001</v>
      </c>
      <c r="AI63" s="203"/>
      <c r="AJ63" s="203"/>
      <c r="AK63" s="203"/>
      <c r="AL63" s="203"/>
      <c r="AM63" s="203"/>
      <c r="AN63" s="167"/>
      <c r="AO63" s="167"/>
      <c r="AP63" s="167"/>
      <c r="AQ63" s="167"/>
      <c r="AR63" s="167"/>
      <c r="AS63" s="167"/>
      <c r="AT63" s="167"/>
      <c r="AU63" s="167"/>
      <c r="AV63" s="167"/>
      <c r="AW63" s="167"/>
      <c r="AX63" s="167"/>
      <c r="AY63" s="167"/>
    </row>
    <row r="64" spans="1:1005" ht="15" x14ac:dyDescent="0.25">
      <c r="A64" s="189">
        <f>YampaRiverInflow.TotalOutflow!A64</f>
        <v>46508</v>
      </c>
      <c r="B64" s="280"/>
      <c r="C64" s="270"/>
      <c r="D64" s="285">
        <v>21.992999999999999</v>
      </c>
      <c r="E64" s="190">
        <v>5.5503300000000007</v>
      </c>
      <c r="F64" s="190">
        <v>8.0619300000000003</v>
      </c>
      <c r="G64" s="190">
        <v>-4.66012</v>
      </c>
      <c r="H64" s="190">
        <v>9.683209999999999</v>
      </c>
      <c r="I64" s="190">
        <v>23.337949999999999</v>
      </c>
      <c r="J64" s="190">
        <v>11.09249</v>
      </c>
      <c r="K64" s="190">
        <v>14.89179</v>
      </c>
      <c r="L64" s="190">
        <v>9.6852700000000009</v>
      </c>
      <c r="M64" s="190">
        <v>5.5847100000000003</v>
      </c>
      <c r="N64" s="190">
        <v>4.1686000000000005</v>
      </c>
      <c r="O64" s="190">
        <v>14.016170000000001</v>
      </c>
      <c r="P64" s="190">
        <v>5.02379</v>
      </c>
      <c r="Q64" s="190">
        <v>16.882990000000003</v>
      </c>
      <c r="R64" s="190">
        <v>3.9549799999999999</v>
      </c>
      <c r="S64" s="190">
        <v>10.53945</v>
      </c>
      <c r="T64" s="190">
        <v>19.5229</v>
      </c>
      <c r="U64" s="190">
        <v>4.9721899999999994</v>
      </c>
      <c r="V64" s="190">
        <v>1.2309300000000001</v>
      </c>
      <c r="W64" s="190">
        <v>4.9847600000000005</v>
      </c>
      <c r="X64" s="190">
        <v>9.3964200000000009</v>
      </c>
      <c r="Y64" s="190">
        <v>9.2539210713396098</v>
      </c>
      <c r="Z64" s="190">
        <v>5.5819525592733701</v>
      </c>
      <c r="AA64" s="190">
        <v>25.107575702810699</v>
      </c>
      <c r="AB64" s="190">
        <v>32.171070661818902</v>
      </c>
      <c r="AC64" s="190">
        <v>22.140587519075002</v>
      </c>
      <c r="AD64" s="190">
        <v>9.3170699999999993</v>
      </c>
      <c r="AE64" s="190">
        <v>17.687328000000001</v>
      </c>
      <c r="AF64" s="190">
        <v>30.256135999999998</v>
      </c>
      <c r="AG64" s="190">
        <v>9.5716059999999992</v>
      </c>
      <c r="AH64" s="190">
        <v>29.325434000000005</v>
      </c>
      <c r="AI64" s="203"/>
      <c r="AJ64" s="203"/>
      <c r="AK64" s="203"/>
      <c r="AL64" s="203"/>
      <c r="AM64" s="203"/>
      <c r="AN64" s="167"/>
      <c r="AO64" s="167"/>
      <c r="AP64" s="167"/>
      <c r="AQ64" s="167"/>
      <c r="AR64" s="167"/>
      <c r="AS64" s="167"/>
      <c r="AT64" s="167"/>
      <c r="AU64" s="167"/>
      <c r="AV64" s="167"/>
      <c r="AW64" s="167"/>
      <c r="AX64" s="167"/>
      <c r="AY64" s="167"/>
      <c r="ALQ64" s="172" t="e">
        <v>#N/A</v>
      </c>
    </row>
    <row r="65" spans="1:1005" ht="15" x14ac:dyDescent="0.25">
      <c r="A65" s="189">
        <f>YampaRiverInflow.TotalOutflow!A65</f>
        <v>46539</v>
      </c>
      <c r="B65" s="280"/>
      <c r="C65" s="270"/>
      <c r="D65" s="285">
        <v>20.56</v>
      </c>
      <c r="E65" s="190">
        <v>1.3633040000000001</v>
      </c>
      <c r="F65" s="190">
        <v>-0.79383999999999999</v>
      </c>
      <c r="G65" s="190">
        <v>-23.251810000000003</v>
      </c>
      <c r="H65" s="190">
        <v>12.69872</v>
      </c>
      <c r="I65" s="190">
        <v>19.039000000000001</v>
      </c>
      <c r="J65" s="190">
        <v>6.8687700000000005</v>
      </c>
      <c r="K65" s="190">
        <v>14.246139999999999</v>
      </c>
      <c r="L65" s="190">
        <v>18.845080000000003</v>
      </c>
      <c r="M65" s="190">
        <v>7.4909099999999995</v>
      </c>
      <c r="N65" s="190">
        <v>13.8124</v>
      </c>
      <c r="O65" s="190">
        <v>24.775919999999999</v>
      </c>
      <c r="P65" s="190">
        <v>9.7531100000000013</v>
      </c>
      <c r="Q65" s="190">
        <v>18.740459999999999</v>
      </c>
      <c r="R65" s="190">
        <v>5.9942099999999998</v>
      </c>
      <c r="S65" s="190">
        <v>10.93661</v>
      </c>
      <c r="T65" s="190">
        <v>14.07673</v>
      </c>
      <c r="U65" s="190">
        <v>3.54962</v>
      </c>
      <c r="V65" s="190">
        <v>6.4226899999999993</v>
      </c>
      <c r="W65" s="190">
        <v>10.59356</v>
      </c>
      <c r="X65" s="190">
        <v>1.32226</v>
      </c>
      <c r="Y65" s="190">
        <v>6.9610190102487604</v>
      </c>
      <c r="Z65" s="190">
        <v>13.6235045447941</v>
      </c>
      <c r="AA65" s="190">
        <v>21.1430438016537</v>
      </c>
      <c r="AB65" s="190">
        <v>42.150180575868696</v>
      </c>
      <c r="AC65" s="190">
        <v>13.4754590082651</v>
      </c>
      <c r="AD65" s="190">
        <v>19.542680000000001</v>
      </c>
      <c r="AE65" s="190">
        <v>1.2684000000000002</v>
      </c>
      <c r="AF65" s="190">
        <v>4.9412060000000002</v>
      </c>
      <c r="AG65" s="190">
        <v>-1.180104</v>
      </c>
      <c r="AH65" s="190">
        <v>16.706314000000003</v>
      </c>
      <c r="AI65" s="203"/>
      <c r="AJ65" s="203"/>
      <c r="AK65" s="203"/>
      <c r="AL65" s="203"/>
      <c r="AM65" s="203"/>
      <c r="AN65" s="167"/>
      <c r="AO65" s="167"/>
      <c r="AP65" s="167"/>
      <c r="AQ65" s="167"/>
      <c r="AR65" s="167"/>
      <c r="AS65" s="167"/>
      <c r="AT65" s="167"/>
      <c r="AU65" s="167"/>
      <c r="AV65" s="167"/>
      <c r="AW65" s="167"/>
      <c r="AX65" s="167"/>
      <c r="AY65" s="167"/>
      <c r="ALQ65" s="172" t="e">
        <v>#N/A</v>
      </c>
    </row>
    <row r="66" spans="1:1005" ht="15" x14ac:dyDescent="0.25">
      <c r="A66" s="189">
        <f>YampaRiverInflow.TotalOutflow!A66</f>
        <v>46569</v>
      </c>
      <c r="B66" s="280"/>
      <c r="C66" s="270"/>
      <c r="D66" s="285">
        <v>20.181999999999999</v>
      </c>
      <c r="E66" s="190">
        <v>17.755964000000002</v>
      </c>
      <c r="F66" s="190">
        <v>11.63293</v>
      </c>
      <c r="G66" s="190">
        <v>-12.476629999999998</v>
      </c>
      <c r="H66" s="190">
        <v>23.625509999999998</v>
      </c>
      <c r="I66" s="190">
        <v>20.54889</v>
      </c>
      <c r="J66" s="190">
        <v>8.319090000000001</v>
      </c>
      <c r="K66" s="190">
        <v>20.105460000000001</v>
      </c>
      <c r="L66" s="190">
        <v>19.50067</v>
      </c>
      <c r="M66" s="190">
        <v>8.3446700000000007</v>
      </c>
      <c r="N66" s="190">
        <v>18.455950000000001</v>
      </c>
      <c r="O66" s="190">
        <v>31.79073</v>
      </c>
      <c r="P66" s="190">
        <v>14.55987</v>
      </c>
      <c r="Q66" s="190">
        <v>21.886839999999999</v>
      </c>
      <c r="R66" s="190">
        <v>25.583909999999999</v>
      </c>
      <c r="S66" s="190">
        <v>21.074020000000001</v>
      </c>
      <c r="T66" s="190">
        <v>18.544400000000003</v>
      </c>
      <c r="U66" s="190">
        <v>6.5901300000000003</v>
      </c>
      <c r="V66" s="190">
        <v>14.91146</v>
      </c>
      <c r="W66" s="190">
        <v>14.38373</v>
      </c>
      <c r="X66" s="190">
        <v>27.614090000000001</v>
      </c>
      <c r="Y66" s="190">
        <v>12.5574148766291</v>
      </c>
      <c r="Z66" s="190">
        <v>24.781192150480202</v>
      </c>
      <c r="AA66" s="190">
        <v>16.943357023537999</v>
      </c>
      <c r="AB66" s="190">
        <v>39.1588780983151</v>
      </c>
      <c r="AC66" s="190">
        <v>23.713968098447001</v>
      </c>
      <c r="AD66" s="190">
        <v>3.5028120000000005</v>
      </c>
      <c r="AE66" s="190">
        <v>15.702810000000001</v>
      </c>
      <c r="AF66" s="190">
        <v>2.0310160000000002</v>
      </c>
      <c r="AG66" s="190">
        <v>8.0089059999999996</v>
      </c>
      <c r="AH66" s="190">
        <v>20.697440000000004</v>
      </c>
      <c r="AI66" s="203"/>
      <c r="AJ66" s="203"/>
      <c r="AK66" s="203"/>
      <c r="AL66" s="203"/>
      <c r="AM66" s="203"/>
      <c r="AN66" s="167"/>
      <c r="AO66" s="167"/>
      <c r="AP66" s="167"/>
      <c r="AQ66" s="167"/>
      <c r="AR66" s="167"/>
      <c r="AS66" s="167"/>
      <c r="AT66" s="167"/>
      <c r="AU66" s="167"/>
      <c r="AV66" s="167"/>
      <c r="AW66" s="167"/>
      <c r="AX66" s="167"/>
      <c r="AY66" s="167"/>
      <c r="ALQ66" s="172" t="e">
        <v>#N/A</v>
      </c>
    </row>
    <row r="67" spans="1:1005" ht="15" x14ac:dyDescent="0.25">
      <c r="A67" s="189">
        <f>YampaRiverInflow.TotalOutflow!A67</f>
        <v>46600</v>
      </c>
      <c r="B67" s="280"/>
      <c r="C67" s="270"/>
      <c r="D67" s="285">
        <v>17.675000000000001</v>
      </c>
      <c r="E67" s="190">
        <v>13.796706</v>
      </c>
      <c r="F67" s="190">
        <v>9.7706299999999988</v>
      </c>
      <c r="G67" s="190">
        <v>7.4435000000000002</v>
      </c>
      <c r="H67" s="190">
        <v>20.504860000000001</v>
      </c>
      <c r="I67" s="190">
        <v>22.135639999999999</v>
      </c>
      <c r="J67" s="190">
        <v>5.2130799999999997</v>
      </c>
      <c r="K67" s="190">
        <v>14.802440000000001</v>
      </c>
      <c r="L67" s="190">
        <v>21.94164</v>
      </c>
      <c r="M67" s="190">
        <v>8.4181799999999996</v>
      </c>
      <c r="N67" s="190">
        <v>21.659500000000001</v>
      </c>
      <c r="O67" s="190">
        <v>35.8294</v>
      </c>
      <c r="P67" s="190">
        <v>14.210139999999999</v>
      </c>
      <c r="Q67" s="190">
        <v>24.195160000000001</v>
      </c>
      <c r="R67" s="190">
        <v>26.496269999999999</v>
      </c>
      <c r="S67" s="190">
        <v>24.024999999999999</v>
      </c>
      <c r="T67" s="190">
        <v>22.344560000000001</v>
      </c>
      <c r="U67" s="190">
        <v>9.8739599999999985</v>
      </c>
      <c r="V67" s="190">
        <v>13.84548</v>
      </c>
      <c r="W67" s="190">
        <v>16.93469</v>
      </c>
      <c r="X67" s="190">
        <v>14.48996</v>
      </c>
      <c r="Y67" s="190">
        <v>14.623601239406</v>
      </c>
      <c r="Z67" s="190">
        <v>29.351938843042298</v>
      </c>
      <c r="AA67" s="190">
        <v>10.6373367791084</v>
      </c>
      <c r="AB67" s="190">
        <v>32.4739838860175</v>
      </c>
      <c r="AC67" s="190">
        <v>32.289258266844001</v>
      </c>
      <c r="AD67" s="190">
        <v>21.988620000000001</v>
      </c>
      <c r="AE67" s="190">
        <v>28.766426000000003</v>
      </c>
      <c r="AF67" s="190">
        <v>19.739957999999998</v>
      </c>
      <c r="AG67" s="190">
        <v>11.451958000000001</v>
      </c>
      <c r="AH67" s="190">
        <v>20.660824000000002</v>
      </c>
      <c r="AI67" s="203"/>
      <c r="AJ67" s="203"/>
      <c r="AK67" s="203"/>
      <c r="AL67" s="203"/>
      <c r="AM67" s="203"/>
      <c r="AN67" s="167"/>
      <c r="AO67" s="167"/>
      <c r="AP67" s="167"/>
      <c r="AQ67" s="167"/>
      <c r="AR67" s="167"/>
      <c r="AS67" s="167"/>
      <c r="AT67" s="167"/>
      <c r="AU67" s="167"/>
      <c r="AV67" s="167"/>
      <c r="AW67" s="167"/>
      <c r="AX67" s="167"/>
      <c r="AY67" s="167"/>
      <c r="ALQ67" s="172" t="e">
        <v>#N/A</v>
      </c>
    </row>
    <row r="68" spans="1:1005" ht="15" x14ac:dyDescent="0.25">
      <c r="A68" s="189">
        <f>YampaRiverInflow.TotalOutflow!A68</f>
        <v>46631</v>
      </c>
      <c r="B68" s="280"/>
      <c r="C68" s="270"/>
      <c r="D68" s="285">
        <v>14.701000000000001</v>
      </c>
      <c r="E68" s="190">
        <v>10.647540000000001</v>
      </c>
      <c r="F68" s="190">
        <v>-6.0112700000000006</v>
      </c>
      <c r="G68" s="190">
        <v>19.914009999999998</v>
      </c>
      <c r="H68" s="190">
        <v>13.555149999999999</v>
      </c>
      <c r="I68" s="190">
        <v>15.397549999999999</v>
      </c>
      <c r="J68" s="190">
        <v>7.1036899999999994</v>
      </c>
      <c r="K68" s="190">
        <v>8.6973899999999986</v>
      </c>
      <c r="L68" s="190">
        <v>11.841569999999999</v>
      </c>
      <c r="M68" s="190">
        <v>3.6388400000000001</v>
      </c>
      <c r="N68" s="190">
        <v>18.084299999999999</v>
      </c>
      <c r="O68" s="190">
        <v>24.926950000000001</v>
      </c>
      <c r="P68" s="190">
        <v>13.032249999999999</v>
      </c>
      <c r="Q68" s="190">
        <v>14.707469999999999</v>
      </c>
      <c r="R68" s="190">
        <v>15.101129999999999</v>
      </c>
      <c r="S68" s="190">
        <v>9.3519199999999998</v>
      </c>
      <c r="T68" s="190">
        <v>35.037589999999994</v>
      </c>
      <c r="U68" s="190">
        <v>-2.8639899999999998</v>
      </c>
      <c r="V68" s="190">
        <v>6.7481800000000005</v>
      </c>
      <c r="W68" s="190">
        <v>15.02529</v>
      </c>
      <c r="X68" s="190">
        <v>11.451879999999999</v>
      </c>
      <c r="Y68" s="190">
        <v>13.1848636376867</v>
      </c>
      <c r="Z68" s="190">
        <v>8.3238249586783297</v>
      </c>
      <c r="AA68" s="190">
        <v>19.8346958697528</v>
      </c>
      <c r="AB68" s="190">
        <v>16.409711323636998</v>
      </c>
      <c r="AC68" s="190">
        <v>25.7866844641329</v>
      </c>
      <c r="AD68" s="190">
        <v>21.500264000000001</v>
      </c>
      <c r="AE68" s="190">
        <v>26.366382000000002</v>
      </c>
      <c r="AF68" s="190">
        <v>15.737406</v>
      </c>
      <c r="AG68" s="190">
        <v>14.914582000000003</v>
      </c>
      <c r="AH68" s="190">
        <v>14.839589999999999</v>
      </c>
      <c r="AI68" s="203"/>
      <c r="AJ68" s="203"/>
      <c r="AK68" s="203"/>
      <c r="AL68" s="203"/>
      <c r="AM68" s="203"/>
      <c r="AN68" s="167"/>
      <c r="AO68" s="167"/>
      <c r="AP68" s="167"/>
      <c r="AQ68" s="167"/>
      <c r="AR68" s="167"/>
      <c r="AS68" s="167"/>
      <c r="AT68" s="167"/>
      <c r="AU68" s="167"/>
      <c r="AV68" s="167"/>
      <c r="AW68" s="167"/>
      <c r="AX68" s="167"/>
      <c r="AY68" s="167"/>
      <c r="ALQ68" s="172" t="e">
        <v>#N/A</v>
      </c>
    </row>
    <row r="69" spans="1:1005" ht="15" x14ac:dyDescent="0.25">
      <c r="A69" s="189"/>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203"/>
      <c r="AJ69" s="203"/>
      <c r="AK69" s="203"/>
      <c r="AL69" s="203"/>
      <c r="AM69" s="203"/>
      <c r="AN69" s="167"/>
      <c r="AO69" s="167"/>
      <c r="AP69" s="167"/>
      <c r="AQ69" s="167"/>
      <c r="AR69" s="167"/>
      <c r="AS69" s="167"/>
      <c r="AT69" s="167"/>
      <c r="AU69" s="167"/>
      <c r="AV69" s="167"/>
      <c r="AW69" s="167"/>
      <c r="AX69" s="167"/>
      <c r="AY69" s="167"/>
      <c r="ALQ69" s="172" t="e">
        <v>#N/A</v>
      </c>
    </row>
    <row r="70" spans="1:1005" ht="15" x14ac:dyDescent="0.25">
      <c r="A70" s="189"/>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5" x14ac:dyDescent="0.25">
      <c r="A71" s="189"/>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25">
      <c r="A72" s="189"/>
      <c r="B72" s="279"/>
      <c r="C72" s="269"/>
      <c r="D72" s="296"/>
      <c r="ALQ72" s="172" t="e">
        <v>#N/A</v>
      </c>
    </row>
    <row r="73" spans="1:1005" ht="12.75" customHeight="1" x14ac:dyDescent="0.25">
      <c r="A73" s="189"/>
      <c r="B73" s="279"/>
      <c r="C73" s="269"/>
      <c r="D73" s="296"/>
    </row>
    <row r="74" spans="1:1005" ht="12.75" customHeight="1" x14ac:dyDescent="0.25">
      <c r="A74" s="189"/>
      <c r="B74" s="279"/>
      <c r="C74" s="269"/>
      <c r="D74" s="296"/>
    </row>
    <row r="75" spans="1:1005" ht="12.75" customHeight="1" x14ac:dyDescent="0.25">
      <c r="A75" s="189"/>
      <c r="B75" s="279"/>
      <c r="C75" s="269"/>
      <c r="D75" s="296"/>
    </row>
    <row r="76" spans="1:1005" ht="12.75" customHeight="1" x14ac:dyDescent="0.25">
      <c r="A76" s="189"/>
      <c r="B76" s="279"/>
      <c r="C76" s="269"/>
      <c r="D76" s="296"/>
    </row>
    <row r="77" spans="1:1005" ht="12.75" customHeight="1" x14ac:dyDescent="0.25">
      <c r="A77" s="189"/>
      <c r="B77" s="279"/>
      <c r="C77" s="269"/>
      <c r="D77" s="296"/>
    </row>
    <row r="78" spans="1:1005" ht="12.75" customHeight="1" x14ac:dyDescent="0.25">
      <c r="A78" s="189"/>
      <c r="B78" s="279"/>
      <c r="C78" s="269"/>
      <c r="D78" s="296"/>
    </row>
    <row r="79" spans="1:1005" ht="12.75" customHeight="1" x14ac:dyDescent="0.25">
      <c r="A79" s="189"/>
      <c r="B79" s="279"/>
      <c r="C79" s="269"/>
      <c r="D79" s="296"/>
    </row>
    <row r="80" spans="1:1005" ht="12.75" customHeight="1" x14ac:dyDescent="0.25">
      <c r="A80" s="189"/>
      <c r="B80" s="279"/>
      <c r="C80" s="269"/>
      <c r="D80" s="296"/>
    </row>
    <row r="81" spans="1:4" ht="12.75" customHeight="1" x14ac:dyDescent="0.25">
      <c r="A81" s="189"/>
      <c r="B81" s="279"/>
      <c r="C81" s="269"/>
      <c r="D81" s="296"/>
    </row>
    <row r="82" spans="1:4" ht="12.75" customHeight="1" x14ac:dyDescent="0.25">
      <c r="A82" s="189"/>
      <c r="B82" s="279"/>
      <c r="C82" s="269"/>
      <c r="D82" s="296"/>
    </row>
    <row r="83" spans="1:4" ht="12.75" customHeight="1" x14ac:dyDescent="0.25">
      <c r="A83" s="189"/>
      <c r="B83" s="279"/>
      <c r="C83" s="269"/>
      <c r="D83" s="296"/>
    </row>
    <row r="84" spans="1:4" ht="12.75" customHeight="1" x14ac:dyDescent="0.25">
      <c r="A84" s="189"/>
      <c r="B84" s="279"/>
      <c r="C84" s="269"/>
      <c r="D84" s="296"/>
    </row>
  </sheetData>
  <mergeCells count="1">
    <mergeCell ref="B1:AH1"/>
  </mergeCell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tabColor rgb="FFFF0000"/>
  </sheetPr>
  <dimension ref="A1:ALQ84"/>
  <sheetViews>
    <sheetView workbookViewId="0">
      <selection activeCell="B4" sqref="B4"/>
    </sheetView>
  </sheetViews>
  <sheetFormatPr defaultColWidth="18.7109375" defaultRowHeight="12.75" customHeight="1" x14ac:dyDescent="0.25"/>
  <cols>
    <col min="1" max="1" width="14.28515625" style="172" customWidth="1"/>
    <col min="2" max="2" width="9.140625" style="172" customWidth="1"/>
    <col min="3" max="3" width="9.7109375" style="172" bestFit="1" customWidth="1"/>
    <col min="4" max="54" width="9.140625" style="172" customWidth="1"/>
    <col min="55" max="16384" width="18.7109375" style="172"/>
  </cols>
  <sheetData>
    <row r="1" spans="1:51" ht="15" x14ac:dyDescent="0.25">
      <c r="A1" s="132"/>
      <c r="B1" s="338"/>
      <c r="C1" s="338"/>
      <c r="D1" s="338"/>
      <c r="E1" s="338"/>
      <c r="F1" s="338"/>
      <c r="G1" s="338"/>
      <c r="H1" s="338"/>
      <c r="I1" s="338"/>
      <c r="J1" s="338"/>
      <c r="K1" s="338"/>
      <c r="L1" s="338"/>
      <c r="M1" s="338"/>
      <c r="N1" s="338"/>
      <c r="O1" s="338"/>
      <c r="P1" s="338"/>
      <c r="Q1" s="338"/>
      <c r="R1" s="338"/>
      <c r="S1" s="338"/>
      <c r="T1" s="338"/>
      <c r="U1" s="338"/>
      <c r="V1" s="338"/>
      <c r="W1" s="338"/>
      <c r="X1" s="338"/>
      <c r="Y1" s="338"/>
      <c r="Z1" s="338"/>
      <c r="AA1" s="338"/>
      <c r="AB1" s="338"/>
      <c r="AC1" s="338"/>
      <c r="AD1" s="338"/>
      <c r="AE1" s="338"/>
      <c r="AF1" s="338"/>
      <c r="AG1" s="338"/>
      <c r="AH1" s="338"/>
      <c r="AI1" s="162"/>
      <c r="AJ1" s="162"/>
      <c r="AK1" s="162"/>
      <c r="AL1" s="162"/>
      <c r="AM1" s="162"/>
    </row>
    <row r="2" spans="1:51" ht="15" x14ac:dyDescent="0.25">
      <c r="A2" s="132" t="s">
        <v>174</v>
      </c>
      <c r="B2" s="158" t="s">
        <v>45</v>
      </c>
      <c r="C2" s="158" t="s">
        <v>46</v>
      </c>
      <c r="D2" s="158" t="s">
        <v>47</v>
      </c>
      <c r="E2" s="158">
        <v>1991</v>
      </c>
      <c r="F2" s="158">
        <v>1992</v>
      </c>
      <c r="G2" s="158">
        <v>1993</v>
      </c>
      <c r="H2" s="158">
        <v>1994</v>
      </c>
      <c r="I2" s="158">
        <v>1995</v>
      </c>
      <c r="J2" s="158">
        <v>1996</v>
      </c>
      <c r="K2" s="158">
        <v>1997</v>
      </c>
      <c r="L2" s="158">
        <v>1998</v>
      </c>
      <c r="M2" s="158">
        <v>1999</v>
      </c>
      <c r="N2" s="158">
        <v>2000</v>
      </c>
      <c r="O2" s="158">
        <v>2001</v>
      </c>
      <c r="P2" s="158">
        <v>2002</v>
      </c>
      <c r="Q2" s="158">
        <v>2003</v>
      </c>
      <c r="R2" s="158">
        <v>2004</v>
      </c>
      <c r="S2" s="158">
        <v>2005</v>
      </c>
      <c r="T2" s="158">
        <v>2006</v>
      </c>
      <c r="U2" s="158">
        <v>2007</v>
      </c>
      <c r="V2" s="158">
        <v>2008</v>
      </c>
      <c r="W2" s="158">
        <v>2009</v>
      </c>
      <c r="X2" s="158">
        <v>2010</v>
      </c>
      <c r="Y2" s="158">
        <v>2011</v>
      </c>
      <c r="Z2" s="158">
        <v>2012</v>
      </c>
      <c r="AA2" s="158">
        <v>2013</v>
      </c>
      <c r="AB2" s="158">
        <v>2014</v>
      </c>
      <c r="AC2" s="158">
        <v>2015</v>
      </c>
      <c r="AD2" s="158">
        <v>2016</v>
      </c>
      <c r="AE2" s="188">
        <v>2017</v>
      </c>
      <c r="AF2" s="158">
        <v>2018</v>
      </c>
      <c r="AG2" s="158">
        <v>2019</v>
      </c>
      <c r="AH2" s="158">
        <v>2020</v>
      </c>
      <c r="AI2" s="162"/>
      <c r="AJ2" s="162"/>
      <c r="AK2" s="162"/>
      <c r="AL2" s="162"/>
      <c r="AM2" s="162"/>
      <c r="AN2" s="162"/>
      <c r="AO2" s="162"/>
      <c r="AP2" s="162"/>
      <c r="AQ2" s="162"/>
      <c r="AR2" s="162"/>
      <c r="AS2" s="162"/>
    </row>
    <row r="3" spans="1:51" ht="15" x14ac:dyDescent="0.25">
      <c r="A3" s="134" t="str">
        <f>A2&amp;"_"&amp;"Time"</f>
        <v>ImpToMex_In_Time</v>
      </c>
      <c r="B3" s="140" t="s">
        <v>63</v>
      </c>
      <c r="C3" s="140" t="s">
        <v>64</v>
      </c>
      <c r="D3" s="140" t="s">
        <v>65</v>
      </c>
      <c r="E3" s="140" t="s">
        <v>66</v>
      </c>
      <c r="F3" s="140" t="s">
        <v>67</v>
      </c>
      <c r="G3" s="140" t="s">
        <v>68</v>
      </c>
      <c r="H3" s="140" t="s">
        <v>69</v>
      </c>
      <c r="I3" s="140" t="s">
        <v>70</v>
      </c>
      <c r="J3" s="140" t="s">
        <v>71</v>
      </c>
      <c r="K3" s="140" t="s">
        <v>72</v>
      </c>
      <c r="L3" s="140" t="s">
        <v>73</v>
      </c>
      <c r="M3" s="140" t="s">
        <v>74</v>
      </c>
      <c r="N3" s="140" t="s">
        <v>75</v>
      </c>
      <c r="O3" s="140" t="s">
        <v>76</v>
      </c>
      <c r="P3" s="140" t="s">
        <v>77</v>
      </c>
      <c r="Q3" s="140" t="s">
        <v>78</v>
      </c>
      <c r="R3" s="140" t="s">
        <v>79</v>
      </c>
      <c r="S3" s="140" t="s">
        <v>80</v>
      </c>
      <c r="T3" s="140" t="s">
        <v>81</v>
      </c>
      <c r="U3" s="140" t="s">
        <v>82</v>
      </c>
      <c r="V3" s="140" t="s">
        <v>83</v>
      </c>
      <c r="W3" s="140" t="s">
        <v>84</v>
      </c>
      <c r="X3" s="140" t="s">
        <v>85</v>
      </c>
      <c r="Y3" s="140" t="s">
        <v>86</v>
      </c>
      <c r="Z3" s="140" t="s">
        <v>87</v>
      </c>
      <c r="AA3" s="140" t="s">
        <v>88</v>
      </c>
      <c r="AB3" s="140" t="s">
        <v>89</v>
      </c>
      <c r="AC3" s="140" t="s">
        <v>90</v>
      </c>
      <c r="AD3" s="140" t="s">
        <v>91</v>
      </c>
      <c r="AE3" s="140" t="s">
        <v>92</v>
      </c>
      <c r="AF3" s="140" t="s">
        <v>93</v>
      </c>
      <c r="AG3" s="140" t="s">
        <v>94</v>
      </c>
      <c r="AH3" s="140" t="s">
        <v>95</v>
      </c>
      <c r="AI3" s="162"/>
      <c r="AJ3" s="162"/>
      <c r="AK3" s="162"/>
      <c r="AL3" s="162"/>
      <c r="AM3" s="162"/>
      <c r="AN3" s="162"/>
      <c r="AO3" s="162"/>
      <c r="AP3" s="162"/>
      <c r="AQ3" s="162"/>
      <c r="AR3" s="162"/>
      <c r="AS3" s="162"/>
    </row>
    <row r="4" spans="1:51" ht="15" x14ac:dyDescent="0.25">
      <c r="A4" s="149">
        <f>YampaRiverInflow.TotalOutflow!A4</f>
        <v>44682</v>
      </c>
      <c r="B4" s="292"/>
      <c r="C4" s="293"/>
      <c r="D4" s="303">
        <v>-3.11</v>
      </c>
      <c r="E4" s="190">
        <f ca="1">INDEX(INDIRECT("ImpToMex_"&amp;E$2+YEAR($A4)-YEAR($A$4)),MONTH($A4))/1000</f>
        <v>7.5992100000000002</v>
      </c>
      <c r="F4" s="190">
        <f t="shared" ref="F4:AH12" ca="1" si="0">INDEX(INDIRECT("ImpToMex_"&amp;F$2+YEAR($A4)-YEAR($A$4)),MONTH($A4))/1000</f>
        <v>4.7034399999999996</v>
      </c>
      <c r="G4" s="190">
        <f t="shared" ca="1" si="0"/>
        <v>-61.748899999999999</v>
      </c>
      <c r="H4" s="190">
        <f t="shared" ca="1" si="0"/>
        <v>-4.7955200000000007</v>
      </c>
      <c r="I4" s="190">
        <f t="shared" ca="1" si="0"/>
        <v>-13.974399999999999</v>
      </c>
      <c r="J4" s="190">
        <f t="shared" ca="1" si="0"/>
        <v>-8.2093600000000002</v>
      </c>
      <c r="K4" s="190">
        <f t="shared" ca="1" si="0"/>
        <v>11.730090000000001</v>
      </c>
      <c r="L4" s="190">
        <f t="shared" ca="1" si="0"/>
        <v>21.999099999999999</v>
      </c>
      <c r="M4" s="190">
        <f t="shared" ca="1" si="0"/>
        <v>0.11092</v>
      </c>
      <c r="N4" s="190">
        <f t="shared" ca="1" si="0"/>
        <v>-14.867799999999999</v>
      </c>
      <c r="O4" s="190">
        <f t="shared" ca="1" si="0"/>
        <v>-7.1809500000000002</v>
      </c>
      <c r="P4" s="190">
        <f t="shared" ca="1" si="0"/>
        <v>-5.66974</v>
      </c>
      <c r="Q4" s="190">
        <f t="shared" ca="1" si="0"/>
        <v>-33.700400000000002</v>
      </c>
      <c r="R4" s="190">
        <f t="shared" ca="1" si="0"/>
        <v>-4.7220800000000001</v>
      </c>
      <c r="S4" s="190">
        <f t="shared" ca="1" si="0"/>
        <v>-17.381799999999998</v>
      </c>
      <c r="T4" s="190">
        <f t="shared" ca="1" si="0"/>
        <v>-33.279300000000006</v>
      </c>
      <c r="U4" s="190">
        <f t="shared" ca="1" si="0"/>
        <v>-5.4207200000000002</v>
      </c>
      <c r="V4" s="190">
        <f t="shared" ca="1" si="0"/>
        <v>-5.2464300000000001</v>
      </c>
      <c r="W4" s="190">
        <f t="shared" ca="1" si="0"/>
        <v>3.1493000000000002</v>
      </c>
      <c r="X4" s="190">
        <f t="shared" ca="1" si="0"/>
        <v>-9.5569299999999995</v>
      </c>
      <c r="Y4" s="190">
        <f t="shared" ca="1" si="0"/>
        <v>4.5381899999999993</v>
      </c>
      <c r="Z4" s="190">
        <f t="shared" ca="1" si="0"/>
        <v>2.7454499999999999</v>
      </c>
      <c r="AA4" s="190">
        <f t="shared" ca="1" si="0"/>
        <v>4.5651899999999994</v>
      </c>
      <c r="AB4" s="190">
        <f t="shared" ca="1" si="0"/>
        <v>0.1095455</v>
      </c>
      <c r="AC4" s="190">
        <f t="shared" ca="1" si="0"/>
        <v>7.3637499999999996</v>
      </c>
      <c r="AD4" s="190">
        <f t="shared" ca="1" si="0"/>
        <v>8.667313</v>
      </c>
      <c r="AE4" s="190">
        <f t="shared" ca="1" si="0"/>
        <v>9.6379000000000001</v>
      </c>
      <c r="AF4" s="190">
        <f t="shared" ca="1" si="0"/>
        <v>-0.59501400000000004</v>
      </c>
      <c r="AG4" s="190">
        <f t="shared" ca="1" si="0"/>
        <v>-7.1286899999999997</v>
      </c>
      <c r="AH4" s="190">
        <f t="shared" ca="1" si="0"/>
        <v>13.089129999999999</v>
      </c>
      <c r="AI4" s="190"/>
      <c r="AJ4" s="190"/>
      <c r="AK4" s="190"/>
      <c r="AL4" s="190"/>
      <c r="AM4" s="190"/>
      <c r="AN4" s="167"/>
      <c r="AO4" s="167"/>
      <c r="AP4" s="167"/>
      <c r="AQ4" s="167"/>
      <c r="AR4" s="167"/>
      <c r="AS4" s="167"/>
      <c r="AT4" s="167"/>
      <c r="AU4" s="167"/>
      <c r="AV4" s="167"/>
      <c r="AW4" s="167"/>
      <c r="AX4" s="167"/>
      <c r="AY4" s="167"/>
    </row>
    <row r="5" spans="1:51" ht="15" x14ac:dyDescent="0.25">
      <c r="A5" s="149">
        <f>YampaRiverInflow.TotalOutflow!A5</f>
        <v>44713</v>
      </c>
      <c r="B5" s="280"/>
      <c r="C5" s="270"/>
      <c r="D5" s="285">
        <v>-7.532</v>
      </c>
      <c r="E5" s="190">
        <v>4.59762</v>
      </c>
      <c r="F5" s="190">
        <v>13.497540000000001</v>
      </c>
      <c r="G5" s="190">
        <v>-26.186700000000002</v>
      </c>
      <c r="H5" s="190">
        <v>-3.3491300000000002</v>
      </c>
      <c r="I5" s="190">
        <v>4.0840300000000003</v>
      </c>
      <c r="J5" s="190">
        <v>-11.6759</v>
      </c>
      <c r="K5" s="190">
        <v>-4.1159999999999995E-2</v>
      </c>
      <c r="L5" s="190">
        <v>5.6090299999999997</v>
      </c>
      <c r="M5" s="190">
        <v>-3.69754</v>
      </c>
      <c r="N5" s="190">
        <v>-11.8339</v>
      </c>
      <c r="O5" s="190">
        <v>-9.2286099999999998</v>
      </c>
      <c r="P5" s="190">
        <v>-8.5176200000000009</v>
      </c>
      <c r="Q5" s="190">
        <v>-26.906099999999999</v>
      </c>
      <c r="R5" s="190">
        <v>-30.0809</v>
      </c>
      <c r="S5" s="190">
        <v>1.8562000000000001</v>
      </c>
      <c r="T5" s="190">
        <v>-14.7171</v>
      </c>
      <c r="U5" s="190">
        <v>-14.012499999999999</v>
      </c>
      <c r="V5" s="190">
        <v>-1.51996</v>
      </c>
      <c r="W5" s="190">
        <v>-16.566500000000001</v>
      </c>
      <c r="X5" s="190">
        <v>-17.7789</v>
      </c>
      <c r="Y5" s="190">
        <v>-8.3348700000000004</v>
      </c>
      <c r="Z5" s="190">
        <v>-5.4185299999999996</v>
      </c>
      <c r="AA5" s="190">
        <v>-7.2006999999999994</v>
      </c>
      <c r="AB5" s="190">
        <v>-0.73851199999999995</v>
      </c>
      <c r="AC5" s="190">
        <v>2.2777600000000002</v>
      </c>
      <c r="AD5" s="190">
        <v>-1.24882</v>
      </c>
      <c r="AE5" s="190">
        <v>-2.2548400000000002</v>
      </c>
      <c r="AF5" s="190">
        <v>-7.8657200000000005</v>
      </c>
      <c r="AG5" s="190">
        <v>-7.5185699999999995</v>
      </c>
      <c r="AH5" s="190">
        <v>-7.5434399999999995</v>
      </c>
      <c r="AI5" s="203"/>
      <c r="AJ5" s="203"/>
      <c r="AK5" s="203"/>
      <c r="AL5" s="203"/>
      <c r="AM5" s="203"/>
      <c r="AN5" s="167"/>
      <c r="AO5" s="167"/>
      <c r="AP5" s="167"/>
      <c r="AQ5" s="167"/>
      <c r="AR5" s="167"/>
      <c r="AS5" s="167"/>
      <c r="AT5" s="167"/>
      <c r="AU5" s="167"/>
      <c r="AV5" s="167"/>
      <c r="AW5" s="167"/>
      <c r="AX5" s="167"/>
      <c r="AY5" s="167"/>
    </row>
    <row r="6" spans="1:51" ht="15" x14ac:dyDescent="0.25">
      <c r="A6" s="149">
        <f>YampaRiverInflow.TotalOutflow!A6</f>
        <v>44743</v>
      </c>
      <c r="B6" s="280"/>
      <c r="C6" s="270"/>
      <c r="D6" s="285">
        <v>-8.2880000000000003</v>
      </c>
      <c r="E6" s="190">
        <v>1.85019</v>
      </c>
      <c r="F6" s="190">
        <v>3.09552</v>
      </c>
      <c r="G6" s="190">
        <v>-10.6083</v>
      </c>
      <c r="H6" s="190">
        <v>-7.64445</v>
      </c>
      <c r="I6" s="190">
        <v>8.1272700000000011</v>
      </c>
      <c r="J6" s="190">
        <v>-11.493399999999999</v>
      </c>
      <c r="K6" s="190">
        <v>10.728009999999999</v>
      </c>
      <c r="L6" s="190">
        <v>8.7200199999999999</v>
      </c>
      <c r="M6" s="190">
        <v>-1.2666099999999998</v>
      </c>
      <c r="N6" s="190">
        <v>-11.347200000000001</v>
      </c>
      <c r="O6" s="190">
        <v>-18.336200000000002</v>
      </c>
      <c r="P6" s="190">
        <v>-2.94312</v>
      </c>
      <c r="Q6" s="190">
        <v>-31.489599999999999</v>
      </c>
      <c r="R6" s="190">
        <v>-20.471400000000003</v>
      </c>
      <c r="S6" s="190">
        <v>-11.8964</v>
      </c>
      <c r="T6" s="190">
        <v>-5.89581</v>
      </c>
      <c r="U6" s="190">
        <v>-9.4188299999999998</v>
      </c>
      <c r="V6" s="190">
        <v>-9.6500499999999985</v>
      </c>
      <c r="W6" s="190">
        <v>-13.497399999999999</v>
      </c>
      <c r="X6" s="190">
        <v>-20.7821</v>
      </c>
      <c r="Y6" s="190">
        <v>-5.3935699999999995</v>
      </c>
      <c r="Z6" s="190">
        <v>-16.034399999999998</v>
      </c>
      <c r="AA6" s="190">
        <v>-7.2505600000000001</v>
      </c>
      <c r="AB6" s="190">
        <v>-12.2248</v>
      </c>
      <c r="AC6" s="190">
        <v>-2.5033499999999997</v>
      </c>
      <c r="AD6" s="190">
        <v>-0.440502</v>
      </c>
      <c r="AE6" s="190">
        <v>11.24718</v>
      </c>
      <c r="AF6" s="190">
        <v>-1.8387200000000001</v>
      </c>
      <c r="AG6" s="190">
        <v>-11.0794</v>
      </c>
      <c r="AH6" s="190">
        <v>-4.7515900000000002</v>
      </c>
      <c r="AI6" s="203"/>
      <c r="AJ6" s="203"/>
      <c r="AK6" s="203"/>
      <c r="AL6" s="203"/>
      <c r="AM6" s="203"/>
      <c r="AN6" s="167"/>
      <c r="AO6" s="167"/>
      <c r="AP6" s="167"/>
      <c r="AQ6" s="167"/>
      <c r="AR6" s="167"/>
      <c r="AS6" s="167"/>
      <c r="AT6" s="167"/>
      <c r="AU6" s="167"/>
      <c r="AV6" s="167"/>
      <c r="AW6" s="167"/>
      <c r="AX6" s="167"/>
      <c r="AY6" s="167"/>
    </row>
    <row r="7" spans="1:51" ht="15" x14ac:dyDescent="0.25">
      <c r="A7" s="149">
        <f>YampaRiverInflow.TotalOutflow!A7</f>
        <v>44774</v>
      </c>
      <c r="B7" s="280"/>
      <c r="C7" s="270"/>
      <c r="D7" s="285">
        <v>-5.89</v>
      </c>
      <c r="E7" s="190">
        <v>4.3259999999999996</v>
      </c>
      <c r="F7" s="190">
        <v>3.7869800000000002</v>
      </c>
      <c r="G7" s="190">
        <v>-3.9497499999999999</v>
      </c>
      <c r="H7" s="190">
        <v>-0.94598000000000004</v>
      </c>
      <c r="I7" s="190">
        <v>2.1968100000000002</v>
      </c>
      <c r="J7" s="190">
        <v>-4.3264100000000001</v>
      </c>
      <c r="K7" s="190">
        <v>-10.6752</v>
      </c>
      <c r="L7" s="190">
        <v>1.8042</v>
      </c>
      <c r="M7" s="190">
        <v>4.2788000000000004</v>
      </c>
      <c r="N7" s="190">
        <v>-12.226000000000001</v>
      </c>
      <c r="O7" s="190">
        <v>-3.8130300000000004</v>
      </c>
      <c r="P7" s="190">
        <v>-0.78469000000000011</v>
      </c>
      <c r="Q7" s="190">
        <v>-7.6042100000000001</v>
      </c>
      <c r="R7" s="190">
        <v>-5.4120699999999999</v>
      </c>
      <c r="S7" s="190">
        <v>-13.8598</v>
      </c>
      <c r="T7" s="190">
        <v>-14.737</v>
      </c>
      <c r="U7" s="190">
        <v>-6.2569600000000003</v>
      </c>
      <c r="V7" s="190">
        <v>-22.553799999999999</v>
      </c>
      <c r="W7" s="190">
        <v>-2.4493899999999997</v>
      </c>
      <c r="X7" s="190">
        <v>-15.1355</v>
      </c>
      <c r="Y7" s="190">
        <v>2.9768400000000002</v>
      </c>
      <c r="Z7" s="190">
        <v>5.9177799999999996</v>
      </c>
      <c r="AA7" s="190">
        <v>3.3304999999999998</v>
      </c>
      <c r="AB7" s="190">
        <v>10.576969999999999</v>
      </c>
      <c r="AC7" s="190">
        <v>-7.4222299999999999</v>
      </c>
      <c r="AD7" s="190">
        <v>-2.7236199999999999</v>
      </c>
      <c r="AE7" s="190">
        <v>11.2767</v>
      </c>
      <c r="AF7" s="190">
        <v>-2.6559499999999998</v>
      </c>
      <c r="AG7" s="190">
        <v>3.1679930000000001</v>
      </c>
      <c r="AH7" s="190">
        <v>-8.08446</v>
      </c>
      <c r="AI7" s="203"/>
      <c r="AJ7" s="203"/>
      <c r="AK7" s="203"/>
      <c r="AL7" s="203"/>
      <c r="AM7" s="203"/>
      <c r="AN7" s="167"/>
      <c r="AO7" s="167"/>
      <c r="AP7" s="167"/>
      <c r="AQ7" s="167"/>
      <c r="AR7" s="167"/>
      <c r="AS7" s="167"/>
      <c r="AT7" s="167"/>
      <c r="AU7" s="167"/>
      <c r="AV7" s="167"/>
      <c r="AW7" s="167"/>
      <c r="AX7" s="167"/>
      <c r="AY7" s="167"/>
    </row>
    <row r="8" spans="1:51" ht="15" x14ac:dyDescent="0.25">
      <c r="A8" s="149">
        <f>YampaRiverInflow.TotalOutflow!A8</f>
        <v>44805</v>
      </c>
      <c r="B8" s="280"/>
      <c r="C8" s="270"/>
      <c r="D8" s="285">
        <v>-9.9890000000000008</v>
      </c>
      <c r="E8" s="190">
        <v>2.4840100000000001</v>
      </c>
      <c r="F8" s="190">
        <v>5.2410399999999999</v>
      </c>
      <c r="G8" s="190">
        <v>-12.903600000000001</v>
      </c>
      <c r="H8" s="190">
        <v>8.5776000000000003</v>
      </c>
      <c r="I8" s="190">
        <v>15.860709999999999</v>
      </c>
      <c r="J8" s="190">
        <v>4.2184399999999993</v>
      </c>
      <c r="K8" s="190">
        <v>2.1504499999999998</v>
      </c>
      <c r="L8" s="190">
        <v>-6.8963000000000001</v>
      </c>
      <c r="M8" s="190">
        <v>-12.975100000000001</v>
      </c>
      <c r="N8" s="190">
        <v>-7.1190200000000008</v>
      </c>
      <c r="O8" s="190">
        <v>-2.2877899999999998</v>
      </c>
      <c r="P8" s="190">
        <v>-15.519200000000001</v>
      </c>
      <c r="Q8" s="190">
        <v>-21.1785</v>
      </c>
      <c r="R8" s="190">
        <v>-6.0739200000000002</v>
      </c>
      <c r="S8" s="190">
        <v>-3.6959299999999997</v>
      </c>
      <c r="T8" s="190">
        <v>0.22959000000000002</v>
      </c>
      <c r="U8" s="190">
        <v>-2.0469200000000001</v>
      </c>
      <c r="V8" s="190">
        <v>-1.55017</v>
      </c>
      <c r="W8" s="190">
        <v>8.7733099999999986</v>
      </c>
      <c r="X8" s="190">
        <v>-8.4957199999999986</v>
      </c>
      <c r="Y8" s="190">
        <v>10.460270000000001</v>
      </c>
      <c r="Z8" s="190">
        <v>-5.7617600000000007</v>
      </c>
      <c r="AA8" s="190">
        <v>-2.9507099999999999</v>
      </c>
      <c r="AB8" s="190">
        <v>5.573264</v>
      </c>
      <c r="AC8" s="190">
        <v>6.7049099999999999</v>
      </c>
      <c r="AD8" s="190">
        <v>-0.37902999999999998</v>
      </c>
      <c r="AE8" s="190">
        <v>1.002618</v>
      </c>
      <c r="AF8" s="190">
        <v>4.0797420000000004</v>
      </c>
      <c r="AG8" s="190">
        <v>-5.3277200000000002</v>
      </c>
      <c r="AH8" s="190">
        <v>-6.2411499999999993</v>
      </c>
      <c r="AI8" s="203"/>
      <c r="AJ8" s="203"/>
      <c r="AK8" s="203"/>
      <c r="AL8" s="203"/>
      <c r="AM8" s="203"/>
      <c r="AN8" s="167"/>
      <c r="AO8" s="167"/>
      <c r="AP8" s="167"/>
      <c r="AQ8" s="167"/>
      <c r="AR8" s="167"/>
      <c r="AS8" s="167"/>
      <c r="AT8" s="167"/>
      <c r="AU8" s="167"/>
      <c r="AV8" s="167"/>
      <c r="AW8" s="167"/>
      <c r="AX8" s="167"/>
      <c r="AY8" s="167"/>
    </row>
    <row r="9" spans="1:51" ht="15" x14ac:dyDescent="0.25">
      <c r="A9" s="149">
        <f>YampaRiverInflow.TotalOutflow!A9</f>
        <v>44835</v>
      </c>
      <c r="B9" s="280"/>
      <c r="C9" s="270"/>
      <c r="D9" s="285">
        <v>-1.8360000000000001</v>
      </c>
      <c r="E9" s="190">
        <v>4.5726499999999994</v>
      </c>
      <c r="F9" s="190">
        <v>16.06822</v>
      </c>
      <c r="G9" s="190">
        <v>-0.16736000000000001</v>
      </c>
      <c r="H9" s="190">
        <v>3.9343000000000004</v>
      </c>
      <c r="I9" s="190">
        <v>-8.1954599999999989</v>
      </c>
      <c r="J9" s="190">
        <v>1.15303</v>
      </c>
      <c r="K9" s="190">
        <v>4.8546899999999997</v>
      </c>
      <c r="L9" s="190">
        <v>-2.7721900000000002</v>
      </c>
      <c r="M9" s="190">
        <v>10.111030000000001</v>
      </c>
      <c r="N9" s="190">
        <v>-7.8798000000000004</v>
      </c>
      <c r="O9" s="190">
        <v>4.2608300000000003</v>
      </c>
      <c r="P9" s="190">
        <v>-9.0296399999999988</v>
      </c>
      <c r="Q9" s="190">
        <v>-19.219099999999997</v>
      </c>
      <c r="R9" s="190">
        <v>-22.1523</v>
      </c>
      <c r="S9" s="190">
        <v>1.00861</v>
      </c>
      <c r="T9" s="190">
        <v>-7.54697</v>
      </c>
      <c r="U9" s="190">
        <v>3.05389</v>
      </c>
      <c r="V9" s="190">
        <v>-0.55309000000000008</v>
      </c>
      <c r="W9" s="190">
        <v>-10.613</v>
      </c>
      <c r="X9" s="190">
        <v>-11.085899999999999</v>
      </c>
      <c r="Y9" s="190">
        <v>5.77902</v>
      </c>
      <c r="Z9" s="190">
        <v>-2.5799099999999999</v>
      </c>
      <c r="AA9" s="190">
        <v>11.36007</v>
      </c>
      <c r="AB9" s="190">
        <v>13.28439</v>
      </c>
      <c r="AC9" s="190">
        <v>-1.07623</v>
      </c>
      <c r="AD9" s="190">
        <v>6.7392950000000003</v>
      </c>
      <c r="AE9" s="190">
        <v>9.3276970000000006</v>
      </c>
      <c r="AF9" s="190">
        <v>9.8532309999999992</v>
      </c>
      <c r="AG9" s="190">
        <v>2.3867620000000001</v>
      </c>
      <c r="AH9" s="190">
        <v>-14.003299999999999</v>
      </c>
      <c r="AI9" s="203"/>
      <c r="AJ9" s="203"/>
      <c r="AK9" s="203"/>
      <c r="AL9" s="203"/>
      <c r="AM9" s="203"/>
      <c r="AN9" s="167"/>
      <c r="AO9" s="167"/>
      <c r="AP9" s="167"/>
      <c r="AQ9" s="167"/>
      <c r="AR9" s="167"/>
      <c r="AS9" s="167"/>
      <c r="AT9" s="167"/>
      <c r="AU9" s="167"/>
      <c r="AV9" s="167"/>
      <c r="AW9" s="167"/>
      <c r="AX9" s="167"/>
      <c r="AY9" s="167"/>
    </row>
    <row r="10" spans="1:51" ht="15" x14ac:dyDescent="0.25">
      <c r="A10" s="149">
        <f>YampaRiverInflow.TotalOutflow!A10</f>
        <v>44866</v>
      </c>
      <c r="B10" s="280"/>
      <c r="C10" s="270"/>
      <c r="D10" s="285">
        <v>-5.6420000000000003</v>
      </c>
      <c r="E10" s="190">
        <v>6.7825500000000005</v>
      </c>
      <c r="F10" s="190">
        <v>12.2211</v>
      </c>
      <c r="G10" s="190">
        <v>-13.3376</v>
      </c>
      <c r="H10" s="190">
        <v>4.8029599999999997</v>
      </c>
      <c r="I10" s="190">
        <v>7.5139499999999995</v>
      </c>
      <c r="J10" s="190">
        <v>2.73468</v>
      </c>
      <c r="K10" s="190">
        <v>6.6013000000000002</v>
      </c>
      <c r="L10" s="190">
        <v>0.97684000000000004</v>
      </c>
      <c r="M10" s="190">
        <v>8.3629300000000004</v>
      </c>
      <c r="N10" s="190">
        <v>1.9108499999999999</v>
      </c>
      <c r="O10" s="190">
        <v>-3.2407300000000001</v>
      </c>
      <c r="P10" s="190">
        <v>2.9348700000000001</v>
      </c>
      <c r="Q10" s="190">
        <v>-7.6372900000000001</v>
      </c>
      <c r="R10" s="190">
        <v>3.4327800000000002</v>
      </c>
      <c r="S10" s="190">
        <v>5.0682</v>
      </c>
      <c r="T10" s="190">
        <v>-2.44712</v>
      </c>
      <c r="U10" s="190">
        <v>9.4311000000000007</v>
      </c>
      <c r="V10" s="190">
        <v>-7.2890100000000002</v>
      </c>
      <c r="W10" s="190">
        <v>-3.6388499999999997</v>
      </c>
      <c r="X10" s="190">
        <v>0.89403999999999995</v>
      </c>
      <c r="Y10" s="190">
        <v>10.06827</v>
      </c>
      <c r="Z10" s="190">
        <v>6.3182299999999998</v>
      </c>
      <c r="AA10" s="190">
        <v>14.429110000000001</v>
      </c>
      <c r="AB10" s="190">
        <v>13.14282</v>
      </c>
      <c r="AC10" s="190">
        <v>0.30604999999999999</v>
      </c>
      <c r="AD10" s="190">
        <v>3.2879200000000002</v>
      </c>
      <c r="AE10" s="190">
        <v>9.6716720000000009</v>
      </c>
      <c r="AF10" s="190">
        <v>20.124560000000002</v>
      </c>
      <c r="AG10" s="190">
        <v>-11.070600000000001</v>
      </c>
      <c r="AH10" s="190">
        <v>-13.8909</v>
      </c>
      <c r="AI10" s="203"/>
      <c r="AJ10" s="203"/>
      <c r="AK10" s="203"/>
      <c r="AL10" s="203"/>
      <c r="AM10" s="203"/>
      <c r="AN10" s="167"/>
      <c r="AO10" s="167"/>
      <c r="AP10" s="167"/>
      <c r="AQ10" s="167"/>
      <c r="AR10" s="167"/>
      <c r="AS10" s="167"/>
      <c r="AT10" s="167"/>
      <c r="AU10" s="167"/>
      <c r="AV10" s="167"/>
      <c r="AW10" s="167"/>
      <c r="AX10" s="167"/>
      <c r="AY10" s="167"/>
    </row>
    <row r="11" spans="1:51" ht="15" x14ac:dyDescent="0.25">
      <c r="A11" s="149">
        <f>YampaRiverInflow.TotalOutflow!A11</f>
        <v>44896</v>
      </c>
      <c r="B11" s="280"/>
      <c r="C11" s="270"/>
      <c r="D11" s="285">
        <v>0.45500000000000002</v>
      </c>
      <c r="E11" s="190">
        <v>8.3700100000000006</v>
      </c>
      <c r="F11" s="190">
        <v>26.24044</v>
      </c>
      <c r="G11" s="190">
        <v>9.7062999999999988</v>
      </c>
      <c r="H11" s="190">
        <v>15.84782</v>
      </c>
      <c r="I11" s="190">
        <v>94.941029999999998</v>
      </c>
      <c r="J11" s="190">
        <v>-1.6679900000000001</v>
      </c>
      <c r="K11" s="190">
        <v>27.110379999999999</v>
      </c>
      <c r="L11" s="190">
        <v>15.47331</v>
      </c>
      <c r="M11" s="190">
        <v>23.397189999999998</v>
      </c>
      <c r="N11" s="190">
        <v>-21.467200000000002</v>
      </c>
      <c r="O11" s="190">
        <v>-1.96912</v>
      </c>
      <c r="P11" s="190">
        <v>6.1689999999999996</v>
      </c>
      <c r="Q11" s="190">
        <v>-8.7340999999999998</v>
      </c>
      <c r="R11" s="190">
        <v>2.1890200000000002</v>
      </c>
      <c r="S11" s="190">
        <v>6.2199300000000006</v>
      </c>
      <c r="T11" s="190">
        <v>-1.9193900000000002</v>
      </c>
      <c r="U11" s="190">
        <v>-0.40073999999999999</v>
      </c>
      <c r="V11" s="190">
        <v>-10.7593</v>
      </c>
      <c r="W11" s="190">
        <v>-7.3306499999999994</v>
      </c>
      <c r="X11" s="190">
        <v>7.5781999999999998</v>
      </c>
      <c r="Y11" s="190">
        <v>10.29767</v>
      </c>
      <c r="Z11" s="190">
        <v>-5.8699700000000004</v>
      </c>
      <c r="AA11" s="190">
        <v>24.633080000000003</v>
      </c>
      <c r="AB11" s="190">
        <v>23.363189999999999</v>
      </c>
      <c r="AC11" s="190">
        <v>-1.2471300000000001</v>
      </c>
      <c r="AD11" s="190">
        <v>-6.3736999999999995</v>
      </c>
      <c r="AE11" s="190">
        <v>5.9137360000000001</v>
      </c>
      <c r="AF11" s="190">
        <v>15.60941</v>
      </c>
      <c r="AG11" s="190">
        <v>24.042540000000002</v>
      </c>
      <c r="AH11" s="190">
        <v>-3.4043299999999999</v>
      </c>
      <c r="AI11" s="203"/>
      <c r="AJ11" s="203"/>
      <c r="AK11" s="203"/>
      <c r="AL11" s="203"/>
      <c r="AM11" s="203"/>
      <c r="AN11" s="167"/>
      <c r="AO11" s="167"/>
      <c r="AP11" s="167"/>
      <c r="AQ11" s="167"/>
      <c r="AR11" s="167"/>
      <c r="AS11" s="167"/>
      <c r="AT11" s="167"/>
      <c r="AU11" s="167"/>
      <c r="AV11" s="167"/>
      <c r="AW11" s="167"/>
      <c r="AX11" s="167"/>
      <c r="AY11" s="167"/>
    </row>
    <row r="12" spans="1:51" ht="15" x14ac:dyDescent="0.25">
      <c r="A12" s="149">
        <f>YampaRiverInflow.TotalOutflow!A12</f>
        <v>44927</v>
      </c>
      <c r="B12" s="280"/>
      <c r="C12" s="270"/>
      <c r="D12" s="285">
        <v>3.9950000000000001</v>
      </c>
      <c r="E12" s="190">
        <v>6.9913500000000006</v>
      </c>
      <c r="F12" s="190">
        <v>-30.0366</v>
      </c>
      <c r="G12" s="190">
        <v>0.34805000000000003</v>
      </c>
      <c r="H12" s="190">
        <v>8.1073400000000007</v>
      </c>
      <c r="I12" s="190">
        <v>-4.0167999999999999</v>
      </c>
      <c r="J12" s="190">
        <v>-0.42529</v>
      </c>
      <c r="K12" s="190">
        <v>-9.22471</v>
      </c>
      <c r="L12" s="190">
        <v>16.908450000000002</v>
      </c>
      <c r="M12" s="190">
        <v>1.48193</v>
      </c>
      <c r="N12" s="190">
        <v>-11.1562</v>
      </c>
      <c r="O12" s="190">
        <v>-10.2127</v>
      </c>
      <c r="P12" s="190">
        <v>-20.743200000000002</v>
      </c>
      <c r="Q12" s="190">
        <v>-9.2751999999999999</v>
      </c>
      <c r="R12" s="190">
        <v>-13.9984</v>
      </c>
      <c r="S12" s="190">
        <v>-0.47846</v>
      </c>
      <c r="T12" s="190">
        <v>-2.4032600000000004</v>
      </c>
      <c r="U12" s="190">
        <v>3.4120999999999997</v>
      </c>
      <c r="V12" s="190">
        <v>-10.2646</v>
      </c>
      <c r="W12" s="190">
        <v>17.93282</v>
      </c>
      <c r="X12" s="190">
        <v>-2.55436</v>
      </c>
      <c r="Y12" s="190">
        <v>-2.7433800000000002</v>
      </c>
      <c r="Z12" s="190">
        <v>-21.323400000000003</v>
      </c>
      <c r="AA12" s="190">
        <v>2.622719</v>
      </c>
      <c r="AB12" s="190">
        <v>3.4634200000000002</v>
      </c>
      <c r="AC12" s="190">
        <v>7.8842790000000003</v>
      </c>
      <c r="AD12" s="190">
        <v>16.61054</v>
      </c>
      <c r="AE12" s="190">
        <v>8.8169590000000007</v>
      </c>
      <c r="AF12" s="190">
        <v>17.907229999999998</v>
      </c>
      <c r="AG12" s="190">
        <v>12.460120000000002</v>
      </c>
      <c r="AH12" s="190">
        <v>7.4652799999999999</v>
      </c>
      <c r="AI12" s="203"/>
      <c r="AJ12" s="203"/>
      <c r="AK12" s="203"/>
      <c r="AL12" s="203"/>
      <c r="AM12" s="203"/>
      <c r="AN12" s="167"/>
      <c r="AO12" s="167"/>
      <c r="AP12" s="167"/>
      <c r="AQ12" s="167"/>
      <c r="AR12" s="167"/>
      <c r="AS12" s="167"/>
      <c r="AT12" s="167"/>
      <c r="AU12" s="167"/>
      <c r="AV12" s="167"/>
      <c r="AW12" s="167"/>
      <c r="AX12" s="167"/>
      <c r="AY12" s="167"/>
    </row>
    <row r="13" spans="1:51" ht="15" x14ac:dyDescent="0.25">
      <c r="A13" s="149">
        <f>YampaRiverInflow.TotalOutflow!A13</f>
        <v>44958</v>
      </c>
      <c r="B13" s="280"/>
      <c r="C13" s="270"/>
      <c r="D13" s="285">
        <v>-2.7010000000000001</v>
      </c>
      <c r="E13" s="190">
        <v>4.1059299999999999</v>
      </c>
      <c r="F13" s="190">
        <v>-45.490699999999997</v>
      </c>
      <c r="G13" s="190">
        <v>-8.9389900000000004</v>
      </c>
      <c r="H13" s="190">
        <v>14.93486</v>
      </c>
      <c r="I13" s="190">
        <v>-2.7169299999999996</v>
      </c>
      <c r="J13" s="190">
        <v>1.1206400000000001</v>
      </c>
      <c r="K13" s="190">
        <v>-12.965299999999999</v>
      </c>
      <c r="L13" s="190">
        <v>0.91830999999999996</v>
      </c>
      <c r="M13" s="190">
        <v>1.91351</v>
      </c>
      <c r="N13" s="190">
        <v>-9.2040600000000001</v>
      </c>
      <c r="O13" s="190">
        <v>-8.6602700000000006</v>
      </c>
      <c r="P13" s="190">
        <v>-7.7134099999999997</v>
      </c>
      <c r="Q13" s="190">
        <v>-7.8451700000000004</v>
      </c>
      <c r="R13" s="190">
        <v>-18.252200000000002</v>
      </c>
      <c r="S13" s="190">
        <v>-3.1171700000000002</v>
      </c>
      <c r="T13" s="190">
        <v>-7.3280799999999999</v>
      </c>
      <c r="U13" s="190">
        <v>1.02014</v>
      </c>
      <c r="V13" s="190">
        <v>-14.3032</v>
      </c>
      <c r="W13" s="190">
        <v>-13.955</v>
      </c>
      <c r="X13" s="190">
        <v>-11.963200000000001</v>
      </c>
      <c r="Y13" s="190">
        <v>-5.2006099999999993</v>
      </c>
      <c r="Z13" s="190">
        <v>-1.8404100000000001</v>
      </c>
      <c r="AA13" s="190">
        <v>4.1879590000000002</v>
      </c>
      <c r="AB13" s="190">
        <v>8.0341699999999996</v>
      </c>
      <c r="AC13" s="190">
        <v>-3.2283200000000001</v>
      </c>
      <c r="AD13" s="190">
        <v>-5.3345600000000006</v>
      </c>
      <c r="AE13" s="190">
        <v>-3.9803500000000001</v>
      </c>
      <c r="AF13" s="190">
        <v>3.725031</v>
      </c>
      <c r="AG13" s="190">
        <v>11.38289</v>
      </c>
      <c r="AH13" s="190">
        <v>9.9543199999999992</v>
      </c>
      <c r="AI13" s="203"/>
      <c r="AJ13" s="203"/>
      <c r="AK13" s="203"/>
      <c r="AL13" s="203"/>
      <c r="AM13" s="203"/>
      <c r="AN13" s="167"/>
      <c r="AO13" s="167"/>
      <c r="AP13" s="167"/>
      <c r="AQ13" s="167"/>
      <c r="AR13" s="167"/>
      <c r="AS13" s="167"/>
      <c r="AT13" s="167"/>
      <c r="AU13" s="167"/>
      <c r="AV13" s="167"/>
      <c r="AW13" s="167"/>
      <c r="AX13" s="167"/>
      <c r="AY13" s="167"/>
    </row>
    <row r="14" spans="1:51" ht="15" x14ac:dyDescent="0.25">
      <c r="A14" s="149">
        <f>YampaRiverInflow.TotalOutflow!A14</f>
        <v>44986</v>
      </c>
      <c r="B14" s="280"/>
      <c r="C14" s="270"/>
      <c r="D14" s="285">
        <v>-3.2639999999999998</v>
      </c>
      <c r="E14" s="190">
        <v>-1.48194</v>
      </c>
      <c r="F14" s="190">
        <v>-85.616900000000001</v>
      </c>
      <c r="G14" s="190">
        <v>-18.977</v>
      </c>
      <c r="H14" s="190">
        <v>-3.0748000000000002</v>
      </c>
      <c r="I14" s="190">
        <v>33.225720000000003</v>
      </c>
      <c r="J14" s="190">
        <v>11.037510000000001</v>
      </c>
      <c r="K14" s="190">
        <v>4.6733700000000002</v>
      </c>
      <c r="L14" s="190">
        <v>4.0890000000000003E-2</v>
      </c>
      <c r="M14" s="190">
        <v>8.1969799999999999</v>
      </c>
      <c r="N14" s="190">
        <v>5.5769299999999999</v>
      </c>
      <c r="O14" s="190">
        <v>-5.0199499999999997</v>
      </c>
      <c r="P14" s="190">
        <v>-3.68032</v>
      </c>
      <c r="Q14" s="190">
        <v>-25.690300000000001</v>
      </c>
      <c r="R14" s="190">
        <v>16.045670000000001</v>
      </c>
      <c r="S14" s="190">
        <v>-10.3043</v>
      </c>
      <c r="T14" s="190">
        <v>-11.892200000000001</v>
      </c>
      <c r="U14" s="190">
        <v>0.31795999999999996</v>
      </c>
      <c r="V14" s="190">
        <v>-9.7432599999999994</v>
      </c>
      <c r="W14" s="190">
        <v>-12.145200000000001</v>
      </c>
      <c r="X14" s="190">
        <v>-6.3741000000000003</v>
      </c>
      <c r="Y14" s="190">
        <v>-11.247</v>
      </c>
      <c r="Z14" s="190">
        <v>-5.8244099999999994</v>
      </c>
      <c r="AA14" s="190">
        <v>-14.067500000000001</v>
      </c>
      <c r="AB14" s="190">
        <v>-1.27335</v>
      </c>
      <c r="AC14" s="190">
        <v>-1.8987400000000001</v>
      </c>
      <c r="AD14" s="190">
        <v>-12.0581</v>
      </c>
      <c r="AE14" s="190">
        <v>-1.39941</v>
      </c>
      <c r="AF14" s="190">
        <v>3.0619520000000002</v>
      </c>
      <c r="AG14" s="190">
        <v>0.5556236</v>
      </c>
      <c r="AH14" s="190">
        <v>2.51511</v>
      </c>
      <c r="AI14" s="203"/>
      <c r="AJ14" s="203"/>
      <c r="AK14" s="203"/>
      <c r="AL14" s="203"/>
      <c r="AM14" s="203"/>
      <c r="AN14" s="167"/>
      <c r="AO14" s="167"/>
      <c r="AP14" s="167"/>
      <c r="AQ14" s="167"/>
      <c r="AR14" s="167"/>
      <c r="AS14" s="167"/>
      <c r="AT14" s="167"/>
      <c r="AU14" s="167"/>
      <c r="AV14" s="167"/>
      <c r="AW14" s="167"/>
      <c r="AX14" s="167"/>
      <c r="AY14" s="167"/>
    </row>
    <row r="15" spans="1:51" ht="15" x14ac:dyDescent="0.25">
      <c r="A15" s="149">
        <f>YampaRiverInflow.TotalOutflow!A15</f>
        <v>45017</v>
      </c>
      <c r="B15" s="280"/>
      <c r="C15" s="270"/>
      <c r="D15" s="285">
        <v>-8.6609999999999996</v>
      </c>
      <c r="E15" s="190">
        <v>12.84352</v>
      </c>
      <c r="F15" s="190">
        <v>-51.0623</v>
      </c>
      <c r="G15" s="190">
        <v>-15.1135</v>
      </c>
      <c r="H15" s="190">
        <v>-4.2431000000000001</v>
      </c>
      <c r="I15" s="190">
        <v>-7.57599</v>
      </c>
      <c r="J15" s="190">
        <v>15.395820000000001</v>
      </c>
      <c r="K15" s="190">
        <v>39.174210000000002</v>
      </c>
      <c r="L15" s="190">
        <v>-0.41738999999999998</v>
      </c>
      <c r="M15" s="190">
        <v>-3.9382700000000002</v>
      </c>
      <c r="N15" s="190">
        <v>0.93055999999999994</v>
      </c>
      <c r="O15" s="190">
        <v>-11.8729</v>
      </c>
      <c r="P15" s="190">
        <v>-13.3843</v>
      </c>
      <c r="Q15" s="190">
        <v>-6.9093299999999997</v>
      </c>
      <c r="R15" s="190">
        <v>4.2983100000000007</v>
      </c>
      <c r="S15" s="190">
        <v>-1.6048699999999998</v>
      </c>
      <c r="T15" s="190">
        <v>-3.3881199999999998</v>
      </c>
      <c r="U15" s="190">
        <v>-8.2623700000000007</v>
      </c>
      <c r="V15" s="190">
        <v>-14.0764</v>
      </c>
      <c r="W15" s="190">
        <v>-15.644399999999999</v>
      </c>
      <c r="X15" s="190">
        <v>-20.3934</v>
      </c>
      <c r="Y15" s="190">
        <v>-12.2591</v>
      </c>
      <c r="Z15" s="190">
        <v>-6.0398699999999996</v>
      </c>
      <c r="AA15" s="190">
        <v>14.186459999999999</v>
      </c>
      <c r="AB15" s="190">
        <v>-9.3056399999999986</v>
      </c>
      <c r="AC15" s="190">
        <v>-4.80497</v>
      </c>
      <c r="AD15" s="190">
        <v>-4.7238199999999999</v>
      </c>
      <c r="AE15" s="190">
        <v>-4.9565900000000003</v>
      </c>
      <c r="AF15" s="190">
        <v>-3.62934</v>
      </c>
      <c r="AG15" s="190">
        <v>-36.724299999999999</v>
      </c>
      <c r="AH15" s="190">
        <v>5.76356</v>
      </c>
      <c r="AI15" s="203"/>
      <c r="AJ15" s="203"/>
      <c r="AK15" s="203"/>
      <c r="AL15" s="203"/>
      <c r="AM15" s="203"/>
      <c r="AN15" s="167"/>
      <c r="AO15" s="167"/>
      <c r="AP15" s="167"/>
      <c r="AQ15" s="167"/>
      <c r="AR15" s="167"/>
      <c r="AS15" s="167"/>
      <c r="AT15" s="167"/>
      <c r="AU15" s="167"/>
      <c r="AV15" s="167"/>
      <c r="AW15" s="167"/>
      <c r="AX15" s="167"/>
      <c r="AY15" s="167"/>
    </row>
    <row r="16" spans="1:51" ht="15" x14ac:dyDescent="0.25">
      <c r="A16" s="149">
        <f>YampaRiverInflow.TotalOutflow!A16</f>
        <v>45047</v>
      </c>
      <c r="B16" s="280"/>
      <c r="C16" s="270"/>
      <c r="D16" s="285">
        <v>-3.11</v>
      </c>
      <c r="E16" s="190">
        <v>4.7034399999999996</v>
      </c>
      <c r="F16" s="190">
        <v>-61.748899999999999</v>
      </c>
      <c r="G16" s="190">
        <v>-4.7955200000000007</v>
      </c>
      <c r="H16" s="190">
        <v>-13.974399999999999</v>
      </c>
      <c r="I16" s="190">
        <v>-8.2093600000000002</v>
      </c>
      <c r="J16" s="190">
        <v>11.730090000000001</v>
      </c>
      <c r="K16" s="190">
        <v>21.999099999999999</v>
      </c>
      <c r="L16" s="190">
        <v>0.11092</v>
      </c>
      <c r="M16" s="190">
        <v>-14.867799999999999</v>
      </c>
      <c r="N16" s="190">
        <v>-7.1809500000000002</v>
      </c>
      <c r="O16" s="190">
        <v>-5.66974</v>
      </c>
      <c r="P16" s="190">
        <v>-33.700400000000002</v>
      </c>
      <c r="Q16" s="190">
        <v>-4.7220800000000001</v>
      </c>
      <c r="R16" s="190">
        <v>-17.381799999999998</v>
      </c>
      <c r="S16" s="190">
        <v>-33.279300000000006</v>
      </c>
      <c r="T16" s="190">
        <v>-5.4207200000000002</v>
      </c>
      <c r="U16" s="190">
        <v>-5.2464300000000001</v>
      </c>
      <c r="V16" s="190">
        <v>3.1493000000000002</v>
      </c>
      <c r="W16" s="190">
        <v>-9.5569299999999995</v>
      </c>
      <c r="X16" s="190">
        <v>4.5381899999999993</v>
      </c>
      <c r="Y16" s="190">
        <v>2.7454499999999999</v>
      </c>
      <c r="Z16" s="190">
        <v>4.5651899999999994</v>
      </c>
      <c r="AA16" s="190">
        <v>0.1095455</v>
      </c>
      <c r="AB16" s="190">
        <v>7.3637499999999996</v>
      </c>
      <c r="AC16" s="190">
        <v>8.667313</v>
      </c>
      <c r="AD16" s="190">
        <v>9.6379000000000001</v>
      </c>
      <c r="AE16" s="190">
        <v>-0.59501400000000004</v>
      </c>
      <c r="AF16" s="190">
        <v>-7.1286899999999997</v>
      </c>
      <c r="AG16" s="190">
        <v>13.089129999999999</v>
      </c>
      <c r="AH16" s="190">
        <v>7.5992100000000002</v>
      </c>
      <c r="AI16" s="203"/>
      <c r="AJ16" s="203"/>
      <c r="AK16" s="203"/>
      <c r="AL16" s="203"/>
      <c r="AM16" s="203"/>
      <c r="AN16" s="167"/>
      <c r="AO16" s="167"/>
      <c r="AP16" s="167"/>
      <c r="AQ16" s="167"/>
      <c r="AR16" s="167"/>
      <c r="AS16" s="167"/>
      <c r="AT16" s="167"/>
      <c r="AU16" s="167"/>
      <c r="AV16" s="167"/>
      <c r="AW16" s="167"/>
      <c r="AX16" s="167"/>
      <c r="AY16" s="167"/>
    </row>
    <row r="17" spans="1:51" ht="15" x14ac:dyDescent="0.25">
      <c r="A17" s="149">
        <f>YampaRiverInflow.TotalOutflow!A17</f>
        <v>45078</v>
      </c>
      <c r="B17" s="280"/>
      <c r="C17" s="270"/>
      <c r="D17" s="285">
        <v>-7.532</v>
      </c>
      <c r="E17" s="190">
        <v>13.497540000000001</v>
      </c>
      <c r="F17" s="190">
        <v>-26.186700000000002</v>
      </c>
      <c r="G17" s="190">
        <v>-3.3491300000000002</v>
      </c>
      <c r="H17" s="190">
        <v>4.0840300000000003</v>
      </c>
      <c r="I17" s="190">
        <v>-11.6759</v>
      </c>
      <c r="J17" s="190">
        <v>-4.1159999999999995E-2</v>
      </c>
      <c r="K17" s="190">
        <v>5.6090299999999997</v>
      </c>
      <c r="L17" s="190">
        <v>-3.69754</v>
      </c>
      <c r="M17" s="190">
        <v>-11.8339</v>
      </c>
      <c r="N17" s="190">
        <v>-9.2286099999999998</v>
      </c>
      <c r="O17" s="190">
        <v>-8.5176200000000009</v>
      </c>
      <c r="P17" s="190">
        <v>-26.906099999999999</v>
      </c>
      <c r="Q17" s="190">
        <v>-30.0809</v>
      </c>
      <c r="R17" s="190">
        <v>1.8562000000000001</v>
      </c>
      <c r="S17" s="190">
        <v>-14.7171</v>
      </c>
      <c r="T17" s="190">
        <v>-14.012499999999999</v>
      </c>
      <c r="U17" s="190">
        <v>-1.51996</v>
      </c>
      <c r="V17" s="190">
        <v>-16.566500000000001</v>
      </c>
      <c r="W17" s="190">
        <v>-17.7789</v>
      </c>
      <c r="X17" s="190">
        <v>-8.3348700000000004</v>
      </c>
      <c r="Y17" s="190">
        <v>-5.4185299999999996</v>
      </c>
      <c r="Z17" s="190">
        <v>-7.2006999999999994</v>
      </c>
      <c r="AA17" s="190">
        <v>-0.73851199999999995</v>
      </c>
      <c r="AB17" s="190">
        <v>2.2777600000000002</v>
      </c>
      <c r="AC17" s="190">
        <v>-1.24882</v>
      </c>
      <c r="AD17" s="190">
        <v>-2.2548400000000002</v>
      </c>
      <c r="AE17" s="190">
        <v>-7.8657200000000005</v>
      </c>
      <c r="AF17" s="190">
        <v>-7.5185699999999995</v>
      </c>
      <c r="AG17" s="190">
        <v>-7.5434399999999995</v>
      </c>
      <c r="AH17" s="190">
        <v>4.59762</v>
      </c>
      <c r="AI17" s="203"/>
      <c r="AJ17" s="203"/>
      <c r="AK17" s="203"/>
      <c r="AL17" s="203"/>
      <c r="AM17" s="203"/>
      <c r="AN17" s="167"/>
      <c r="AO17" s="167"/>
      <c r="AP17" s="167"/>
      <c r="AQ17" s="167"/>
      <c r="AR17" s="167"/>
      <c r="AS17" s="167"/>
      <c r="AT17" s="167"/>
      <c r="AU17" s="167"/>
      <c r="AV17" s="167"/>
      <c r="AW17" s="167"/>
      <c r="AX17" s="167"/>
      <c r="AY17" s="167"/>
    </row>
    <row r="18" spans="1:51" ht="15" x14ac:dyDescent="0.25">
      <c r="A18" s="149">
        <f>YampaRiverInflow.TotalOutflow!A18</f>
        <v>45108</v>
      </c>
      <c r="B18" s="280"/>
      <c r="C18" s="270"/>
      <c r="D18" s="285">
        <v>-8.2880000000000003</v>
      </c>
      <c r="E18" s="190">
        <v>3.09552</v>
      </c>
      <c r="F18" s="190">
        <v>-10.6083</v>
      </c>
      <c r="G18" s="190">
        <v>-7.64445</v>
      </c>
      <c r="H18" s="190">
        <v>8.1272700000000011</v>
      </c>
      <c r="I18" s="190">
        <v>-11.493399999999999</v>
      </c>
      <c r="J18" s="190">
        <v>10.728009999999999</v>
      </c>
      <c r="K18" s="190">
        <v>8.7200199999999999</v>
      </c>
      <c r="L18" s="190">
        <v>-1.2666099999999998</v>
      </c>
      <c r="M18" s="190">
        <v>-11.347200000000001</v>
      </c>
      <c r="N18" s="190">
        <v>-18.336200000000002</v>
      </c>
      <c r="O18" s="190">
        <v>-2.94312</v>
      </c>
      <c r="P18" s="190">
        <v>-31.489599999999999</v>
      </c>
      <c r="Q18" s="190">
        <v>-20.471400000000003</v>
      </c>
      <c r="R18" s="190">
        <v>-11.8964</v>
      </c>
      <c r="S18" s="190">
        <v>-5.89581</v>
      </c>
      <c r="T18" s="190">
        <v>-9.4188299999999998</v>
      </c>
      <c r="U18" s="190">
        <v>-9.6500499999999985</v>
      </c>
      <c r="V18" s="190">
        <v>-13.497399999999999</v>
      </c>
      <c r="W18" s="190">
        <v>-20.7821</v>
      </c>
      <c r="X18" s="190">
        <v>-5.3935699999999995</v>
      </c>
      <c r="Y18" s="190">
        <v>-16.034399999999998</v>
      </c>
      <c r="Z18" s="190">
        <v>-7.2505600000000001</v>
      </c>
      <c r="AA18" s="190">
        <v>-12.2248</v>
      </c>
      <c r="AB18" s="190">
        <v>-2.5033499999999997</v>
      </c>
      <c r="AC18" s="190">
        <v>-0.440502</v>
      </c>
      <c r="AD18" s="190">
        <v>11.24718</v>
      </c>
      <c r="AE18" s="190">
        <v>-1.8387200000000001</v>
      </c>
      <c r="AF18" s="190">
        <v>-11.0794</v>
      </c>
      <c r="AG18" s="190">
        <v>-4.7515900000000002</v>
      </c>
      <c r="AH18" s="190">
        <v>1.85019</v>
      </c>
      <c r="AI18" s="203"/>
      <c r="AJ18" s="203"/>
      <c r="AK18" s="203"/>
      <c r="AL18" s="203"/>
      <c r="AM18" s="203"/>
      <c r="AN18" s="167"/>
      <c r="AO18" s="167"/>
      <c r="AP18" s="167"/>
      <c r="AQ18" s="167"/>
      <c r="AR18" s="167"/>
      <c r="AS18" s="167"/>
      <c r="AT18" s="167"/>
      <c r="AU18" s="167"/>
      <c r="AV18" s="167"/>
      <c r="AW18" s="167"/>
      <c r="AX18" s="167"/>
      <c r="AY18" s="167"/>
    </row>
    <row r="19" spans="1:51" ht="15" x14ac:dyDescent="0.25">
      <c r="A19" s="149">
        <f>YampaRiverInflow.TotalOutflow!A19</f>
        <v>45139</v>
      </c>
      <c r="B19" s="280"/>
      <c r="C19" s="270"/>
      <c r="D19" s="285">
        <v>-5.89</v>
      </c>
      <c r="E19" s="190">
        <v>3.7869800000000002</v>
      </c>
      <c r="F19" s="190">
        <v>-3.9497499999999999</v>
      </c>
      <c r="G19" s="190">
        <v>-0.94598000000000004</v>
      </c>
      <c r="H19" s="190">
        <v>2.1968100000000002</v>
      </c>
      <c r="I19" s="190">
        <v>-4.3264100000000001</v>
      </c>
      <c r="J19" s="190">
        <v>-10.6752</v>
      </c>
      <c r="K19" s="190">
        <v>1.8042</v>
      </c>
      <c r="L19" s="190">
        <v>4.2788000000000004</v>
      </c>
      <c r="M19" s="190">
        <v>-12.226000000000001</v>
      </c>
      <c r="N19" s="190">
        <v>-3.8130300000000004</v>
      </c>
      <c r="O19" s="190">
        <v>-0.78469000000000011</v>
      </c>
      <c r="P19" s="190">
        <v>-7.6042100000000001</v>
      </c>
      <c r="Q19" s="190">
        <v>-5.4120699999999999</v>
      </c>
      <c r="R19" s="190">
        <v>-13.8598</v>
      </c>
      <c r="S19" s="190">
        <v>-14.737</v>
      </c>
      <c r="T19" s="190">
        <v>-6.2569600000000003</v>
      </c>
      <c r="U19" s="190">
        <v>-22.553799999999999</v>
      </c>
      <c r="V19" s="190">
        <v>-2.4493899999999997</v>
      </c>
      <c r="W19" s="190">
        <v>-15.1355</v>
      </c>
      <c r="X19" s="190">
        <v>2.9768400000000002</v>
      </c>
      <c r="Y19" s="190">
        <v>5.9177799999999996</v>
      </c>
      <c r="Z19" s="190">
        <v>3.3304999999999998</v>
      </c>
      <c r="AA19" s="190">
        <v>10.576969999999999</v>
      </c>
      <c r="AB19" s="190">
        <v>-7.4222299999999999</v>
      </c>
      <c r="AC19" s="190">
        <v>-2.7236199999999999</v>
      </c>
      <c r="AD19" s="190">
        <v>11.2767</v>
      </c>
      <c r="AE19" s="190">
        <v>-2.6559499999999998</v>
      </c>
      <c r="AF19" s="190">
        <v>3.1679930000000001</v>
      </c>
      <c r="AG19" s="190">
        <v>-8.08446</v>
      </c>
      <c r="AH19" s="190">
        <v>4.3259999999999996</v>
      </c>
      <c r="AI19" s="203"/>
      <c r="AJ19" s="203"/>
      <c r="AK19" s="203"/>
      <c r="AL19" s="203"/>
      <c r="AM19" s="203"/>
      <c r="AN19" s="167"/>
      <c r="AO19" s="167"/>
      <c r="AP19" s="167"/>
      <c r="AQ19" s="167"/>
      <c r="AR19" s="167"/>
      <c r="AS19" s="167"/>
      <c r="AT19" s="167"/>
      <c r="AU19" s="167"/>
      <c r="AV19" s="167"/>
      <c r="AW19" s="167"/>
      <c r="AX19" s="167"/>
      <c r="AY19" s="167"/>
    </row>
    <row r="20" spans="1:51" ht="15" x14ac:dyDescent="0.25">
      <c r="A20" s="149">
        <f>YampaRiverInflow.TotalOutflow!A20</f>
        <v>45170</v>
      </c>
      <c r="B20" s="280"/>
      <c r="C20" s="270"/>
      <c r="D20" s="285">
        <v>-9.9890000000000008</v>
      </c>
      <c r="E20" s="190">
        <v>5.2410399999999999</v>
      </c>
      <c r="F20" s="190">
        <v>-12.903600000000001</v>
      </c>
      <c r="G20" s="190">
        <v>8.5776000000000003</v>
      </c>
      <c r="H20" s="190">
        <v>15.860709999999999</v>
      </c>
      <c r="I20" s="190">
        <v>4.2184399999999993</v>
      </c>
      <c r="J20" s="190">
        <v>2.1504499999999998</v>
      </c>
      <c r="K20" s="190">
        <v>-6.8963000000000001</v>
      </c>
      <c r="L20" s="190">
        <v>-12.975100000000001</v>
      </c>
      <c r="M20" s="190">
        <v>-7.1190200000000008</v>
      </c>
      <c r="N20" s="190">
        <v>-2.2877899999999998</v>
      </c>
      <c r="O20" s="190">
        <v>-15.519200000000001</v>
      </c>
      <c r="P20" s="190">
        <v>-21.1785</v>
      </c>
      <c r="Q20" s="190">
        <v>-6.0739200000000002</v>
      </c>
      <c r="R20" s="190">
        <v>-3.6959299999999997</v>
      </c>
      <c r="S20" s="190">
        <v>0.22959000000000002</v>
      </c>
      <c r="T20" s="190">
        <v>-2.0469200000000001</v>
      </c>
      <c r="U20" s="190">
        <v>-1.55017</v>
      </c>
      <c r="V20" s="190">
        <v>8.7733099999999986</v>
      </c>
      <c r="W20" s="190">
        <v>-8.4957199999999986</v>
      </c>
      <c r="X20" s="190">
        <v>10.460270000000001</v>
      </c>
      <c r="Y20" s="190">
        <v>-5.7617600000000007</v>
      </c>
      <c r="Z20" s="190">
        <v>-2.9507099999999999</v>
      </c>
      <c r="AA20" s="190">
        <v>5.573264</v>
      </c>
      <c r="AB20" s="190">
        <v>6.7049099999999999</v>
      </c>
      <c r="AC20" s="190">
        <v>-0.37902999999999998</v>
      </c>
      <c r="AD20" s="190">
        <v>1.002618</v>
      </c>
      <c r="AE20" s="190">
        <v>4.0797420000000004</v>
      </c>
      <c r="AF20" s="190">
        <v>-5.3277200000000002</v>
      </c>
      <c r="AG20" s="190">
        <v>-6.2411499999999993</v>
      </c>
      <c r="AH20" s="190">
        <v>2.4840100000000001</v>
      </c>
      <c r="AI20" s="203"/>
      <c r="AJ20" s="203"/>
      <c r="AK20" s="203"/>
      <c r="AL20" s="203"/>
      <c r="AM20" s="203"/>
      <c r="AN20" s="167"/>
      <c r="AO20" s="167"/>
      <c r="AP20" s="167"/>
      <c r="AQ20" s="167"/>
      <c r="AR20" s="167"/>
      <c r="AS20" s="167"/>
      <c r="AT20" s="167"/>
      <c r="AU20" s="167"/>
      <c r="AV20" s="167"/>
      <c r="AW20" s="167"/>
      <c r="AX20" s="167"/>
      <c r="AY20" s="167"/>
    </row>
    <row r="21" spans="1:51" ht="15" x14ac:dyDescent="0.25">
      <c r="A21" s="149">
        <f>YampaRiverInflow.TotalOutflow!A21</f>
        <v>45200</v>
      </c>
      <c r="B21" s="280"/>
      <c r="C21" s="270"/>
      <c r="D21" s="285">
        <v>-1.8360000000000001</v>
      </c>
      <c r="E21" s="190">
        <v>16.06822</v>
      </c>
      <c r="F21" s="190">
        <v>-0.16736000000000001</v>
      </c>
      <c r="G21" s="190">
        <v>3.9343000000000004</v>
      </c>
      <c r="H21" s="190">
        <v>-8.1954599999999989</v>
      </c>
      <c r="I21" s="190">
        <v>1.15303</v>
      </c>
      <c r="J21" s="190">
        <v>4.8546899999999997</v>
      </c>
      <c r="K21" s="190">
        <v>-2.7721900000000002</v>
      </c>
      <c r="L21" s="190">
        <v>10.111030000000001</v>
      </c>
      <c r="M21" s="190">
        <v>-7.8798000000000004</v>
      </c>
      <c r="N21" s="190">
        <v>4.2608300000000003</v>
      </c>
      <c r="O21" s="190">
        <v>-9.0296399999999988</v>
      </c>
      <c r="P21" s="190">
        <v>-19.219099999999997</v>
      </c>
      <c r="Q21" s="190">
        <v>-22.1523</v>
      </c>
      <c r="R21" s="190">
        <v>1.00861</v>
      </c>
      <c r="S21" s="190">
        <v>-7.54697</v>
      </c>
      <c r="T21" s="190">
        <v>3.05389</v>
      </c>
      <c r="U21" s="190">
        <v>-0.55309000000000008</v>
      </c>
      <c r="V21" s="190">
        <v>-10.613</v>
      </c>
      <c r="W21" s="190">
        <v>-11.085899999999999</v>
      </c>
      <c r="X21" s="190">
        <v>5.77902</v>
      </c>
      <c r="Y21" s="190">
        <v>-2.5799099999999999</v>
      </c>
      <c r="Z21" s="190">
        <v>11.36007</v>
      </c>
      <c r="AA21" s="190">
        <v>13.28439</v>
      </c>
      <c r="AB21" s="190">
        <v>-1.07623</v>
      </c>
      <c r="AC21" s="190">
        <v>6.7392950000000003</v>
      </c>
      <c r="AD21" s="190">
        <v>9.3276970000000006</v>
      </c>
      <c r="AE21" s="190">
        <v>9.8532309999999992</v>
      </c>
      <c r="AF21" s="190">
        <v>2.3867620000000001</v>
      </c>
      <c r="AG21" s="190">
        <v>-14.003299999999999</v>
      </c>
      <c r="AH21" s="190">
        <v>4.5726499999999994</v>
      </c>
      <c r="AI21" s="203"/>
      <c r="AJ21" s="203"/>
      <c r="AK21" s="203"/>
      <c r="AL21" s="203"/>
      <c r="AM21" s="203"/>
      <c r="AN21" s="167"/>
      <c r="AO21" s="167"/>
      <c r="AP21" s="167"/>
      <c r="AQ21" s="167"/>
      <c r="AR21" s="167"/>
      <c r="AS21" s="167"/>
      <c r="AT21" s="167"/>
      <c r="AU21" s="167"/>
      <c r="AV21" s="167"/>
      <c r="AW21" s="167"/>
      <c r="AX21" s="167"/>
      <c r="AY21" s="167"/>
    </row>
    <row r="22" spans="1:51" ht="15" x14ac:dyDescent="0.25">
      <c r="A22" s="149">
        <f>YampaRiverInflow.TotalOutflow!A22</f>
        <v>45231</v>
      </c>
      <c r="B22" s="280"/>
      <c r="C22" s="270"/>
      <c r="D22" s="285">
        <v>-5.6420000000000003</v>
      </c>
      <c r="E22" s="190">
        <v>12.2211</v>
      </c>
      <c r="F22" s="190">
        <v>-13.3376</v>
      </c>
      <c r="G22" s="190">
        <v>4.8029599999999997</v>
      </c>
      <c r="H22" s="190">
        <v>7.5139499999999995</v>
      </c>
      <c r="I22" s="190">
        <v>2.73468</v>
      </c>
      <c r="J22" s="190">
        <v>6.6013000000000002</v>
      </c>
      <c r="K22" s="190">
        <v>0.97684000000000004</v>
      </c>
      <c r="L22" s="190">
        <v>8.3629300000000004</v>
      </c>
      <c r="M22" s="190">
        <v>1.9108499999999999</v>
      </c>
      <c r="N22" s="190">
        <v>-3.2407300000000001</v>
      </c>
      <c r="O22" s="190">
        <v>2.9348700000000001</v>
      </c>
      <c r="P22" s="190">
        <v>-7.6372900000000001</v>
      </c>
      <c r="Q22" s="190">
        <v>3.4327800000000002</v>
      </c>
      <c r="R22" s="190">
        <v>5.0682</v>
      </c>
      <c r="S22" s="190">
        <v>-2.44712</v>
      </c>
      <c r="T22" s="190">
        <v>9.4311000000000007</v>
      </c>
      <c r="U22" s="190">
        <v>-7.2890100000000002</v>
      </c>
      <c r="V22" s="190">
        <v>-3.6388499999999997</v>
      </c>
      <c r="W22" s="190">
        <v>0.89403999999999995</v>
      </c>
      <c r="X22" s="190">
        <v>10.06827</v>
      </c>
      <c r="Y22" s="190">
        <v>6.3182299999999998</v>
      </c>
      <c r="Z22" s="190">
        <v>14.429110000000001</v>
      </c>
      <c r="AA22" s="190">
        <v>13.14282</v>
      </c>
      <c r="AB22" s="190">
        <v>0.30604999999999999</v>
      </c>
      <c r="AC22" s="190">
        <v>3.2879200000000002</v>
      </c>
      <c r="AD22" s="190">
        <v>9.6716720000000009</v>
      </c>
      <c r="AE22" s="190">
        <v>20.124560000000002</v>
      </c>
      <c r="AF22" s="190">
        <v>-11.070600000000001</v>
      </c>
      <c r="AG22" s="190">
        <v>-13.8909</v>
      </c>
      <c r="AH22" s="190">
        <v>6.7825500000000005</v>
      </c>
      <c r="AI22" s="203"/>
      <c r="AJ22" s="203"/>
      <c r="AK22" s="203"/>
      <c r="AL22" s="203"/>
      <c r="AM22" s="203"/>
      <c r="AN22" s="167"/>
      <c r="AO22" s="167"/>
      <c r="AP22" s="167"/>
      <c r="AQ22" s="167"/>
      <c r="AR22" s="167"/>
      <c r="AS22" s="167"/>
      <c r="AT22" s="167"/>
      <c r="AU22" s="167"/>
      <c r="AV22" s="167"/>
      <c r="AW22" s="167"/>
      <c r="AX22" s="167"/>
      <c r="AY22" s="167"/>
    </row>
    <row r="23" spans="1:51" ht="15" x14ac:dyDescent="0.25">
      <c r="A23" s="149">
        <f>YampaRiverInflow.TotalOutflow!A23</f>
        <v>45261</v>
      </c>
      <c r="B23" s="280"/>
      <c r="C23" s="270"/>
      <c r="D23" s="285">
        <v>0.45500000000000002</v>
      </c>
      <c r="E23" s="190">
        <v>26.24044</v>
      </c>
      <c r="F23" s="190">
        <v>9.7062999999999988</v>
      </c>
      <c r="G23" s="190">
        <v>15.84782</v>
      </c>
      <c r="H23" s="190">
        <v>94.941029999999998</v>
      </c>
      <c r="I23" s="190">
        <v>-1.6679900000000001</v>
      </c>
      <c r="J23" s="190">
        <v>27.110379999999999</v>
      </c>
      <c r="K23" s="190">
        <v>15.47331</v>
      </c>
      <c r="L23" s="190">
        <v>23.397189999999998</v>
      </c>
      <c r="M23" s="190">
        <v>-21.467200000000002</v>
      </c>
      <c r="N23" s="190">
        <v>-1.96912</v>
      </c>
      <c r="O23" s="190">
        <v>6.1689999999999996</v>
      </c>
      <c r="P23" s="190">
        <v>-8.7340999999999998</v>
      </c>
      <c r="Q23" s="190">
        <v>2.1890200000000002</v>
      </c>
      <c r="R23" s="190">
        <v>6.2199300000000006</v>
      </c>
      <c r="S23" s="190">
        <v>-1.9193900000000002</v>
      </c>
      <c r="T23" s="190">
        <v>-0.40073999999999999</v>
      </c>
      <c r="U23" s="190">
        <v>-10.7593</v>
      </c>
      <c r="V23" s="190">
        <v>-7.3306499999999994</v>
      </c>
      <c r="W23" s="190">
        <v>7.5781999999999998</v>
      </c>
      <c r="X23" s="190">
        <v>10.29767</v>
      </c>
      <c r="Y23" s="190">
        <v>-5.8699700000000004</v>
      </c>
      <c r="Z23" s="190">
        <v>24.633080000000003</v>
      </c>
      <c r="AA23" s="190">
        <v>23.363189999999999</v>
      </c>
      <c r="AB23" s="190">
        <v>-1.2471300000000001</v>
      </c>
      <c r="AC23" s="190">
        <v>-6.3736999999999995</v>
      </c>
      <c r="AD23" s="190">
        <v>5.9137360000000001</v>
      </c>
      <c r="AE23" s="190">
        <v>15.60941</v>
      </c>
      <c r="AF23" s="190">
        <v>24.042540000000002</v>
      </c>
      <c r="AG23" s="190">
        <v>-3.4043299999999999</v>
      </c>
      <c r="AH23" s="190">
        <v>8.3700100000000006</v>
      </c>
      <c r="AI23" s="203"/>
      <c r="AJ23" s="203"/>
      <c r="AK23" s="203"/>
      <c r="AL23" s="203"/>
      <c r="AM23" s="203"/>
      <c r="AN23" s="167"/>
      <c r="AO23" s="167"/>
      <c r="AP23" s="167"/>
      <c r="AQ23" s="167"/>
      <c r="AR23" s="167"/>
      <c r="AS23" s="167"/>
      <c r="AT23" s="167"/>
      <c r="AU23" s="167"/>
      <c r="AV23" s="167"/>
      <c r="AW23" s="167"/>
      <c r="AX23" s="167"/>
      <c r="AY23" s="167"/>
    </row>
    <row r="24" spans="1:51" ht="15" x14ac:dyDescent="0.25">
      <c r="A24" s="149">
        <f>YampaRiverInflow.TotalOutflow!A24</f>
        <v>45292</v>
      </c>
      <c r="B24" s="280"/>
      <c r="C24" s="270"/>
      <c r="D24" s="285">
        <v>3.9950000000000001</v>
      </c>
      <c r="E24" s="190">
        <v>-30.0366</v>
      </c>
      <c r="F24" s="190">
        <v>0.34805000000000003</v>
      </c>
      <c r="G24" s="190">
        <v>8.1073400000000007</v>
      </c>
      <c r="H24" s="190">
        <v>-4.0167999999999999</v>
      </c>
      <c r="I24" s="190">
        <v>-0.42529</v>
      </c>
      <c r="J24" s="190">
        <v>-9.22471</v>
      </c>
      <c r="K24" s="190">
        <v>16.908450000000002</v>
      </c>
      <c r="L24" s="190">
        <v>1.48193</v>
      </c>
      <c r="M24" s="190">
        <v>-11.1562</v>
      </c>
      <c r="N24" s="190">
        <v>-10.2127</v>
      </c>
      <c r="O24" s="190">
        <v>-20.743200000000002</v>
      </c>
      <c r="P24" s="190">
        <v>-9.2751999999999999</v>
      </c>
      <c r="Q24" s="190">
        <v>-13.9984</v>
      </c>
      <c r="R24" s="190">
        <v>-0.47846</v>
      </c>
      <c r="S24" s="190">
        <v>-2.4032600000000004</v>
      </c>
      <c r="T24" s="190">
        <v>3.4120999999999997</v>
      </c>
      <c r="U24" s="190">
        <v>-10.2646</v>
      </c>
      <c r="V24" s="190">
        <v>17.93282</v>
      </c>
      <c r="W24" s="190">
        <v>-2.55436</v>
      </c>
      <c r="X24" s="190">
        <v>-2.7433800000000002</v>
      </c>
      <c r="Y24" s="190">
        <v>-21.323400000000003</v>
      </c>
      <c r="Z24" s="190">
        <v>2.622719</v>
      </c>
      <c r="AA24" s="190">
        <v>3.4634200000000002</v>
      </c>
      <c r="AB24" s="190">
        <v>7.8842790000000003</v>
      </c>
      <c r="AC24" s="190">
        <v>16.61054</v>
      </c>
      <c r="AD24" s="190">
        <v>8.8169590000000007</v>
      </c>
      <c r="AE24" s="190">
        <v>17.907229999999998</v>
      </c>
      <c r="AF24" s="190">
        <v>12.460120000000002</v>
      </c>
      <c r="AG24" s="190">
        <v>7.4652799999999999</v>
      </c>
      <c r="AH24" s="190">
        <v>6.9913500000000006</v>
      </c>
      <c r="AI24" s="203"/>
      <c r="AJ24" s="203"/>
      <c r="AK24" s="203"/>
      <c r="AL24" s="203"/>
      <c r="AM24" s="203"/>
      <c r="AN24" s="167"/>
      <c r="AO24" s="167"/>
      <c r="AP24" s="167"/>
      <c r="AQ24" s="167"/>
      <c r="AR24" s="167"/>
      <c r="AS24" s="167"/>
      <c r="AT24" s="167"/>
      <c r="AU24" s="167"/>
      <c r="AV24" s="167"/>
      <c r="AW24" s="167"/>
      <c r="AX24" s="167"/>
      <c r="AY24" s="167"/>
    </row>
    <row r="25" spans="1:51" ht="15" x14ac:dyDescent="0.25">
      <c r="A25" s="149">
        <f>YampaRiverInflow.TotalOutflow!A25</f>
        <v>45323</v>
      </c>
      <c r="B25" s="280"/>
      <c r="C25" s="270"/>
      <c r="D25" s="285">
        <v>-2.7010000000000001</v>
      </c>
      <c r="E25" s="190">
        <v>-45.490699999999997</v>
      </c>
      <c r="F25" s="190">
        <v>-8.9389900000000004</v>
      </c>
      <c r="G25" s="190">
        <v>14.93486</v>
      </c>
      <c r="H25" s="190">
        <v>-2.7169299999999996</v>
      </c>
      <c r="I25" s="190">
        <v>1.1206400000000001</v>
      </c>
      <c r="J25" s="190">
        <v>-12.965299999999999</v>
      </c>
      <c r="K25" s="190">
        <v>0.91830999999999996</v>
      </c>
      <c r="L25" s="190">
        <v>1.91351</v>
      </c>
      <c r="M25" s="190">
        <v>-9.2040600000000001</v>
      </c>
      <c r="N25" s="190">
        <v>-8.6602700000000006</v>
      </c>
      <c r="O25" s="190">
        <v>-7.7134099999999997</v>
      </c>
      <c r="P25" s="190">
        <v>-7.8451700000000004</v>
      </c>
      <c r="Q25" s="190">
        <v>-18.252200000000002</v>
      </c>
      <c r="R25" s="190">
        <v>-3.1171700000000002</v>
      </c>
      <c r="S25" s="190">
        <v>-7.3280799999999999</v>
      </c>
      <c r="T25" s="190">
        <v>1.02014</v>
      </c>
      <c r="U25" s="190">
        <v>-14.3032</v>
      </c>
      <c r="V25" s="190">
        <v>-13.955</v>
      </c>
      <c r="W25" s="190">
        <v>-11.963200000000001</v>
      </c>
      <c r="X25" s="190">
        <v>-5.2006099999999993</v>
      </c>
      <c r="Y25" s="190">
        <v>-1.8404100000000001</v>
      </c>
      <c r="Z25" s="190">
        <v>4.1879590000000002</v>
      </c>
      <c r="AA25" s="190">
        <v>8.0341699999999996</v>
      </c>
      <c r="AB25" s="190">
        <v>-3.2283200000000001</v>
      </c>
      <c r="AC25" s="190">
        <v>-5.3345600000000006</v>
      </c>
      <c r="AD25" s="190">
        <v>-3.9803500000000001</v>
      </c>
      <c r="AE25" s="190">
        <v>3.725031</v>
      </c>
      <c r="AF25" s="190">
        <v>11.38289</v>
      </c>
      <c r="AG25" s="190">
        <v>9.9543199999999992</v>
      </c>
      <c r="AH25" s="190">
        <v>4.1059299999999999</v>
      </c>
      <c r="AI25" s="203"/>
      <c r="AJ25" s="203"/>
      <c r="AK25" s="203"/>
      <c r="AL25" s="203"/>
      <c r="AM25" s="203"/>
      <c r="AN25" s="167"/>
      <c r="AO25" s="167"/>
      <c r="AP25" s="167"/>
      <c r="AQ25" s="167"/>
      <c r="AR25" s="167"/>
      <c r="AS25" s="167"/>
      <c r="AT25" s="167"/>
      <c r="AU25" s="167"/>
      <c r="AV25" s="167"/>
      <c r="AW25" s="167"/>
      <c r="AX25" s="167"/>
      <c r="AY25" s="167"/>
    </row>
    <row r="26" spans="1:51" ht="15" x14ac:dyDescent="0.25">
      <c r="A26" s="149">
        <f>YampaRiverInflow.TotalOutflow!A26</f>
        <v>45352</v>
      </c>
      <c r="B26" s="280"/>
      <c r="C26" s="270"/>
      <c r="D26" s="285">
        <v>-3.2639999999999998</v>
      </c>
      <c r="E26" s="190">
        <v>-85.616900000000001</v>
      </c>
      <c r="F26" s="190">
        <v>-18.977</v>
      </c>
      <c r="G26" s="190">
        <v>-3.0748000000000002</v>
      </c>
      <c r="H26" s="190">
        <v>33.225720000000003</v>
      </c>
      <c r="I26" s="190">
        <v>11.037510000000001</v>
      </c>
      <c r="J26" s="190">
        <v>4.6733700000000002</v>
      </c>
      <c r="K26" s="190">
        <v>4.0890000000000003E-2</v>
      </c>
      <c r="L26" s="190">
        <v>8.1969799999999999</v>
      </c>
      <c r="M26" s="190">
        <v>5.5769299999999999</v>
      </c>
      <c r="N26" s="190">
        <v>-5.0199499999999997</v>
      </c>
      <c r="O26" s="190">
        <v>-3.68032</v>
      </c>
      <c r="P26" s="190">
        <v>-25.690300000000001</v>
      </c>
      <c r="Q26" s="190">
        <v>16.045670000000001</v>
      </c>
      <c r="R26" s="190">
        <v>-10.3043</v>
      </c>
      <c r="S26" s="190">
        <v>-11.892200000000001</v>
      </c>
      <c r="T26" s="190">
        <v>0.31795999999999996</v>
      </c>
      <c r="U26" s="190">
        <v>-9.7432599999999994</v>
      </c>
      <c r="V26" s="190">
        <v>-12.145200000000001</v>
      </c>
      <c r="W26" s="190">
        <v>-6.3741000000000003</v>
      </c>
      <c r="X26" s="190">
        <v>-11.247</v>
      </c>
      <c r="Y26" s="190">
        <v>-5.8244099999999994</v>
      </c>
      <c r="Z26" s="190">
        <v>-14.067500000000001</v>
      </c>
      <c r="AA26" s="190">
        <v>-1.27335</v>
      </c>
      <c r="AB26" s="190">
        <v>-1.8987400000000001</v>
      </c>
      <c r="AC26" s="190">
        <v>-12.0581</v>
      </c>
      <c r="AD26" s="190">
        <v>-1.39941</v>
      </c>
      <c r="AE26" s="190">
        <v>3.0619520000000002</v>
      </c>
      <c r="AF26" s="190">
        <v>0.5556236</v>
      </c>
      <c r="AG26" s="190">
        <v>2.51511</v>
      </c>
      <c r="AH26" s="190">
        <v>-1.48194</v>
      </c>
      <c r="AI26" s="203"/>
      <c r="AJ26" s="203"/>
      <c r="AK26" s="203"/>
      <c r="AL26" s="203"/>
      <c r="AM26" s="203"/>
      <c r="AN26" s="167"/>
      <c r="AO26" s="167"/>
      <c r="AP26" s="167"/>
      <c r="AQ26" s="167"/>
      <c r="AR26" s="167"/>
      <c r="AS26" s="167"/>
      <c r="AT26" s="167"/>
      <c r="AU26" s="167"/>
      <c r="AV26" s="167"/>
      <c r="AW26" s="167"/>
      <c r="AX26" s="167"/>
      <c r="AY26" s="167"/>
    </row>
    <row r="27" spans="1:51" ht="15" x14ac:dyDescent="0.25">
      <c r="A27" s="149">
        <f>YampaRiverInflow.TotalOutflow!A27</f>
        <v>45383</v>
      </c>
      <c r="B27" s="280"/>
      <c r="C27" s="270"/>
      <c r="D27" s="285">
        <v>-8.6609999999999996</v>
      </c>
      <c r="E27" s="190">
        <v>-51.0623</v>
      </c>
      <c r="F27" s="190">
        <v>-15.1135</v>
      </c>
      <c r="G27" s="190">
        <v>-4.2431000000000001</v>
      </c>
      <c r="H27" s="190">
        <v>-7.57599</v>
      </c>
      <c r="I27" s="190">
        <v>15.395820000000001</v>
      </c>
      <c r="J27" s="190">
        <v>39.174210000000002</v>
      </c>
      <c r="K27" s="190">
        <v>-0.41738999999999998</v>
      </c>
      <c r="L27" s="190">
        <v>-3.9382700000000002</v>
      </c>
      <c r="M27" s="190">
        <v>0.93055999999999994</v>
      </c>
      <c r="N27" s="190">
        <v>-11.8729</v>
      </c>
      <c r="O27" s="190">
        <v>-13.3843</v>
      </c>
      <c r="P27" s="190">
        <v>-6.9093299999999997</v>
      </c>
      <c r="Q27" s="190">
        <v>4.2983100000000007</v>
      </c>
      <c r="R27" s="190">
        <v>-1.6048699999999998</v>
      </c>
      <c r="S27" s="190">
        <v>-3.3881199999999998</v>
      </c>
      <c r="T27" s="190">
        <v>-8.2623700000000007</v>
      </c>
      <c r="U27" s="190">
        <v>-14.0764</v>
      </c>
      <c r="V27" s="190">
        <v>-15.644399999999999</v>
      </c>
      <c r="W27" s="190">
        <v>-20.3934</v>
      </c>
      <c r="X27" s="190">
        <v>-12.2591</v>
      </c>
      <c r="Y27" s="190">
        <v>-6.0398699999999996</v>
      </c>
      <c r="Z27" s="190">
        <v>14.186459999999999</v>
      </c>
      <c r="AA27" s="190">
        <v>-9.3056399999999986</v>
      </c>
      <c r="AB27" s="190">
        <v>-4.80497</v>
      </c>
      <c r="AC27" s="190">
        <v>-4.7238199999999999</v>
      </c>
      <c r="AD27" s="190">
        <v>-4.9565900000000003</v>
      </c>
      <c r="AE27" s="190">
        <v>-3.62934</v>
      </c>
      <c r="AF27" s="190">
        <v>-36.724299999999999</v>
      </c>
      <c r="AG27" s="190">
        <v>5.76356</v>
      </c>
      <c r="AH27" s="190">
        <v>12.84352</v>
      </c>
      <c r="AI27" s="203"/>
      <c r="AJ27" s="203"/>
      <c r="AK27" s="203"/>
      <c r="AL27" s="203"/>
      <c r="AM27" s="203"/>
      <c r="AN27" s="167"/>
      <c r="AO27" s="167"/>
      <c r="AP27" s="167"/>
      <c r="AQ27" s="167"/>
      <c r="AR27" s="167"/>
      <c r="AS27" s="167"/>
      <c r="AT27" s="167"/>
      <c r="AU27" s="167"/>
      <c r="AV27" s="167"/>
      <c r="AW27" s="167"/>
      <c r="AX27" s="167"/>
      <c r="AY27" s="167"/>
    </row>
    <row r="28" spans="1:51" ht="15" x14ac:dyDescent="0.25">
      <c r="A28" s="149">
        <f>YampaRiverInflow.TotalOutflow!A28</f>
        <v>45413</v>
      </c>
      <c r="B28" s="280"/>
      <c r="C28" s="270"/>
      <c r="D28" s="285">
        <v>-3.11</v>
      </c>
      <c r="E28" s="190">
        <v>-61.748899999999999</v>
      </c>
      <c r="F28" s="190">
        <v>-4.7955200000000007</v>
      </c>
      <c r="G28" s="190">
        <v>-13.974399999999999</v>
      </c>
      <c r="H28" s="190">
        <v>-8.2093600000000002</v>
      </c>
      <c r="I28" s="190">
        <v>11.730090000000001</v>
      </c>
      <c r="J28" s="190">
        <v>21.999099999999999</v>
      </c>
      <c r="K28" s="190">
        <v>0.11092</v>
      </c>
      <c r="L28" s="190">
        <v>-14.867799999999999</v>
      </c>
      <c r="M28" s="190">
        <v>-7.1809500000000002</v>
      </c>
      <c r="N28" s="190">
        <v>-5.66974</v>
      </c>
      <c r="O28" s="190">
        <v>-33.700400000000002</v>
      </c>
      <c r="P28" s="190">
        <v>-4.7220800000000001</v>
      </c>
      <c r="Q28" s="190">
        <v>-17.381799999999998</v>
      </c>
      <c r="R28" s="190">
        <v>-33.279300000000006</v>
      </c>
      <c r="S28" s="190">
        <v>-5.4207200000000002</v>
      </c>
      <c r="T28" s="190">
        <v>-5.2464300000000001</v>
      </c>
      <c r="U28" s="190">
        <v>3.1493000000000002</v>
      </c>
      <c r="V28" s="190">
        <v>-9.5569299999999995</v>
      </c>
      <c r="W28" s="190">
        <v>4.5381899999999993</v>
      </c>
      <c r="X28" s="190">
        <v>2.7454499999999999</v>
      </c>
      <c r="Y28" s="190">
        <v>4.5651899999999994</v>
      </c>
      <c r="Z28" s="190">
        <v>0.1095455</v>
      </c>
      <c r="AA28" s="190">
        <v>7.3637499999999996</v>
      </c>
      <c r="AB28" s="190">
        <v>8.667313</v>
      </c>
      <c r="AC28" s="190">
        <v>9.6379000000000001</v>
      </c>
      <c r="AD28" s="190">
        <v>-0.59501400000000004</v>
      </c>
      <c r="AE28" s="190">
        <v>-7.1286899999999997</v>
      </c>
      <c r="AF28" s="190">
        <v>13.089129999999999</v>
      </c>
      <c r="AG28" s="190">
        <v>7.5992100000000002</v>
      </c>
      <c r="AH28" s="190">
        <v>4.7034399999999996</v>
      </c>
      <c r="AI28" s="203"/>
      <c r="AJ28" s="203"/>
      <c r="AK28" s="203"/>
      <c r="AL28" s="203"/>
      <c r="AM28" s="203"/>
      <c r="AN28" s="167"/>
      <c r="AO28" s="167"/>
      <c r="AP28" s="167"/>
      <c r="AQ28" s="167"/>
      <c r="AR28" s="167"/>
      <c r="AS28" s="167"/>
      <c r="AT28" s="167"/>
      <c r="AU28" s="167"/>
      <c r="AV28" s="167"/>
      <c r="AW28" s="167"/>
      <c r="AX28" s="167"/>
      <c r="AY28" s="167"/>
    </row>
    <row r="29" spans="1:51" ht="15" x14ac:dyDescent="0.25">
      <c r="A29" s="149">
        <f>YampaRiverInflow.TotalOutflow!A29</f>
        <v>45444</v>
      </c>
      <c r="B29" s="280"/>
      <c r="C29" s="270"/>
      <c r="D29" s="285">
        <v>-7.532</v>
      </c>
      <c r="E29" s="190">
        <v>-26.186700000000002</v>
      </c>
      <c r="F29" s="190">
        <v>-3.3491300000000002</v>
      </c>
      <c r="G29" s="190">
        <v>4.0840300000000003</v>
      </c>
      <c r="H29" s="190">
        <v>-11.6759</v>
      </c>
      <c r="I29" s="190">
        <v>-4.1159999999999995E-2</v>
      </c>
      <c r="J29" s="190">
        <v>5.6090299999999997</v>
      </c>
      <c r="K29" s="190">
        <v>-3.69754</v>
      </c>
      <c r="L29" s="190">
        <v>-11.8339</v>
      </c>
      <c r="M29" s="190">
        <v>-9.2286099999999998</v>
      </c>
      <c r="N29" s="190">
        <v>-8.5176200000000009</v>
      </c>
      <c r="O29" s="190">
        <v>-26.906099999999999</v>
      </c>
      <c r="P29" s="190">
        <v>-30.0809</v>
      </c>
      <c r="Q29" s="190">
        <v>1.8562000000000001</v>
      </c>
      <c r="R29" s="190">
        <v>-14.7171</v>
      </c>
      <c r="S29" s="190">
        <v>-14.012499999999999</v>
      </c>
      <c r="T29" s="190">
        <v>-1.51996</v>
      </c>
      <c r="U29" s="190">
        <v>-16.566500000000001</v>
      </c>
      <c r="V29" s="190">
        <v>-17.7789</v>
      </c>
      <c r="W29" s="190">
        <v>-8.3348700000000004</v>
      </c>
      <c r="X29" s="190">
        <v>-5.4185299999999996</v>
      </c>
      <c r="Y29" s="190">
        <v>-7.2006999999999994</v>
      </c>
      <c r="Z29" s="190">
        <v>-0.73851199999999995</v>
      </c>
      <c r="AA29" s="190">
        <v>2.2777600000000002</v>
      </c>
      <c r="AB29" s="190">
        <v>-1.24882</v>
      </c>
      <c r="AC29" s="190">
        <v>-2.2548400000000002</v>
      </c>
      <c r="AD29" s="190">
        <v>-7.8657200000000005</v>
      </c>
      <c r="AE29" s="190">
        <v>-7.5185699999999995</v>
      </c>
      <c r="AF29" s="190">
        <v>-7.5434399999999995</v>
      </c>
      <c r="AG29" s="190">
        <v>4.59762</v>
      </c>
      <c r="AH29" s="190">
        <v>13.497540000000001</v>
      </c>
      <c r="AI29" s="203"/>
      <c r="AJ29" s="203"/>
      <c r="AK29" s="203"/>
      <c r="AL29" s="203"/>
      <c r="AM29" s="203"/>
      <c r="AN29" s="167"/>
      <c r="AO29" s="167"/>
      <c r="AP29" s="167"/>
      <c r="AQ29" s="167"/>
      <c r="AR29" s="167"/>
      <c r="AS29" s="167"/>
      <c r="AT29" s="167"/>
      <c r="AU29" s="167"/>
      <c r="AV29" s="167"/>
      <c r="AW29" s="167"/>
      <c r="AX29" s="167"/>
      <c r="AY29" s="167"/>
    </row>
    <row r="30" spans="1:51" ht="15" x14ac:dyDescent="0.25">
      <c r="A30" s="149">
        <f>YampaRiverInflow.TotalOutflow!A30</f>
        <v>45474</v>
      </c>
      <c r="B30" s="280"/>
      <c r="C30" s="270"/>
      <c r="D30" s="285">
        <v>-8.2880000000000003</v>
      </c>
      <c r="E30" s="190">
        <v>-10.6083</v>
      </c>
      <c r="F30" s="190">
        <v>-7.64445</v>
      </c>
      <c r="G30" s="190">
        <v>8.1272700000000011</v>
      </c>
      <c r="H30" s="190">
        <v>-11.493399999999999</v>
      </c>
      <c r="I30" s="190">
        <v>10.728009999999999</v>
      </c>
      <c r="J30" s="190">
        <v>8.7200199999999999</v>
      </c>
      <c r="K30" s="190">
        <v>-1.2666099999999998</v>
      </c>
      <c r="L30" s="190">
        <v>-11.347200000000001</v>
      </c>
      <c r="M30" s="190">
        <v>-18.336200000000002</v>
      </c>
      <c r="N30" s="190">
        <v>-2.94312</v>
      </c>
      <c r="O30" s="190">
        <v>-31.489599999999999</v>
      </c>
      <c r="P30" s="190">
        <v>-20.471400000000003</v>
      </c>
      <c r="Q30" s="190">
        <v>-11.8964</v>
      </c>
      <c r="R30" s="190">
        <v>-5.89581</v>
      </c>
      <c r="S30" s="190">
        <v>-9.4188299999999998</v>
      </c>
      <c r="T30" s="190">
        <v>-9.6500499999999985</v>
      </c>
      <c r="U30" s="190">
        <v>-13.497399999999999</v>
      </c>
      <c r="V30" s="190">
        <v>-20.7821</v>
      </c>
      <c r="W30" s="190">
        <v>-5.3935699999999995</v>
      </c>
      <c r="X30" s="190">
        <v>-16.034399999999998</v>
      </c>
      <c r="Y30" s="190">
        <v>-7.2505600000000001</v>
      </c>
      <c r="Z30" s="190">
        <v>-12.2248</v>
      </c>
      <c r="AA30" s="190">
        <v>-2.5033499999999997</v>
      </c>
      <c r="AB30" s="190">
        <v>-0.440502</v>
      </c>
      <c r="AC30" s="190">
        <v>11.24718</v>
      </c>
      <c r="AD30" s="190">
        <v>-1.8387200000000001</v>
      </c>
      <c r="AE30" s="190">
        <v>-11.0794</v>
      </c>
      <c r="AF30" s="190">
        <v>-4.7515900000000002</v>
      </c>
      <c r="AG30" s="190">
        <v>1.85019</v>
      </c>
      <c r="AH30" s="190">
        <v>3.09552</v>
      </c>
      <c r="AI30" s="203"/>
      <c r="AJ30" s="203"/>
      <c r="AK30" s="203"/>
      <c r="AL30" s="203"/>
      <c r="AM30" s="203"/>
      <c r="AN30" s="167"/>
      <c r="AO30" s="167"/>
      <c r="AP30" s="167"/>
      <c r="AQ30" s="167"/>
      <c r="AR30" s="167"/>
      <c r="AS30" s="167"/>
      <c r="AT30" s="167"/>
      <c r="AU30" s="167"/>
      <c r="AV30" s="167"/>
      <c r="AW30" s="167"/>
      <c r="AX30" s="167"/>
      <c r="AY30" s="167"/>
    </row>
    <row r="31" spans="1:51" ht="15" x14ac:dyDescent="0.25">
      <c r="A31" s="149">
        <f>YampaRiverInflow.TotalOutflow!A31</f>
        <v>45505</v>
      </c>
      <c r="B31" s="280"/>
      <c r="C31" s="270"/>
      <c r="D31" s="285">
        <v>-5.89</v>
      </c>
      <c r="E31" s="190">
        <v>-3.9497499999999999</v>
      </c>
      <c r="F31" s="190">
        <v>-0.94598000000000004</v>
      </c>
      <c r="G31" s="190">
        <v>2.1968100000000002</v>
      </c>
      <c r="H31" s="190">
        <v>-4.3264100000000001</v>
      </c>
      <c r="I31" s="190">
        <v>-10.6752</v>
      </c>
      <c r="J31" s="190">
        <v>1.8042</v>
      </c>
      <c r="K31" s="190">
        <v>4.2788000000000004</v>
      </c>
      <c r="L31" s="190">
        <v>-12.226000000000001</v>
      </c>
      <c r="M31" s="190">
        <v>-3.8130300000000004</v>
      </c>
      <c r="N31" s="190">
        <v>-0.78469000000000011</v>
      </c>
      <c r="O31" s="190">
        <v>-7.6042100000000001</v>
      </c>
      <c r="P31" s="190">
        <v>-5.4120699999999999</v>
      </c>
      <c r="Q31" s="190">
        <v>-13.8598</v>
      </c>
      <c r="R31" s="190">
        <v>-14.737</v>
      </c>
      <c r="S31" s="190">
        <v>-6.2569600000000003</v>
      </c>
      <c r="T31" s="190">
        <v>-22.553799999999999</v>
      </c>
      <c r="U31" s="190">
        <v>-2.4493899999999997</v>
      </c>
      <c r="V31" s="190">
        <v>-15.1355</v>
      </c>
      <c r="W31" s="190">
        <v>2.9768400000000002</v>
      </c>
      <c r="X31" s="190">
        <v>5.9177799999999996</v>
      </c>
      <c r="Y31" s="190">
        <v>3.3304999999999998</v>
      </c>
      <c r="Z31" s="190">
        <v>10.576969999999999</v>
      </c>
      <c r="AA31" s="190">
        <v>-7.4222299999999999</v>
      </c>
      <c r="AB31" s="190">
        <v>-2.7236199999999999</v>
      </c>
      <c r="AC31" s="190">
        <v>11.2767</v>
      </c>
      <c r="AD31" s="190">
        <v>-2.6559499999999998</v>
      </c>
      <c r="AE31" s="190">
        <v>3.1679930000000001</v>
      </c>
      <c r="AF31" s="190">
        <v>-8.08446</v>
      </c>
      <c r="AG31" s="190">
        <v>4.3259999999999996</v>
      </c>
      <c r="AH31" s="190">
        <v>3.7869800000000002</v>
      </c>
      <c r="AI31" s="203"/>
      <c r="AJ31" s="203"/>
      <c r="AK31" s="203"/>
      <c r="AL31" s="203"/>
      <c r="AM31" s="203"/>
      <c r="AN31" s="167"/>
      <c r="AO31" s="167"/>
      <c r="AP31" s="167"/>
      <c r="AQ31" s="167"/>
      <c r="AR31" s="167"/>
      <c r="AS31" s="167"/>
      <c r="AT31" s="167"/>
      <c r="AU31" s="167"/>
      <c r="AV31" s="167"/>
      <c r="AW31" s="167"/>
      <c r="AX31" s="167"/>
      <c r="AY31" s="167"/>
    </row>
    <row r="32" spans="1:51" ht="15" x14ac:dyDescent="0.25">
      <c r="A32" s="149">
        <f>YampaRiverInflow.TotalOutflow!A32</f>
        <v>45536</v>
      </c>
      <c r="B32" s="280"/>
      <c r="C32" s="270"/>
      <c r="D32" s="285">
        <v>-9.9890000000000008</v>
      </c>
      <c r="E32" s="190">
        <v>-12.903600000000001</v>
      </c>
      <c r="F32" s="190">
        <v>8.5776000000000003</v>
      </c>
      <c r="G32" s="190">
        <v>15.860709999999999</v>
      </c>
      <c r="H32" s="190">
        <v>4.2184399999999993</v>
      </c>
      <c r="I32" s="190">
        <v>2.1504499999999998</v>
      </c>
      <c r="J32" s="190">
        <v>-6.8963000000000001</v>
      </c>
      <c r="K32" s="190">
        <v>-12.975100000000001</v>
      </c>
      <c r="L32" s="190">
        <v>-7.1190200000000008</v>
      </c>
      <c r="M32" s="190">
        <v>-2.2877899999999998</v>
      </c>
      <c r="N32" s="190">
        <v>-15.519200000000001</v>
      </c>
      <c r="O32" s="190">
        <v>-21.1785</v>
      </c>
      <c r="P32" s="190">
        <v>-6.0739200000000002</v>
      </c>
      <c r="Q32" s="190">
        <v>-3.6959299999999997</v>
      </c>
      <c r="R32" s="190">
        <v>0.22959000000000002</v>
      </c>
      <c r="S32" s="190">
        <v>-2.0469200000000001</v>
      </c>
      <c r="T32" s="190">
        <v>-1.55017</v>
      </c>
      <c r="U32" s="190">
        <v>8.7733099999999986</v>
      </c>
      <c r="V32" s="190">
        <v>-8.4957199999999986</v>
      </c>
      <c r="W32" s="190">
        <v>10.460270000000001</v>
      </c>
      <c r="X32" s="190">
        <v>-5.7617600000000007</v>
      </c>
      <c r="Y32" s="190">
        <v>-2.9507099999999999</v>
      </c>
      <c r="Z32" s="190">
        <v>5.573264</v>
      </c>
      <c r="AA32" s="190">
        <v>6.7049099999999999</v>
      </c>
      <c r="AB32" s="190">
        <v>-0.37902999999999998</v>
      </c>
      <c r="AC32" s="190">
        <v>1.002618</v>
      </c>
      <c r="AD32" s="190">
        <v>4.0797420000000004</v>
      </c>
      <c r="AE32" s="190">
        <v>-5.3277200000000002</v>
      </c>
      <c r="AF32" s="190">
        <v>-6.2411499999999993</v>
      </c>
      <c r="AG32" s="190">
        <v>2.4840100000000001</v>
      </c>
      <c r="AH32" s="190">
        <v>5.2410399999999999</v>
      </c>
      <c r="AI32" s="203"/>
      <c r="AJ32" s="203"/>
      <c r="AK32" s="203"/>
      <c r="AL32" s="203"/>
      <c r="AM32" s="203"/>
      <c r="AN32" s="167"/>
      <c r="AO32" s="167"/>
      <c r="AP32" s="167"/>
      <c r="AQ32" s="167"/>
      <c r="AR32" s="167"/>
      <c r="AS32" s="167"/>
      <c r="AT32" s="167"/>
      <c r="AU32" s="167"/>
      <c r="AV32" s="167"/>
      <c r="AW32" s="167"/>
      <c r="AX32" s="167"/>
      <c r="AY32" s="167"/>
    </row>
    <row r="33" spans="1:51" ht="15" x14ac:dyDescent="0.25">
      <c r="A33" s="149">
        <f>YampaRiverInflow.TotalOutflow!A33</f>
        <v>45566</v>
      </c>
      <c r="B33" s="280"/>
      <c r="C33" s="270"/>
      <c r="D33" s="285">
        <v>-1.8360000000000001</v>
      </c>
      <c r="E33" s="190">
        <v>-0.16736000000000001</v>
      </c>
      <c r="F33" s="190">
        <v>3.9343000000000004</v>
      </c>
      <c r="G33" s="190">
        <v>-8.1954599999999989</v>
      </c>
      <c r="H33" s="190">
        <v>1.15303</v>
      </c>
      <c r="I33" s="190">
        <v>4.8546899999999997</v>
      </c>
      <c r="J33" s="190">
        <v>-2.7721900000000002</v>
      </c>
      <c r="K33" s="190">
        <v>10.111030000000001</v>
      </c>
      <c r="L33" s="190">
        <v>-7.8798000000000004</v>
      </c>
      <c r="M33" s="190">
        <v>4.2608300000000003</v>
      </c>
      <c r="N33" s="190">
        <v>-9.0296399999999988</v>
      </c>
      <c r="O33" s="190">
        <v>-19.219099999999997</v>
      </c>
      <c r="P33" s="190">
        <v>-22.1523</v>
      </c>
      <c r="Q33" s="190">
        <v>1.00861</v>
      </c>
      <c r="R33" s="190">
        <v>-7.54697</v>
      </c>
      <c r="S33" s="190">
        <v>3.05389</v>
      </c>
      <c r="T33" s="190">
        <v>-0.55309000000000008</v>
      </c>
      <c r="U33" s="190">
        <v>-10.613</v>
      </c>
      <c r="V33" s="190">
        <v>-11.085899999999999</v>
      </c>
      <c r="W33" s="190">
        <v>5.77902</v>
      </c>
      <c r="X33" s="190">
        <v>-2.5799099999999999</v>
      </c>
      <c r="Y33" s="190">
        <v>11.36007</v>
      </c>
      <c r="Z33" s="190">
        <v>13.28439</v>
      </c>
      <c r="AA33" s="190">
        <v>-1.07623</v>
      </c>
      <c r="AB33" s="190">
        <v>6.7392950000000003</v>
      </c>
      <c r="AC33" s="190">
        <v>9.3276970000000006</v>
      </c>
      <c r="AD33" s="190">
        <v>9.8532309999999992</v>
      </c>
      <c r="AE33" s="190">
        <v>2.3867620000000001</v>
      </c>
      <c r="AF33" s="190">
        <v>-14.003299999999999</v>
      </c>
      <c r="AG33" s="190">
        <v>4.5726499999999994</v>
      </c>
      <c r="AH33" s="190">
        <v>16.06822</v>
      </c>
      <c r="AI33" s="203"/>
      <c r="AJ33" s="203"/>
      <c r="AK33" s="203"/>
      <c r="AL33" s="203"/>
      <c r="AM33" s="203"/>
      <c r="AN33" s="167"/>
      <c r="AO33" s="167"/>
      <c r="AP33" s="167"/>
      <c r="AQ33" s="167"/>
      <c r="AR33" s="167"/>
      <c r="AS33" s="167"/>
      <c r="AT33" s="167"/>
      <c r="AU33" s="167"/>
      <c r="AV33" s="167"/>
      <c r="AW33" s="167"/>
      <c r="AX33" s="167"/>
      <c r="AY33" s="167"/>
    </row>
    <row r="34" spans="1:51" ht="15" x14ac:dyDescent="0.25">
      <c r="A34" s="149">
        <f>YampaRiverInflow.TotalOutflow!A34</f>
        <v>45597</v>
      </c>
      <c r="B34" s="280"/>
      <c r="C34" s="270"/>
      <c r="D34" s="285">
        <v>-5.6420000000000003</v>
      </c>
      <c r="E34" s="190">
        <v>-13.3376</v>
      </c>
      <c r="F34" s="190">
        <v>4.8029599999999997</v>
      </c>
      <c r="G34" s="190">
        <v>7.5139499999999995</v>
      </c>
      <c r="H34" s="190">
        <v>2.73468</v>
      </c>
      <c r="I34" s="190">
        <v>6.6013000000000002</v>
      </c>
      <c r="J34" s="190">
        <v>0.97684000000000004</v>
      </c>
      <c r="K34" s="190">
        <v>8.3629300000000004</v>
      </c>
      <c r="L34" s="190">
        <v>1.9108499999999999</v>
      </c>
      <c r="M34" s="190">
        <v>-3.2407300000000001</v>
      </c>
      <c r="N34" s="190">
        <v>2.9348700000000001</v>
      </c>
      <c r="O34" s="190">
        <v>-7.6372900000000001</v>
      </c>
      <c r="P34" s="190">
        <v>3.4327800000000002</v>
      </c>
      <c r="Q34" s="190">
        <v>5.0682</v>
      </c>
      <c r="R34" s="190">
        <v>-2.44712</v>
      </c>
      <c r="S34" s="190">
        <v>9.4311000000000007</v>
      </c>
      <c r="T34" s="190">
        <v>-7.2890100000000002</v>
      </c>
      <c r="U34" s="190">
        <v>-3.6388499999999997</v>
      </c>
      <c r="V34" s="190">
        <v>0.89403999999999995</v>
      </c>
      <c r="W34" s="190">
        <v>10.06827</v>
      </c>
      <c r="X34" s="190">
        <v>6.3182299999999998</v>
      </c>
      <c r="Y34" s="190">
        <v>14.429110000000001</v>
      </c>
      <c r="Z34" s="190">
        <v>13.14282</v>
      </c>
      <c r="AA34" s="190">
        <v>0.30604999999999999</v>
      </c>
      <c r="AB34" s="190">
        <v>3.2879200000000002</v>
      </c>
      <c r="AC34" s="190">
        <v>9.6716720000000009</v>
      </c>
      <c r="AD34" s="190">
        <v>20.124560000000002</v>
      </c>
      <c r="AE34" s="190">
        <v>-11.070600000000001</v>
      </c>
      <c r="AF34" s="190">
        <v>-13.8909</v>
      </c>
      <c r="AG34" s="190">
        <v>6.7825500000000005</v>
      </c>
      <c r="AH34" s="190">
        <v>12.2211</v>
      </c>
      <c r="AI34" s="203"/>
      <c r="AJ34" s="203"/>
      <c r="AK34" s="203"/>
      <c r="AL34" s="203"/>
      <c r="AM34" s="203"/>
      <c r="AN34" s="167"/>
      <c r="AO34" s="167"/>
      <c r="AP34" s="167"/>
      <c r="AQ34" s="167"/>
      <c r="AR34" s="167"/>
      <c r="AS34" s="167"/>
      <c r="AT34" s="167"/>
      <c r="AU34" s="167"/>
      <c r="AV34" s="167"/>
      <c r="AW34" s="167"/>
      <c r="AX34" s="167"/>
      <c r="AY34" s="167"/>
    </row>
    <row r="35" spans="1:51" ht="15" x14ac:dyDescent="0.25">
      <c r="A35" s="149">
        <f>YampaRiverInflow.TotalOutflow!A35</f>
        <v>45627</v>
      </c>
      <c r="B35" s="280"/>
      <c r="C35" s="270"/>
      <c r="D35" s="285">
        <v>0.45500000000000002</v>
      </c>
      <c r="E35" s="190">
        <v>9.7062999999999988</v>
      </c>
      <c r="F35" s="190">
        <v>15.84782</v>
      </c>
      <c r="G35" s="190">
        <v>94.941029999999998</v>
      </c>
      <c r="H35" s="190">
        <v>-1.6679900000000001</v>
      </c>
      <c r="I35" s="190">
        <v>27.110379999999999</v>
      </c>
      <c r="J35" s="190">
        <v>15.47331</v>
      </c>
      <c r="K35" s="190">
        <v>23.397189999999998</v>
      </c>
      <c r="L35" s="190">
        <v>-21.467200000000002</v>
      </c>
      <c r="M35" s="190">
        <v>-1.96912</v>
      </c>
      <c r="N35" s="190">
        <v>6.1689999999999996</v>
      </c>
      <c r="O35" s="190">
        <v>-8.7340999999999998</v>
      </c>
      <c r="P35" s="190">
        <v>2.1890200000000002</v>
      </c>
      <c r="Q35" s="190">
        <v>6.2199300000000006</v>
      </c>
      <c r="R35" s="190">
        <v>-1.9193900000000002</v>
      </c>
      <c r="S35" s="190">
        <v>-0.40073999999999999</v>
      </c>
      <c r="T35" s="190">
        <v>-10.7593</v>
      </c>
      <c r="U35" s="190">
        <v>-7.3306499999999994</v>
      </c>
      <c r="V35" s="190">
        <v>7.5781999999999998</v>
      </c>
      <c r="W35" s="190">
        <v>10.29767</v>
      </c>
      <c r="X35" s="190">
        <v>-5.8699700000000004</v>
      </c>
      <c r="Y35" s="190">
        <v>24.633080000000003</v>
      </c>
      <c r="Z35" s="190">
        <v>23.363189999999999</v>
      </c>
      <c r="AA35" s="190">
        <v>-1.2471300000000001</v>
      </c>
      <c r="AB35" s="190">
        <v>-6.3736999999999995</v>
      </c>
      <c r="AC35" s="190">
        <v>5.9137360000000001</v>
      </c>
      <c r="AD35" s="190">
        <v>15.60941</v>
      </c>
      <c r="AE35" s="190">
        <v>24.042540000000002</v>
      </c>
      <c r="AF35" s="190">
        <v>-3.4043299999999999</v>
      </c>
      <c r="AG35" s="190">
        <v>8.3700100000000006</v>
      </c>
      <c r="AH35" s="190">
        <v>26.24044</v>
      </c>
      <c r="AI35" s="203"/>
      <c r="AJ35" s="203"/>
      <c r="AK35" s="203"/>
      <c r="AL35" s="203"/>
      <c r="AM35" s="203"/>
      <c r="AN35" s="167"/>
      <c r="AO35" s="167"/>
      <c r="AP35" s="167"/>
      <c r="AQ35" s="167"/>
      <c r="AR35" s="167"/>
      <c r="AS35" s="167"/>
      <c r="AT35" s="167"/>
      <c r="AU35" s="167"/>
      <c r="AV35" s="167"/>
      <c r="AW35" s="167"/>
      <c r="AX35" s="167"/>
      <c r="AY35" s="167"/>
    </row>
    <row r="36" spans="1:51" ht="15" x14ac:dyDescent="0.25">
      <c r="A36" s="149">
        <f>YampaRiverInflow.TotalOutflow!A36</f>
        <v>45658</v>
      </c>
      <c r="B36" s="280"/>
      <c r="C36" s="270"/>
      <c r="D36" s="285">
        <v>3.9950000000000001</v>
      </c>
      <c r="E36" s="190">
        <v>0.34805000000000003</v>
      </c>
      <c r="F36" s="190">
        <v>8.1073400000000007</v>
      </c>
      <c r="G36" s="190">
        <v>-4.0167999999999999</v>
      </c>
      <c r="H36" s="190">
        <v>-0.42529</v>
      </c>
      <c r="I36" s="190">
        <v>-9.22471</v>
      </c>
      <c r="J36" s="190">
        <v>16.908450000000002</v>
      </c>
      <c r="K36" s="190">
        <v>1.48193</v>
      </c>
      <c r="L36" s="190">
        <v>-11.1562</v>
      </c>
      <c r="M36" s="190">
        <v>-10.2127</v>
      </c>
      <c r="N36" s="190">
        <v>-20.743200000000002</v>
      </c>
      <c r="O36" s="190">
        <v>-9.2751999999999999</v>
      </c>
      <c r="P36" s="190">
        <v>-13.9984</v>
      </c>
      <c r="Q36" s="190">
        <v>-0.47846</v>
      </c>
      <c r="R36" s="190">
        <v>-2.4032600000000004</v>
      </c>
      <c r="S36" s="190">
        <v>3.4120999999999997</v>
      </c>
      <c r="T36" s="190">
        <v>-10.2646</v>
      </c>
      <c r="U36" s="190">
        <v>17.93282</v>
      </c>
      <c r="V36" s="190">
        <v>-2.55436</v>
      </c>
      <c r="W36" s="190">
        <v>-2.7433800000000002</v>
      </c>
      <c r="X36" s="190">
        <v>-21.323400000000003</v>
      </c>
      <c r="Y36" s="190">
        <v>2.622719</v>
      </c>
      <c r="Z36" s="190">
        <v>3.4634200000000002</v>
      </c>
      <c r="AA36" s="190">
        <v>7.8842790000000003</v>
      </c>
      <c r="AB36" s="190">
        <v>16.61054</v>
      </c>
      <c r="AC36" s="190">
        <v>8.8169590000000007</v>
      </c>
      <c r="AD36" s="190">
        <v>17.907229999999998</v>
      </c>
      <c r="AE36" s="190">
        <v>12.460120000000002</v>
      </c>
      <c r="AF36" s="190">
        <v>7.4652799999999999</v>
      </c>
      <c r="AG36" s="190">
        <v>6.9913500000000006</v>
      </c>
      <c r="AH36" s="190">
        <v>-30.0366</v>
      </c>
      <c r="AI36" s="203"/>
      <c r="AJ36" s="203"/>
      <c r="AK36" s="203"/>
      <c r="AL36" s="203"/>
      <c r="AM36" s="203"/>
      <c r="AN36" s="167"/>
      <c r="AO36" s="167"/>
      <c r="AP36" s="167"/>
      <c r="AQ36" s="167"/>
      <c r="AR36" s="167"/>
      <c r="AS36" s="167"/>
      <c r="AT36" s="167"/>
      <c r="AU36" s="167"/>
      <c r="AV36" s="167"/>
      <c r="AW36" s="167"/>
      <c r="AX36" s="167"/>
      <c r="AY36" s="167"/>
    </row>
    <row r="37" spans="1:51" ht="15" x14ac:dyDescent="0.25">
      <c r="A37" s="149">
        <f>YampaRiverInflow.TotalOutflow!A37</f>
        <v>45689</v>
      </c>
      <c r="B37" s="280"/>
      <c r="C37" s="270"/>
      <c r="D37" s="285">
        <v>-2.7010000000000001</v>
      </c>
      <c r="E37" s="190">
        <v>-8.9389900000000004</v>
      </c>
      <c r="F37" s="190">
        <v>14.93486</v>
      </c>
      <c r="G37" s="190">
        <v>-2.7169299999999996</v>
      </c>
      <c r="H37" s="190">
        <v>1.1206400000000001</v>
      </c>
      <c r="I37" s="190">
        <v>-12.965299999999999</v>
      </c>
      <c r="J37" s="190">
        <v>0.91830999999999996</v>
      </c>
      <c r="K37" s="190">
        <v>1.91351</v>
      </c>
      <c r="L37" s="190">
        <v>-9.2040600000000001</v>
      </c>
      <c r="M37" s="190">
        <v>-8.6602700000000006</v>
      </c>
      <c r="N37" s="190">
        <v>-7.7134099999999997</v>
      </c>
      <c r="O37" s="190">
        <v>-7.8451700000000004</v>
      </c>
      <c r="P37" s="190">
        <v>-18.252200000000002</v>
      </c>
      <c r="Q37" s="190">
        <v>-3.1171700000000002</v>
      </c>
      <c r="R37" s="190">
        <v>-7.3280799999999999</v>
      </c>
      <c r="S37" s="190">
        <v>1.02014</v>
      </c>
      <c r="T37" s="190">
        <v>-14.3032</v>
      </c>
      <c r="U37" s="190">
        <v>-13.955</v>
      </c>
      <c r="V37" s="190">
        <v>-11.963200000000001</v>
      </c>
      <c r="W37" s="190">
        <v>-5.2006099999999993</v>
      </c>
      <c r="X37" s="190">
        <v>-1.8404100000000001</v>
      </c>
      <c r="Y37" s="190">
        <v>4.1879590000000002</v>
      </c>
      <c r="Z37" s="190">
        <v>8.0341699999999996</v>
      </c>
      <c r="AA37" s="190">
        <v>-3.2283200000000001</v>
      </c>
      <c r="AB37" s="190">
        <v>-5.3345600000000006</v>
      </c>
      <c r="AC37" s="190">
        <v>-3.9803500000000001</v>
      </c>
      <c r="AD37" s="190">
        <v>3.725031</v>
      </c>
      <c r="AE37" s="190">
        <v>11.38289</v>
      </c>
      <c r="AF37" s="190">
        <v>9.9543199999999992</v>
      </c>
      <c r="AG37" s="190">
        <v>4.1059299999999999</v>
      </c>
      <c r="AH37" s="190">
        <v>-45.490699999999997</v>
      </c>
      <c r="AI37" s="203"/>
      <c r="AJ37" s="203"/>
      <c r="AK37" s="203"/>
      <c r="AL37" s="203"/>
      <c r="AM37" s="203"/>
      <c r="AN37" s="167"/>
      <c r="AO37" s="167"/>
      <c r="AP37" s="167"/>
      <c r="AQ37" s="167"/>
      <c r="AR37" s="167"/>
      <c r="AS37" s="167"/>
      <c r="AT37" s="167"/>
      <c r="AU37" s="167"/>
      <c r="AV37" s="167"/>
      <c r="AW37" s="167"/>
      <c r="AX37" s="167"/>
      <c r="AY37" s="167"/>
    </row>
    <row r="38" spans="1:51" ht="15" x14ac:dyDescent="0.25">
      <c r="A38" s="149">
        <f>YampaRiverInflow.TotalOutflow!A38</f>
        <v>45717</v>
      </c>
      <c r="B38" s="280"/>
      <c r="C38" s="270"/>
      <c r="D38" s="285">
        <v>-3.2639999999999998</v>
      </c>
      <c r="E38" s="190">
        <v>-18.977</v>
      </c>
      <c r="F38" s="190">
        <v>-3.0748000000000002</v>
      </c>
      <c r="G38" s="190">
        <v>33.225720000000003</v>
      </c>
      <c r="H38" s="190">
        <v>11.037510000000001</v>
      </c>
      <c r="I38" s="190">
        <v>4.6733700000000002</v>
      </c>
      <c r="J38" s="190">
        <v>4.0890000000000003E-2</v>
      </c>
      <c r="K38" s="190">
        <v>8.1969799999999999</v>
      </c>
      <c r="L38" s="190">
        <v>5.5769299999999999</v>
      </c>
      <c r="M38" s="190">
        <v>-5.0199499999999997</v>
      </c>
      <c r="N38" s="190">
        <v>-3.68032</v>
      </c>
      <c r="O38" s="190">
        <v>-25.690300000000001</v>
      </c>
      <c r="P38" s="190">
        <v>16.045670000000001</v>
      </c>
      <c r="Q38" s="190">
        <v>-10.3043</v>
      </c>
      <c r="R38" s="190">
        <v>-11.892200000000001</v>
      </c>
      <c r="S38" s="190">
        <v>0.31795999999999996</v>
      </c>
      <c r="T38" s="190">
        <v>-9.7432599999999994</v>
      </c>
      <c r="U38" s="190">
        <v>-12.145200000000001</v>
      </c>
      <c r="V38" s="190">
        <v>-6.3741000000000003</v>
      </c>
      <c r="W38" s="190">
        <v>-11.247</v>
      </c>
      <c r="X38" s="190">
        <v>-5.8244099999999994</v>
      </c>
      <c r="Y38" s="190">
        <v>-14.067500000000001</v>
      </c>
      <c r="Z38" s="190">
        <v>-1.27335</v>
      </c>
      <c r="AA38" s="190">
        <v>-1.8987400000000001</v>
      </c>
      <c r="AB38" s="190">
        <v>-12.0581</v>
      </c>
      <c r="AC38" s="190">
        <v>-1.39941</v>
      </c>
      <c r="AD38" s="190">
        <v>3.0619520000000002</v>
      </c>
      <c r="AE38" s="190">
        <v>0.5556236</v>
      </c>
      <c r="AF38" s="190">
        <v>2.51511</v>
      </c>
      <c r="AG38" s="190">
        <v>-1.48194</v>
      </c>
      <c r="AH38" s="190">
        <v>-85.616900000000001</v>
      </c>
      <c r="AI38" s="203"/>
      <c r="AJ38" s="203"/>
      <c r="AK38" s="203"/>
      <c r="AL38" s="203"/>
      <c r="AM38" s="203"/>
      <c r="AN38" s="167"/>
      <c r="AO38" s="167"/>
      <c r="AP38" s="167"/>
      <c r="AQ38" s="167"/>
      <c r="AR38" s="167"/>
      <c r="AS38" s="167"/>
      <c r="AT38" s="167"/>
      <c r="AU38" s="167"/>
      <c r="AV38" s="167"/>
      <c r="AW38" s="167"/>
      <c r="AX38" s="167"/>
      <c r="AY38" s="167"/>
    </row>
    <row r="39" spans="1:51" ht="15" x14ac:dyDescent="0.25">
      <c r="A39" s="149">
        <f>YampaRiverInflow.TotalOutflow!A39</f>
        <v>45748</v>
      </c>
      <c r="B39" s="280"/>
      <c r="C39" s="270"/>
      <c r="D39" s="285">
        <v>-8.6609999999999996</v>
      </c>
      <c r="E39" s="190">
        <v>-15.1135</v>
      </c>
      <c r="F39" s="190">
        <v>-4.2431000000000001</v>
      </c>
      <c r="G39" s="190">
        <v>-7.57599</v>
      </c>
      <c r="H39" s="190">
        <v>15.395820000000001</v>
      </c>
      <c r="I39" s="190">
        <v>39.174210000000002</v>
      </c>
      <c r="J39" s="190">
        <v>-0.41738999999999998</v>
      </c>
      <c r="K39" s="190">
        <v>-3.9382700000000002</v>
      </c>
      <c r="L39" s="190">
        <v>0.93055999999999994</v>
      </c>
      <c r="M39" s="190">
        <v>-11.8729</v>
      </c>
      <c r="N39" s="190">
        <v>-13.3843</v>
      </c>
      <c r="O39" s="190">
        <v>-6.9093299999999997</v>
      </c>
      <c r="P39" s="190">
        <v>4.2983100000000007</v>
      </c>
      <c r="Q39" s="190">
        <v>-1.6048699999999998</v>
      </c>
      <c r="R39" s="190">
        <v>-3.3881199999999998</v>
      </c>
      <c r="S39" s="190">
        <v>-8.2623700000000007</v>
      </c>
      <c r="T39" s="190">
        <v>-14.0764</v>
      </c>
      <c r="U39" s="190">
        <v>-15.644399999999999</v>
      </c>
      <c r="V39" s="190">
        <v>-20.3934</v>
      </c>
      <c r="W39" s="190">
        <v>-12.2591</v>
      </c>
      <c r="X39" s="190">
        <v>-6.0398699999999996</v>
      </c>
      <c r="Y39" s="190">
        <v>14.186459999999999</v>
      </c>
      <c r="Z39" s="190">
        <v>-9.3056399999999986</v>
      </c>
      <c r="AA39" s="190">
        <v>-4.80497</v>
      </c>
      <c r="AB39" s="190">
        <v>-4.7238199999999999</v>
      </c>
      <c r="AC39" s="190">
        <v>-4.9565900000000003</v>
      </c>
      <c r="AD39" s="190">
        <v>-3.62934</v>
      </c>
      <c r="AE39" s="190">
        <v>-36.724299999999999</v>
      </c>
      <c r="AF39" s="190">
        <v>5.76356</v>
      </c>
      <c r="AG39" s="190">
        <v>12.84352</v>
      </c>
      <c r="AH39" s="190">
        <v>-51.0623</v>
      </c>
      <c r="AI39" s="203"/>
      <c r="AJ39" s="203"/>
      <c r="AK39" s="203"/>
      <c r="AL39" s="203"/>
      <c r="AM39" s="203"/>
      <c r="AN39" s="167"/>
      <c r="AO39" s="167"/>
      <c r="AP39" s="167"/>
      <c r="AQ39" s="167"/>
      <c r="AR39" s="167"/>
      <c r="AS39" s="167"/>
      <c r="AT39" s="167"/>
      <c r="AU39" s="167"/>
      <c r="AV39" s="167"/>
      <c r="AW39" s="167"/>
      <c r="AX39" s="167"/>
      <c r="AY39" s="167"/>
    </row>
    <row r="40" spans="1:51" ht="15" x14ac:dyDescent="0.25">
      <c r="A40" s="149">
        <f>YampaRiverInflow.TotalOutflow!A40</f>
        <v>45778</v>
      </c>
      <c r="B40" s="280"/>
      <c r="C40" s="270"/>
      <c r="D40" s="285">
        <v>-3.11</v>
      </c>
      <c r="E40" s="190">
        <v>-4.7955200000000007</v>
      </c>
      <c r="F40" s="190">
        <v>-13.974399999999999</v>
      </c>
      <c r="G40" s="190">
        <v>-8.2093600000000002</v>
      </c>
      <c r="H40" s="190">
        <v>11.730090000000001</v>
      </c>
      <c r="I40" s="190">
        <v>21.999099999999999</v>
      </c>
      <c r="J40" s="190">
        <v>0.11092</v>
      </c>
      <c r="K40" s="190">
        <v>-14.867799999999999</v>
      </c>
      <c r="L40" s="190">
        <v>-7.1809500000000002</v>
      </c>
      <c r="M40" s="190">
        <v>-5.66974</v>
      </c>
      <c r="N40" s="190">
        <v>-33.700400000000002</v>
      </c>
      <c r="O40" s="190">
        <v>-4.7220800000000001</v>
      </c>
      <c r="P40" s="190">
        <v>-17.381799999999998</v>
      </c>
      <c r="Q40" s="190">
        <v>-33.279300000000006</v>
      </c>
      <c r="R40" s="190">
        <v>-5.4207200000000002</v>
      </c>
      <c r="S40" s="190">
        <v>-5.2464300000000001</v>
      </c>
      <c r="T40" s="190">
        <v>3.1493000000000002</v>
      </c>
      <c r="U40" s="190">
        <v>-9.5569299999999995</v>
      </c>
      <c r="V40" s="190">
        <v>4.5381899999999993</v>
      </c>
      <c r="W40" s="190">
        <v>2.7454499999999999</v>
      </c>
      <c r="X40" s="190">
        <v>4.5651899999999994</v>
      </c>
      <c r="Y40" s="190">
        <v>0.1095455</v>
      </c>
      <c r="Z40" s="190">
        <v>7.3637499999999996</v>
      </c>
      <c r="AA40" s="190">
        <v>8.667313</v>
      </c>
      <c r="AB40" s="190">
        <v>9.6379000000000001</v>
      </c>
      <c r="AC40" s="190">
        <v>-0.59501400000000004</v>
      </c>
      <c r="AD40" s="190">
        <v>-7.1286899999999997</v>
      </c>
      <c r="AE40" s="190">
        <v>13.089129999999999</v>
      </c>
      <c r="AF40" s="190">
        <v>7.5992100000000002</v>
      </c>
      <c r="AG40" s="190">
        <v>4.7034399999999996</v>
      </c>
      <c r="AH40" s="190">
        <v>-61.748899999999999</v>
      </c>
      <c r="AI40" s="203"/>
      <c r="AJ40" s="203"/>
      <c r="AK40" s="203"/>
      <c r="AL40" s="203"/>
      <c r="AM40" s="203"/>
      <c r="AN40" s="167"/>
      <c r="AO40" s="167"/>
      <c r="AP40" s="167"/>
      <c r="AQ40" s="167"/>
      <c r="AR40" s="167"/>
      <c r="AS40" s="167"/>
      <c r="AT40" s="167"/>
      <c r="AU40" s="167"/>
      <c r="AV40" s="167"/>
      <c r="AW40" s="167"/>
      <c r="AX40" s="167"/>
      <c r="AY40" s="167"/>
    </row>
    <row r="41" spans="1:51" ht="15" x14ac:dyDescent="0.25">
      <c r="A41" s="149">
        <f>YampaRiverInflow.TotalOutflow!A41</f>
        <v>45809</v>
      </c>
      <c r="B41" s="280"/>
      <c r="C41" s="270"/>
      <c r="D41" s="285">
        <v>-7.532</v>
      </c>
      <c r="E41" s="190">
        <v>-3.3491300000000002</v>
      </c>
      <c r="F41" s="190">
        <v>4.0840300000000003</v>
      </c>
      <c r="G41" s="190">
        <v>-11.6759</v>
      </c>
      <c r="H41" s="190">
        <v>-4.1159999999999995E-2</v>
      </c>
      <c r="I41" s="190">
        <v>5.6090299999999997</v>
      </c>
      <c r="J41" s="190">
        <v>-3.69754</v>
      </c>
      <c r="K41" s="190">
        <v>-11.8339</v>
      </c>
      <c r="L41" s="190">
        <v>-9.2286099999999998</v>
      </c>
      <c r="M41" s="190">
        <v>-8.5176200000000009</v>
      </c>
      <c r="N41" s="190">
        <v>-26.906099999999999</v>
      </c>
      <c r="O41" s="190">
        <v>-30.0809</v>
      </c>
      <c r="P41" s="190">
        <v>1.8562000000000001</v>
      </c>
      <c r="Q41" s="190">
        <v>-14.7171</v>
      </c>
      <c r="R41" s="190">
        <v>-14.012499999999999</v>
      </c>
      <c r="S41" s="190">
        <v>-1.51996</v>
      </c>
      <c r="T41" s="190">
        <v>-16.566500000000001</v>
      </c>
      <c r="U41" s="190">
        <v>-17.7789</v>
      </c>
      <c r="V41" s="190">
        <v>-8.3348700000000004</v>
      </c>
      <c r="W41" s="190">
        <v>-5.4185299999999996</v>
      </c>
      <c r="X41" s="190">
        <v>-7.2006999999999994</v>
      </c>
      <c r="Y41" s="190">
        <v>-0.73851199999999995</v>
      </c>
      <c r="Z41" s="190">
        <v>2.2777600000000002</v>
      </c>
      <c r="AA41" s="190">
        <v>-1.24882</v>
      </c>
      <c r="AB41" s="190">
        <v>-2.2548400000000002</v>
      </c>
      <c r="AC41" s="190">
        <v>-7.8657200000000005</v>
      </c>
      <c r="AD41" s="190">
        <v>-7.5185699999999995</v>
      </c>
      <c r="AE41" s="190">
        <v>-7.5434399999999995</v>
      </c>
      <c r="AF41" s="190">
        <v>4.59762</v>
      </c>
      <c r="AG41" s="190">
        <v>13.497540000000001</v>
      </c>
      <c r="AH41" s="190">
        <v>-26.186700000000002</v>
      </c>
      <c r="AI41" s="203"/>
      <c r="AJ41" s="203"/>
      <c r="AK41" s="203"/>
      <c r="AL41" s="203"/>
      <c r="AM41" s="203"/>
      <c r="AN41" s="167"/>
      <c r="AO41" s="167"/>
      <c r="AP41" s="167"/>
      <c r="AQ41" s="167"/>
      <c r="AR41" s="167"/>
      <c r="AS41" s="167"/>
      <c r="AT41" s="167"/>
      <c r="AU41" s="167"/>
      <c r="AV41" s="167"/>
      <c r="AW41" s="167"/>
      <c r="AX41" s="167"/>
      <c r="AY41" s="167"/>
    </row>
    <row r="42" spans="1:51" ht="15" x14ac:dyDescent="0.25">
      <c r="A42" s="149">
        <f>YampaRiverInflow.TotalOutflow!A42</f>
        <v>45839</v>
      </c>
      <c r="B42" s="280"/>
      <c r="C42" s="270"/>
      <c r="D42" s="285">
        <v>-8.2880000000000003</v>
      </c>
      <c r="E42" s="190">
        <v>-7.64445</v>
      </c>
      <c r="F42" s="190">
        <v>8.1272700000000011</v>
      </c>
      <c r="G42" s="190">
        <v>-11.493399999999999</v>
      </c>
      <c r="H42" s="190">
        <v>10.728009999999999</v>
      </c>
      <c r="I42" s="190">
        <v>8.7200199999999999</v>
      </c>
      <c r="J42" s="190">
        <v>-1.2666099999999998</v>
      </c>
      <c r="K42" s="190">
        <v>-11.347200000000001</v>
      </c>
      <c r="L42" s="190">
        <v>-18.336200000000002</v>
      </c>
      <c r="M42" s="190">
        <v>-2.94312</v>
      </c>
      <c r="N42" s="190">
        <v>-31.489599999999999</v>
      </c>
      <c r="O42" s="190">
        <v>-20.471400000000003</v>
      </c>
      <c r="P42" s="190">
        <v>-11.8964</v>
      </c>
      <c r="Q42" s="190">
        <v>-5.89581</v>
      </c>
      <c r="R42" s="190">
        <v>-9.4188299999999998</v>
      </c>
      <c r="S42" s="190">
        <v>-9.6500499999999985</v>
      </c>
      <c r="T42" s="190">
        <v>-13.497399999999999</v>
      </c>
      <c r="U42" s="190">
        <v>-20.7821</v>
      </c>
      <c r="V42" s="190">
        <v>-5.3935699999999995</v>
      </c>
      <c r="W42" s="190">
        <v>-16.034399999999998</v>
      </c>
      <c r="X42" s="190">
        <v>-7.2505600000000001</v>
      </c>
      <c r="Y42" s="190">
        <v>-12.2248</v>
      </c>
      <c r="Z42" s="190">
        <v>-2.5033499999999997</v>
      </c>
      <c r="AA42" s="190">
        <v>-0.440502</v>
      </c>
      <c r="AB42" s="190">
        <v>11.24718</v>
      </c>
      <c r="AC42" s="190">
        <v>-1.8387200000000001</v>
      </c>
      <c r="AD42" s="190">
        <v>-11.0794</v>
      </c>
      <c r="AE42" s="190">
        <v>-4.7515900000000002</v>
      </c>
      <c r="AF42" s="190">
        <v>1.85019</v>
      </c>
      <c r="AG42" s="190">
        <v>3.09552</v>
      </c>
      <c r="AH42" s="190">
        <v>-10.6083</v>
      </c>
      <c r="AI42" s="203"/>
      <c r="AJ42" s="203"/>
      <c r="AK42" s="203"/>
      <c r="AL42" s="203"/>
      <c r="AM42" s="203"/>
      <c r="AN42" s="167"/>
      <c r="AO42" s="167"/>
      <c r="AP42" s="167"/>
      <c r="AQ42" s="167"/>
      <c r="AR42" s="167"/>
      <c r="AS42" s="167"/>
      <c r="AT42" s="167"/>
      <c r="AU42" s="167"/>
      <c r="AV42" s="167"/>
      <c r="AW42" s="167"/>
      <c r="AX42" s="167"/>
      <c r="AY42" s="167"/>
    </row>
    <row r="43" spans="1:51" ht="15" x14ac:dyDescent="0.25">
      <c r="A43" s="149">
        <f>YampaRiverInflow.TotalOutflow!A43</f>
        <v>45870</v>
      </c>
      <c r="B43" s="280"/>
      <c r="C43" s="270"/>
      <c r="D43" s="285">
        <v>-5.89</v>
      </c>
      <c r="E43" s="190">
        <v>-0.94598000000000004</v>
      </c>
      <c r="F43" s="190">
        <v>2.1968100000000002</v>
      </c>
      <c r="G43" s="190">
        <v>-4.3264100000000001</v>
      </c>
      <c r="H43" s="190">
        <v>-10.6752</v>
      </c>
      <c r="I43" s="190">
        <v>1.8042</v>
      </c>
      <c r="J43" s="190">
        <v>4.2788000000000004</v>
      </c>
      <c r="K43" s="190">
        <v>-12.226000000000001</v>
      </c>
      <c r="L43" s="190">
        <v>-3.8130300000000004</v>
      </c>
      <c r="M43" s="190">
        <v>-0.78469000000000011</v>
      </c>
      <c r="N43" s="190">
        <v>-7.6042100000000001</v>
      </c>
      <c r="O43" s="190">
        <v>-5.4120699999999999</v>
      </c>
      <c r="P43" s="190">
        <v>-13.8598</v>
      </c>
      <c r="Q43" s="190">
        <v>-14.737</v>
      </c>
      <c r="R43" s="190">
        <v>-6.2569600000000003</v>
      </c>
      <c r="S43" s="190">
        <v>-22.553799999999999</v>
      </c>
      <c r="T43" s="190">
        <v>-2.4493899999999997</v>
      </c>
      <c r="U43" s="190">
        <v>-15.1355</v>
      </c>
      <c r="V43" s="190">
        <v>2.9768400000000002</v>
      </c>
      <c r="W43" s="190">
        <v>5.9177799999999996</v>
      </c>
      <c r="X43" s="190">
        <v>3.3304999999999998</v>
      </c>
      <c r="Y43" s="190">
        <v>10.576969999999999</v>
      </c>
      <c r="Z43" s="190">
        <v>-7.4222299999999999</v>
      </c>
      <c r="AA43" s="190">
        <v>-2.7236199999999999</v>
      </c>
      <c r="AB43" s="190">
        <v>11.2767</v>
      </c>
      <c r="AC43" s="190">
        <v>-2.6559499999999998</v>
      </c>
      <c r="AD43" s="190">
        <v>3.1679930000000001</v>
      </c>
      <c r="AE43" s="190">
        <v>-8.08446</v>
      </c>
      <c r="AF43" s="190">
        <v>4.3259999999999996</v>
      </c>
      <c r="AG43" s="190">
        <v>3.7869800000000002</v>
      </c>
      <c r="AH43" s="190">
        <v>-3.9497499999999999</v>
      </c>
      <c r="AI43" s="203"/>
      <c r="AJ43" s="203"/>
      <c r="AK43" s="203"/>
      <c r="AL43" s="203"/>
      <c r="AM43" s="203"/>
      <c r="AN43" s="167"/>
      <c r="AO43" s="167"/>
      <c r="AP43" s="167"/>
      <c r="AQ43" s="167"/>
      <c r="AR43" s="167"/>
      <c r="AS43" s="167"/>
      <c r="AT43" s="167"/>
      <c r="AU43" s="167"/>
      <c r="AV43" s="167"/>
      <c r="AW43" s="167"/>
      <c r="AX43" s="167"/>
      <c r="AY43" s="167"/>
    </row>
    <row r="44" spans="1:51" ht="15" x14ac:dyDescent="0.25">
      <c r="A44" s="149">
        <f>YampaRiverInflow.TotalOutflow!A44</f>
        <v>45901</v>
      </c>
      <c r="B44" s="280"/>
      <c r="C44" s="270"/>
      <c r="D44" s="285">
        <v>-9.9890000000000008</v>
      </c>
      <c r="E44" s="190">
        <v>8.5776000000000003</v>
      </c>
      <c r="F44" s="190">
        <v>15.860709999999999</v>
      </c>
      <c r="G44" s="190">
        <v>4.2184399999999993</v>
      </c>
      <c r="H44" s="190">
        <v>2.1504499999999998</v>
      </c>
      <c r="I44" s="190">
        <v>-6.8963000000000001</v>
      </c>
      <c r="J44" s="190">
        <v>-12.975100000000001</v>
      </c>
      <c r="K44" s="190">
        <v>-7.1190200000000008</v>
      </c>
      <c r="L44" s="190">
        <v>-2.2877899999999998</v>
      </c>
      <c r="M44" s="190">
        <v>-15.519200000000001</v>
      </c>
      <c r="N44" s="190">
        <v>-21.1785</v>
      </c>
      <c r="O44" s="190">
        <v>-6.0739200000000002</v>
      </c>
      <c r="P44" s="190">
        <v>-3.6959299999999997</v>
      </c>
      <c r="Q44" s="190">
        <v>0.22959000000000002</v>
      </c>
      <c r="R44" s="190">
        <v>-2.0469200000000001</v>
      </c>
      <c r="S44" s="190">
        <v>-1.55017</v>
      </c>
      <c r="T44" s="190">
        <v>8.7733099999999986</v>
      </c>
      <c r="U44" s="190">
        <v>-8.4957199999999986</v>
      </c>
      <c r="V44" s="190">
        <v>10.460270000000001</v>
      </c>
      <c r="W44" s="190">
        <v>-5.7617600000000007</v>
      </c>
      <c r="X44" s="190">
        <v>-2.9507099999999999</v>
      </c>
      <c r="Y44" s="190">
        <v>5.573264</v>
      </c>
      <c r="Z44" s="190">
        <v>6.7049099999999999</v>
      </c>
      <c r="AA44" s="190">
        <v>-0.37902999999999998</v>
      </c>
      <c r="AB44" s="190">
        <v>1.002618</v>
      </c>
      <c r="AC44" s="190">
        <v>4.0797420000000004</v>
      </c>
      <c r="AD44" s="190">
        <v>-5.3277200000000002</v>
      </c>
      <c r="AE44" s="190">
        <v>-6.2411499999999993</v>
      </c>
      <c r="AF44" s="190">
        <v>2.4840100000000001</v>
      </c>
      <c r="AG44" s="190">
        <v>5.2410399999999999</v>
      </c>
      <c r="AH44" s="190">
        <v>-12.903600000000001</v>
      </c>
      <c r="AI44" s="203"/>
      <c r="AJ44" s="203"/>
      <c r="AK44" s="203"/>
      <c r="AL44" s="203"/>
      <c r="AM44" s="203"/>
      <c r="AN44" s="167"/>
      <c r="AO44" s="167"/>
      <c r="AP44" s="167"/>
      <c r="AQ44" s="167"/>
      <c r="AR44" s="167"/>
      <c r="AS44" s="167"/>
      <c r="AT44" s="167"/>
      <c r="AU44" s="167"/>
      <c r="AV44" s="167"/>
      <c r="AW44" s="167"/>
      <c r="AX44" s="167"/>
      <c r="AY44" s="167"/>
    </row>
    <row r="45" spans="1:51" ht="15" x14ac:dyDescent="0.25">
      <c r="A45" s="149">
        <f>YampaRiverInflow.TotalOutflow!A45</f>
        <v>45931</v>
      </c>
      <c r="B45" s="280"/>
      <c r="C45" s="270"/>
      <c r="D45" s="285">
        <v>-1.8360000000000001</v>
      </c>
      <c r="E45" s="190">
        <v>3.9343000000000004</v>
      </c>
      <c r="F45" s="190">
        <v>-8.1954599999999989</v>
      </c>
      <c r="G45" s="190">
        <v>1.15303</v>
      </c>
      <c r="H45" s="190">
        <v>4.8546899999999997</v>
      </c>
      <c r="I45" s="190">
        <v>-2.7721900000000002</v>
      </c>
      <c r="J45" s="190">
        <v>10.111030000000001</v>
      </c>
      <c r="K45" s="190">
        <v>-7.8798000000000004</v>
      </c>
      <c r="L45" s="190">
        <v>4.2608300000000003</v>
      </c>
      <c r="M45" s="190">
        <v>-9.0296399999999988</v>
      </c>
      <c r="N45" s="190">
        <v>-19.219099999999997</v>
      </c>
      <c r="O45" s="190">
        <v>-22.1523</v>
      </c>
      <c r="P45" s="190">
        <v>1.00861</v>
      </c>
      <c r="Q45" s="190">
        <v>-7.54697</v>
      </c>
      <c r="R45" s="190">
        <v>3.05389</v>
      </c>
      <c r="S45" s="190">
        <v>-0.55309000000000008</v>
      </c>
      <c r="T45" s="190">
        <v>-10.613</v>
      </c>
      <c r="U45" s="190">
        <v>-11.085899999999999</v>
      </c>
      <c r="V45" s="190">
        <v>5.77902</v>
      </c>
      <c r="W45" s="190">
        <v>-2.5799099999999999</v>
      </c>
      <c r="X45" s="190">
        <v>11.36007</v>
      </c>
      <c r="Y45" s="190">
        <v>13.28439</v>
      </c>
      <c r="Z45" s="190">
        <v>-1.07623</v>
      </c>
      <c r="AA45" s="190">
        <v>6.7392950000000003</v>
      </c>
      <c r="AB45" s="190">
        <v>9.3276970000000006</v>
      </c>
      <c r="AC45" s="190">
        <v>9.8532309999999992</v>
      </c>
      <c r="AD45" s="190">
        <v>2.3867620000000001</v>
      </c>
      <c r="AE45" s="190">
        <v>-14.003299999999999</v>
      </c>
      <c r="AF45" s="190">
        <v>4.5726499999999994</v>
      </c>
      <c r="AG45" s="190">
        <v>16.06822</v>
      </c>
      <c r="AH45" s="190">
        <v>-0.16736000000000001</v>
      </c>
      <c r="AI45" s="203"/>
      <c r="AJ45" s="203"/>
      <c r="AK45" s="203"/>
      <c r="AL45" s="203"/>
      <c r="AM45" s="203"/>
      <c r="AN45" s="167"/>
      <c r="AO45" s="167"/>
      <c r="AP45" s="167"/>
      <c r="AQ45" s="167"/>
      <c r="AR45" s="167"/>
      <c r="AS45" s="167"/>
      <c r="AT45" s="167"/>
      <c r="AU45" s="167"/>
      <c r="AV45" s="167"/>
      <c r="AW45" s="167"/>
      <c r="AX45" s="167"/>
      <c r="AY45" s="167"/>
    </row>
    <row r="46" spans="1:51" ht="15" x14ac:dyDescent="0.25">
      <c r="A46" s="149">
        <f>YampaRiverInflow.TotalOutflow!A46</f>
        <v>45962</v>
      </c>
      <c r="B46" s="280"/>
      <c r="C46" s="270"/>
      <c r="D46" s="285">
        <v>-5.6420000000000003</v>
      </c>
      <c r="E46" s="190">
        <v>4.8029599999999997</v>
      </c>
      <c r="F46" s="190">
        <v>7.5139499999999995</v>
      </c>
      <c r="G46" s="190">
        <v>2.73468</v>
      </c>
      <c r="H46" s="190">
        <v>6.6013000000000002</v>
      </c>
      <c r="I46" s="190">
        <v>0.97684000000000004</v>
      </c>
      <c r="J46" s="190">
        <v>8.3629300000000004</v>
      </c>
      <c r="K46" s="190">
        <v>1.9108499999999999</v>
      </c>
      <c r="L46" s="190">
        <v>-3.2407300000000001</v>
      </c>
      <c r="M46" s="190">
        <v>2.9348700000000001</v>
      </c>
      <c r="N46" s="190">
        <v>-7.6372900000000001</v>
      </c>
      <c r="O46" s="190">
        <v>3.4327800000000002</v>
      </c>
      <c r="P46" s="190">
        <v>5.0682</v>
      </c>
      <c r="Q46" s="190">
        <v>-2.44712</v>
      </c>
      <c r="R46" s="190">
        <v>9.4311000000000007</v>
      </c>
      <c r="S46" s="190">
        <v>-7.2890100000000002</v>
      </c>
      <c r="T46" s="190">
        <v>-3.6388499999999997</v>
      </c>
      <c r="U46" s="190">
        <v>0.89403999999999995</v>
      </c>
      <c r="V46" s="190">
        <v>10.06827</v>
      </c>
      <c r="W46" s="190">
        <v>6.3182299999999998</v>
      </c>
      <c r="X46" s="190">
        <v>14.429110000000001</v>
      </c>
      <c r="Y46" s="190">
        <v>13.14282</v>
      </c>
      <c r="Z46" s="190">
        <v>0.30604999999999999</v>
      </c>
      <c r="AA46" s="190">
        <v>3.2879200000000002</v>
      </c>
      <c r="AB46" s="190">
        <v>9.6716720000000009</v>
      </c>
      <c r="AC46" s="190">
        <v>20.124560000000002</v>
      </c>
      <c r="AD46" s="190">
        <v>-11.070600000000001</v>
      </c>
      <c r="AE46" s="190">
        <v>-13.8909</v>
      </c>
      <c r="AF46" s="190">
        <v>6.7825500000000005</v>
      </c>
      <c r="AG46" s="190">
        <v>12.2211</v>
      </c>
      <c r="AH46" s="190">
        <v>-13.3376</v>
      </c>
      <c r="AI46" s="203"/>
      <c r="AJ46" s="203"/>
      <c r="AK46" s="203"/>
      <c r="AL46" s="203"/>
      <c r="AM46" s="203"/>
      <c r="AN46" s="167"/>
      <c r="AO46" s="167"/>
      <c r="AP46" s="167"/>
      <c r="AQ46" s="167"/>
      <c r="AR46" s="167"/>
      <c r="AS46" s="167"/>
      <c r="AT46" s="167"/>
      <c r="AU46" s="167"/>
      <c r="AV46" s="167"/>
      <c r="AW46" s="167"/>
      <c r="AX46" s="167"/>
      <c r="AY46" s="167"/>
    </row>
    <row r="47" spans="1:51" ht="15" x14ac:dyDescent="0.25">
      <c r="A47" s="149">
        <f>YampaRiverInflow.TotalOutflow!A47</f>
        <v>45992</v>
      </c>
      <c r="B47" s="280"/>
      <c r="C47" s="270"/>
      <c r="D47" s="285">
        <v>0.45500000000000002</v>
      </c>
      <c r="E47" s="190">
        <v>15.84782</v>
      </c>
      <c r="F47" s="190">
        <v>94.941029999999998</v>
      </c>
      <c r="G47" s="190">
        <v>-1.6679900000000001</v>
      </c>
      <c r="H47" s="190">
        <v>27.110379999999999</v>
      </c>
      <c r="I47" s="190">
        <v>15.47331</v>
      </c>
      <c r="J47" s="190">
        <v>23.397189999999998</v>
      </c>
      <c r="K47" s="190">
        <v>-21.467200000000002</v>
      </c>
      <c r="L47" s="190">
        <v>-1.96912</v>
      </c>
      <c r="M47" s="190">
        <v>6.1689999999999996</v>
      </c>
      <c r="N47" s="190">
        <v>-8.7340999999999998</v>
      </c>
      <c r="O47" s="190">
        <v>2.1890200000000002</v>
      </c>
      <c r="P47" s="190">
        <v>6.2199300000000006</v>
      </c>
      <c r="Q47" s="190">
        <v>-1.9193900000000002</v>
      </c>
      <c r="R47" s="190">
        <v>-0.40073999999999999</v>
      </c>
      <c r="S47" s="190">
        <v>-10.7593</v>
      </c>
      <c r="T47" s="190">
        <v>-7.3306499999999994</v>
      </c>
      <c r="U47" s="190">
        <v>7.5781999999999998</v>
      </c>
      <c r="V47" s="190">
        <v>10.29767</v>
      </c>
      <c r="W47" s="190">
        <v>-5.8699700000000004</v>
      </c>
      <c r="X47" s="190">
        <v>24.633080000000003</v>
      </c>
      <c r="Y47" s="190">
        <v>23.363189999999999</v>
      </c>
      <c r="Z47" s="190">
        <v>-1.2471300000000001</v>
      </c>
      <c r="AA47" s="190">
        <v>-6.3736999999999995</v>
      </c>
      <c r="AB47" s="190">
        <v>5.9137360000000001</v>
      </c>
      <c r="AC47" s="190">
        <v>15.60941</v>
      </c>
      <c r="AD47" s="190">
        <v>24.042540000000002</v>
      </c>
      <c r="AE47" s="190">
        <v>-3.4043299999999999</v>
      </c>
      <c r="AF47" s="190">
        <v>8.3700100000000006</v>
      </c>
      <c r="AG47" s="190">
        <v>26.24044</v>
      </c>
      <c r="AH47" s="190">
        <v>9.7062999999999988</v>
      </c>
      <c r="AI47" s="203"/>
      <c r="AJ47" s="203"/>
      <c r="AK47" s="203"/>
      <c r="AL47" s="203"/>
      <c r="AM47" s="203"/>
      <c r="AN47" s="167"/>
      <c r="AO47" s="167"/>
      <c r="AP47" s="167"/>
      <c r="AQ47" s="167"/>
      <c r="AR47" s="167"/>
      <c r="AS47" s="167"/>
      <c r="AT47" s="167"/>
      <c r="AU47" s="167"/>
      <c r="AV47" s="167"/>
      <c r="AW47" s="167"/>
      <c r="AX47" s="167"/>
      <c r="AY47" s="167"/>
    </row>
    <row r="48" spans="1:51" ht="15" x14ac:dyDescent="0.25">
      <c r="A48" s="149">
        <f>YampaRiverInflow.TotalOutflow!A48</f>
        <v>46023</v>
      </c>
      <c r="B48" s="280"/>
      <c r="C48" s="270"/>
      <c r="D48" s="285">
        <v>3.9950000000000001</v>
      </c>
      <c r="E48" s="190">
        <v>8.1073400000000007</v>
      </c>
      <c r="F48" s="190">
        <v>-4.0167999999999999</v>
      </c>
      <c r="G48" s="190">
        <v>-0.42529</v>
      </c>
      <c r="H48" s="190">
        <v>-9.22471</v>
      </c>
      <c r="I48" s="190">
        <v>16.908450000000002</v>
      </c>
      <c r="J48" s="190">
        <v>1.48193</v>
      </c>
      <c r="K48" s="190">
        <v>-11.1562</v>
      </c>
      <c r="L48" s="190">
        <v>-10.2127</v>
      </c>
      <c r="M48" s="190">
        <v>-20.743200000000002</v>
      </c>
      <c r="N48" s="190">
        <v>-9.2751999999999999</v>
      </c>
      <c r="O48" s="190">
        <v>-13.9984</v>
      </c>
      <c r="P48" s="190">
        <v>-0.47846</v>
      </c>
      <c r="Q48" s="190">
        <v>-2.4032600000000004</v>
      </c>
      <c r="R48" s="190">
        <v>3.4120999999999997</v>
      </c>
      <c r="S48" s="190">
        <v>-10.2646</v>
      </c>
      <c r="T48" s="190">
        <v>17.93282</v>
      </c>
      <c r="U48" s="190">
        <v>-2.55436</v>
      </c>
      <c r="V48" s="190">
        <v>-2.7433800000000002</v>
      </c>
      <c r="W48" s="190">
        <v>-21.323400000000003</v>
      </c>
      <c r="X48" s="190">
        <v>2.622719</v>
      </c>
      <c r="Y48" s="190">
        <v>3.4634200000000002</v>
      </c>
      <c r="Z48" s="190">
        <v>7.8842790000000003</v>
      </c>
      <c r="AA48" s="190">
        <v>16.61054</v>
      </c>
      <c r="AB48" s="190">
        <v>8.8169590000000007</v>
      </c>
      <c r="AC48" s="190">
        <v>17.907229999999998</v>
      </c>
      <c r="AD48" s="190">
        <v>12.460120000000002</v>
      </c>
      <c r="AE48" s="190">
        <v>7.4652799999999999</v>
      </c>
      <c r="AF48" s="190">
        <v>6.9913500000000006</v>
      </c>
      <c r="AG48" s="190">
        <v>-30.0366</v>
      </c>
      <c r="AH48" s="190">
        <v>0.34805000000000003</v>
      </c>
      <c r="AI48" s="203"/>
      <c r="AJ48" s="203"/>
      <c r="AK48" s="203"/>
      <c r="AL48" s="203"/>
      <c r="AM48" s="203"/>
      <c r="AN48" s="167"/>
      <c r="AO48" s="167"/>
      <c r="AP48" s="167"/>
      <c r="AQ48" s="167"/>
      <c r="AR48" s="167"/>
      <c r="AS48" s="167"/>
      <c r="AT48" s="167"/>
      <c r="AU48" s="167"/>
      <c r="AV48" s="167"/>
      <c r="AW48" s="167"/>
      <c r="AX48" s="167"/>
      <c r="AY48" s="167"/>
    </row>
    <row r="49" spans="1:1005" ht="15" x14ac:dyDescent="0.25">
      <c r="A49" s="149">
        <f>YampaRiverInflow.TotalOutflow!A49</f>
        <v>46054</v>
      </c>
      <c r="B49" s="280"/>
      <c r="C49" s="270"/>
      <c r="D49" s="285">
        <v>-2.7010000000000001</v>
      </c>
      <c r="E49" s="190">
        <v>14.93486</v>
      </c>
      <c r="F49" s="190">
        <v>-2.7169299999999996</v>
      </c>
      <c r="G49" s="190">
        <v>1.1206400000000001</v>
      </c>
      <c r="H49" s="190">
        <v>-12.965299999999999</v>
      </c>
      <c r="I49" s="190">
        <v>0.91830999999999996</v>
      </c>
      <c r="J49" s="190">
        <v>1.91351</v>
      </c>
      <c r="K49" s="190">
        <v>-9.2040600000000001</v>
      </c>
      <c r="L49" s="190">
        <v>-8.6602700000000006</v>
      </c>
      <c r="M49" s="190">
        <v>-7.7134099999999997</v>
      </c>
      <c r="N49" s="190">
        <v>-7.8451700000000004</v>
      </c>
      <c r="O49" s="190">
        <v>-18.252200000000002</v>
      </c>
      <c r="P49" s="190">
        <v>-3.1171700000000002</v>
      </c>
      <c r="Q49" s="190">
        <v>-7.3280799999999999</v>
      </c>
      <c r="R49" s="190">
        <v>1.02014</v>
      </c>
      <c r="S49" s="190">
        <v>-14.3032</v>
      </c>
      <c r="T49" s="190">
        <v>-13.955</v>
      </c>
      <c r="U49" s="190">
        <v>-11.963200000000001</v>
      </c>
      <c r="V49" s="190">
        <v>-5.2006099999999993</v>
      </c>
      <c r="W49" s="190">
        <v>-1.8404100000000001</v>
      </c>
      <c r="X49" s="190">
        <v>4.1879590000000002</v>
      </c>
      <c r="Y49" s="190">
        <v>8.0341699999999996</v>
      </c>
      <c r="Z49" s="190">
        <v>-3.2283200000000001</v>
      </c>
      <c r="AA49" s="190">
        <v>-5.3345600000000006</v>
      </c>
      <c r="AB49" s="190">
        <v>-3.9803500000000001</v>
      </c>
      <c r="AC49" s="190">
        <v>3.725031</v>
      </c>
      <c r="AD49" s="190">
        <v>11.38289</v>
      </c>
      <c r="AE49" s="190">
        <v>9.9543199999999992</v>
      </c>
      <c r="AF49" s="190">
        <v>4.1059299999999999</v>
      </c>
      <c r="AG49" s="190">
        <v>-45.490699999999997</v>
      </c>
      <c r="AH49" s="190">
        <v>-8.9389900000000004</v>
      </c>
      <c r="AI49" s="203"/>
      <c r="AJ49" s="203"/>
      <c r="AK49" s="203"/>
      <c r="AL49" s="203"/>
      <c r="AM49" s="203"/>
      <c r="AN49" s="167"/>
      <c r="AO49" s="167"/>
      <c r="AP49" s="167"/>
      <c r="AQ49" s="167"/>
      <c r="AR49" s="167"/>
      <c r="AS49" s="167"/>
      <c r="AT49" s="167"/>
      <c r="AU49" s="167"/>
      <c r="AV49" s="167"/>
      <c r="AW49" s="167"/>
      <c r="AX49" s="167"/>
      <c r="AY49" s="167"/>
    </row>
    <row r="50" spans="1:1005" ht="15" x14ac:dyDescent="0.25">
      <c r="A50" s="149">
        <f>YampaRiverInflow.TotalOutflow!A50</f>
        <v>46082</v>
      </c>
      <c r="B50" s="280"/>
      <c r="C50" s="270"/>
      <c r="D50" s="285">
        <v>-3.2639999999999998</v>
      </c>
      <c r="E50" s="190">
        <v>-3.0748000000000002</v>
      </c>
      <c r="F50" s="190">
        <v>33.225720000000003</v>
      </c>
      <c r="G50" s="190">
        <v>11.037510000000001</v>
      </c>
      <c r="H50" s="190">
        <v>4.6733700000000002</v>
      </c>
      <c r="I50" s="190">
        <v>4.0890000000000003E-2</v>
      </c>
      <c r="J50" s="190">
        <v>8.1969799999999999</v>
      </c>
      <c r="K50" s="190">
        <v>5.5769299999999999</v>
      </c>
      <c r="L50" s="190">
        <v>-5.0199499999999997</v>
      </c>
      <c r="M50" s="190">
        <v>-3.68032</v>
      </c>
      <c r="N50" s="190">
        <v>-25.690300000000001</v>
      </c>
      <c r="O50" s="190">
        <v>16.045670000000001</v>
      </c>
      <c r="P50" s="190">
        <v>-10.3043</v>
      </c>
      <c r="Q50" s="190">
        <v>-11.892200000000001</v>
      </c>
      <c r="R50" s="190">
        <v>0.31795999999999996</v>
      </c>
      <c r="S50" s="190">
        <v>-9.7432599999999994</v>
      </c>
      <c r="T50" s="190">
        <v>-12.145200000000001</v>
      </c>
      <c r="U50" s="190">
        <v>-6.3741000000000003</v>
      </c>
      <c r="V50" s="190">
        <v>-11.247</v>
      </c>
      <c r="W50" s="190">
        <v>-5.8244099999999994</v>
      </c>
      <c r="X50" s="190">
        <v>-14.067500000000001</v>
      </c>
      <c r="Y50" s="190">
        <v>-1.27335</v>
      </c>
      <c r="Z50" s="190">
        <v>-1.8987400000000001</v>
      </c>
      <c r="AA50" s="190">
        <v>-12.0581</v>
      </c>
      <c r="AB50" s="190">
        <v>-1.39941</v>
      </c>
      <c r="AC50" s="190">
        <v>3.0619520000000002</v>
      </c>
      <c r="AD50" s="190">
        <v>0.5556236</v>
      </c>
      <c r="AE50" s="190">
        <v>2.51511</v>
      </c>
      <c r="AF50" s="190">
        <v>-1.48194</v>
      </c>
      <c r="AG50" s="190">
        <v>-85.616900000000001</v>
      </c>
      <c r="AH50" s="190">
        <v>-18.977</v>
      </c>
      <c r="AI50" s="203"/>
      <c r="AJ50" s="203"/>
      <c r="AK50" s="203"/>
      <c r="AL50" s="203"/>
      <c r="AM50" s="203"/>
      <c r="AN50" s="167"/>
      <c r="AO50" s="167"/>
      <c r="AP50" s="167"/>
      <c r="AQ50" s="167"/>
      <c r="AR50" s="167"/>
      <c r="AS50" s="167"/>
      <c r="AT50" s="167"/>
      <c r="AU50" s="167"/>
      <c r="AV50" s="167"/>
      <c r="AW50" s="167"/>
      <c r="AX50" s="167"/>
      <c r="AY50" s="167"/>
    </row>
    <row r="51" spans="1:1005" ht="15" x14ac:dyDescent="0.25">
      <c r="A51" s="149">
        <f>YampaRiverInflow.TotalOutflow!A51</f>
        <v>46113</v>
      </c>
      <c r="B51" s="280"/>
      <c r="C51" s="270"/>
      <c r="D51" s="285">
        <v>-8.6609999999999996</v>
      </c>
      <c r="E51" s="190">
        <v>-4.2431000000000001</v>
      </c>
      <c r="F51" s="190">
        <v>-7.57599</v>
      </c>
      <c r="G51" s="190">
        <v>15.395820000000001</v>
      </c>
      <c r="H51" s="190">
        <v>39.174210000000002</v>
      </c>
      <c r="I51" s="190">
        <v>-0.41738999999999998</v>
      </c>
      <c r="J51" s="190">
        <v>-3.9382700000000002</v>
      </c>
      <c r="K51" s="190">
        <v>0.93055999999999994</v>
      </c>
      <c r="L51" s="190">
        <v>-11.8729</v>
      </c>
      <c r="M51" s="190">
        <v>-13.3843</v>
      </c>
      <c r="N51" s="190">
        <v>-6.9093299999999997</v>
      </c>
      <c r="O51" s="190">
        <v>4.2983100000000007</v>
      </c>
      <c r="P51" s="190">
        <v>-1.6048699999999998</v>
      </c>
      <c r="Q51" s="190">
        <v>-3.3881199999999998</v>
      </c>
      <c r="R51" s="190">
        <v>-8.2623700000000007</v>
      </c>
      <c r="S51" s="190">
        <v>-14.0764</v>
      </c>
      <c r="T51" s="190">
        <v>-15.644399999999999</v>
      </c>
      <c r="U51" s="190">
        <v>-20.3934</v>
      </c>
      <c r="V51" s="190">
        <v>-12.2591</v>
      </c>
      <c r="W51" s="190">
        <v>-6.0398699999999996</v>
      </c>
      <c r="X51" s="190">
        <v>14.186459999999999</v>
      </c>
      <c r="Y51" s="190">
        <v>-9.3056399999999986</v>
      </c>
      <c r="Z51" s="190">
        <v>-4.80497</v>
      </c>
      <c r="AA51" s="190">
        <v>-4.7238199999999999</v>
      </c>
      <c r="AB51" s="190">
        <v>-4.9565900000000003</v>
      </c>
      <c r="AC51" s="190">
        <v>-3.62934</v>
      </c>
      <c r="AD51" s="190">
        <v>-36.724299999999999</v>
      </c>
      <c r="AE51" s="190">
        <v>5.76356</v>
      </c>
      <c r="AF51" s="190">
        <v>12.84352</v>
      </c>
      <c r="AG51" s="190">
        <v>-51.0623</v>
      </c>
      <c r="AH51" s="190">
        <v>-15.1135</v>
      </c>
      <c r="AI51" s="203"/>
      <c r="AJ51" s="203"/>
      <c r="AK51" s="203"/>
      <c r="AL51" s="203"/>
      <c r="AM51" s="203"/>
      <c r="AN51" s="167"/>
      <c r="AO51" s="167"/>
      <c r="AP51" s="167"/>
      <c r="AQ51" s="167"/>
      <c r="AR51" s="167"/>
      <c r="AS51" s="167"/>
      <c r="AT51" s="167"/>
      <c r="AU51" s="167"/>
      <c r="AV51" s="167"/>
      <c r="AW51" s="167"/>
      <c r="AX51" s="167"/>
      <c r="AY51" s="167"/>
    </row>
    <row r="52" spans="1:1005" ht="15" x14ac:dyDescent="0.25">
      <c r="A52" s="149">
        <f>YampaRiverInflow.TotalOutflow!A52</f>
        <v>46143</v>
      </c>
      <c r="B52" s="280"/>
      <c r="C52" s="270"/>
      <c r="D52" s="285">
        <v>-3.11</v>
      </c>
      <c r="E52" s="190">
        <v>-13.974399999999999</v>
      </c>
      <c r="F52" s="190">
        <v>-8.2093600000000002</v>
      </c>
      <c r="G52" s="190">
        <v>11.730090000000001</v>
      </c>
      <c r="H52" s="190">
        <v>21.999099999999999</v>
      </c>
      <c r="I52" s="190">
        <v>0.11092</v>
      </c>
      <c r="J52" s="190">
        <v>-14.867799999999999</v>
      </c>
      <c r="K52" s="190">
        <v>-7.1809500000000002</v>
      </c>
      <c r="L52" s="190">
        <v>-5.66974</v>
      </c>
      <c r="M52" s="190">
        <v>-33.700400000000002</v>
      </c>
      <c r="N52" s="190">
        <v>-4.7220800000000001</v>
      </c>
      <c r="O52" s="190">
        <v>-17.381799999999998</v>
      </c>
      <c r="P52" s="190">
        <v>-33.279300000000006</v>
      </c>
      <c r="Q52" s="190">
        <v>-5.4207200000000002</v>
      </c>
      <c r="R52" s="190">
        <v>-5.2464300000000001</v>
      </c>
      <c r="S52" s="190">
        <v>3.1493000000000002</v>
      </c>
      <c r="T52" s="190">
        <v>-9.5569299999999995</v>
      </c>
      <c r="U52" s="190">
        <v>4.5381899999999993</v>
      </c>
      <c r="V52" s="190">
        <v>2.7454499999999999</v>
      </c>
      <c r="W52" s="190">
        <v>4.5651899999999994</v>
      </c>
      <c r="X52" s="190">
        <v>0.1095455</v>
      </c>
      <c r="Y52" s="190">
        <v>7.3637499999999996</v>
      </c>
      <c r="Z52" s="190">
        <v>8.667313</v>
      </c>
      <c r="AA52" s="190">
        <v>9.6379000000000001</v>
      </c>
      <c r="AB52" s="190">
        <v>-0.59501400000000004</v>
      </c>
      <c r="AC52" s="190">
        <v>-7.1286899999999997</v>
      </c>
      <c r="AD52" s="190">
        <v>13.089129999999999</v>
      </c>
      <c r="AE52" s="190">
        <v>7.5992100000000002</v>
      </c>
      <c r="AF52" s="190">
        <v>4.7034399999999996</v>
      </c>
      <c r="AG52" s="190">
        <v>-61.748899999999999</v>
      </c>
      <c r="AH52" s="190">
        <v>-4.7955200000000007</v>
      </c>
      <c r="AI52" s="203"/>
      <c r="AJ52" s="203"/>
      <c r="AK52" s="203"/>
      <c r="AL52" s="203"/>
      <c r="AM52" s="203"/>
      <c r="AN52" s="167"/>
      <c r="AO52" s="167"/>
      <c r="AP52" s="167"/>
      <c r="AQ52" s="167"/>
      <c r="AR52" s="167"/>
      <c r="AS52" s="167"/>
      <c r="AT52" s="167"/>
      <c r="AU52" s="167"/>
      <c r="AV52" s="167"/>
      <c r="AW52" s="167"/>
      <c r="AX52" s="167"/>
      <c r="AY52" s="167"/>
    </row>
    <row r="53" spans="1:1005" ht="15" x14ac:dyDescent="0.25">
      <c r="A53" s="149">
        <f>YampaRiverInflow.TotalOutflow!A53</f>
        <v>46174</v>
      </c>
      <c r="B53" s="280"/>
      <c r="C53" s="270"/>
      <c r="D53" s="285">
        <v>-7.532</v>
      </c>
      <c r="E53" s="190">
        <v>4.0840300000000003</v>
      </c>
      <c r="F53" s="190">
        <v>-11.6759</v>
      </c>
      <c r="G53" s="190">
        <v>-4.1159999999999995E-2</v>
      </c>
      <c r="H53" s="190">
        <v>5.6090299999999997</v>
      </c>
      <c r="I53" s="190">
        <v>-3.69754</v>
      </c>
      <c r="J53" s="190">
        <v>-11.8339</v>
      </c>
      <c r="K53" s="190">
        <v>-9.2286099999999998</v>
      </c>
      <c r="L53" s="190">
        <v>-8.5176200000000009</v>
      </c>
      <c r="M53" s="190">
        <v>-26.906099999999999</v>
      </c>
      <c r="N53" s="190">
        <v>-30.0809</v>
      </c>
      <c r="O53" s="190">
        <v>1.8562000000000001</v>
      </c>
      <c r="P53" s="190">
        <v>-14.7171</v>
      </c>
      <c r="Q53" s="190">
        <v>-14.012499999999999</v>
      </c>
      <c r="R53" s="190">
        <v>-1.51996</v>
      </c>
      <c r="S53" s="190">
        <v>-16.566500000000001</v>
      </c>
      <c r="T53" s="190">
        <v>-17.7789</v>
      </c>
      <c r="U53" s="190">
        <v>-8.3348700000000004</v>
      </c>
      <c r="V53" s="190">
        <v>-5.4185299999999996</v>
      </c>
      <c r="W53" s="190">
        <v>-7.2006999999999994</v>
      </c>
      <c r="X53" s="190">
        <v>-0.73851199999999995</v>
      </c>
      <c r="Y53" s="190">
        <v>2.2777600000000002</v>
      </c>
      <c r="Z53" s="190">
        <v>-1.24882</v>
      </c>
      <c r="AA53" s="190">
        <v>-2.2548400000000002</v>
      </c>
      <c r="AB53" s="190">
        <v>-7.8657200000000005</v>
      </c>
      <c r="AC53" s="190">
        <v>-7.5185699999999995</v>
      </c>
      <c r="AD53" s="190">
        <v>-7.5434399999999995</v>
      </c>
      <c r="AE53" s="190">
        <v>4.59762</v>
      </c>
      <c r="AF53" s="190">
        <v>13.497540000000001</v>
      </c>
      <c r="AG53" s="190">
        <v>-26.186700000000002</v>
      </c>
      <c r="AH53" s="190">
        <v>-3.3491300000000002</v>
      </c>
      <c r="AI53" s="203"/>
      <c r="AJ53" s="203"/>
      <c r="AK53" s="203"/>
      <c r="AL53" s="203"/>
      <c r="AM53" s="203"/>
      <c r="AN53" s="167"/>
      <c r="AO53" s="167"/>
      <c r="AP53" s="167"/>
      <c r="AQ53" s="167"/>
      <c r="AR53" s="167"/>
      <c r="AS53" s="167"/>
      <c r="AT53" s="167"/>
      <c r="AU53" s="167"/>
      <c r="AV53" s="167"/>
      <c r="AW53" s="167"/>
      <c r="AX53" s="167"/>
      <c r="AY53" s="167"/>
    </row>
    <row r="54" spans="1:1005" ht="15" x14ac:dyDescent="0.25">
      <c r="A54" s="149">
        <f>YampaRiverInflow.TotalOutflow!A54</f>
        <v>46204</v>
      </c>
      <c r="B54" s="280"/>
      <c r="C54" s="270"/>
      <c r="D54" s="285">
        <v>-8.2880000000000003</v>
      </c>
      <c r="E54" s="190">
        <v>8.1272700000000011</v>
      </c>
      <c r="F54" s="190">
        <v>-11.493399999999999</v>
      </c>
      <c r="G54" s="190">
        <v>10.728009999999999</v>
      </c>
      <c r="H54" s="190">
        <v>8.7200199999999999</v>
      </c>
      <c r="I54" s="190">
        <v>-1.2666099999999998</v>
      </c>
      <c r="J54" s="190">
        <v>-11.347200000000001</v>
      </c>
      <c r="K54" s="190">
        <v>-18.336200000000002</v>
      </c>
      <c r="L54" s="190">
        <v>-2.94312</v>
      </c>
      <c r="M54" s="190">
        <v>-31.489599999999999</v>
      </c>
      <c r="N54" s="190">
        <v>-20.471400000000003</v>
      </c>
      <c r="O54" s="190">
        <v>-11.8964</v>
      </c>
      <c r="P54" s="190">
        <v>-5.89581</v>
      </c>
      <c r="Q54" s="190">
        <v>-9.4188299999999998</v>
      </c>
      <c r="R54" s="190">
        <v>-9.6500499999999985</v>
      </c>
      <c r="S54" s="190">
        <v>-13.497399999999999</v>
      </c>
      <c r="T54" s="190">
        <v>-20.7821</v>
      </c>
      <c r="U54" s="190">
        <v>-5.3935699999999995</v>
      </c>
      <c r="V54" s="190">
        <v>-16.034399999999998</v>
      </c>
      <c r="W54" s="190">
        <v>-7.2505600000000001</v>
      </c>
      <c r="X54" s="190">
        <v>-12.2248</v>
      </c>
      <c r="Y54" s="190">
        <v>-2.5033499999999997</v>
      </c>
      <c r="Z54" s="190">
        <v>-0.440502</v>
      </c>
      <c r="AA54" s="190">
        <v>11.24718</v>
      </c>
      <c r="AB54" s="190">
        <v>-1.8387200000000001</v>
      </c>
      <c r="AC54" s="190">
        <v>-11.0794</v>
      </c>
      <c r="AD54" s="190">
        <v>-4.7515900000000002</v>
      </c>
      <c r="AE54" s="190">
        <v>1.85019</v>
      </c>
      <c r="AF54" s="190">
        <v>3.09552</v>
      </c>
      <c r="AG54" s="190">
        <v>-10.6083</v>
      </c>
      <c r="AH54" s="190">
        <v>-7.64445</v>
      </c>
      <c r="AI54" s="203"/>
      <c r="AJ54" s="203"/>
      <c r="AK54" s="203"/>
      <c r="AL54" s="203"/>
      <c r="AM54" s="203"/>
      <c r="AN54" s="167"/>
      <c r="AO54" s="167"/>
      <c r="AP54" s="167"/>
      <c r="AQ54" s="167"/>
      <c r="AR54" s="167"/>
      <c r="AS54" s="167"/>
      <c r="AT54" s="167"/>
      <c r="AU54" s="167"/>
      <c r="AV54" s="167"/>
      <c r="AW54" s="167"/>
      <c r="AX54" s="167"/>
      <c r="AY54" s="167"/>
    </row>
    <row r="55" spans="1:1005" ht="15" x14ac:dyDescent="0.25">
      <c r="A55" s="149">
        <f>YampaRiverInflow.TotalOutflow!A55</f>
        <v>46235</v>
      </c>
      <c r="B55" s="280"/>
      <c r="C55" s="270"/>
      <c r="D55" s="285">
        <v>-5.89</v>
      </c>
      <c r="E55" s="190">
        <v>2.1968100000000002</v>
      </c>
      <c r="F55" s="190">
        <v>-4.3264100000000001</v>
      </c>
      <c r="G55" s="190">
        <v>-10.6752</v>
      </c>
      <c r="H55" s="190">
        <v>1.8042</v>
      </c>
      <c r="I55" s="190">
        <v>4.2788000000000004</v>
      </c>
      <c r="J55" s="190">
        <v>-12.226000000000001</v>
      </c>
      <c r="K55" s="190">
        <v>-3.8130300000000004</v>
      </c>
      <c r="L55" s="190">
        <v>-0.78469000000000011</v>
      </c>
      <c r="M55" s="190">
        <v>-7.6042100000000001</v>
      </c>
      <c r="N55" s="190">
        <v>-5.4120699999999999</v>
      </c>
      <c r="O55" s="190">
        <v>-13.8598</v>
      </c>
      <c r="P55" s="190">
        <v>-14.737</v>
      </c>
      <c r="Q55" s="190">
        <v>-6.2569600000000003</v>
      </c>
      <c r="R55" s="190">
        <v>-22.553799999999999</v>
      </c>
      <c r="S55" s="190">
        <v>-2.4493899999999997</v>
      </c>
      <c r="T55" s="190">
        <v>-15.1355</v>
      </c>
      <c r="U55" s="190">
        <v>2.9768400000000002</v>
      </c>
      <c r="V55" s="190">
        <v>5.9177799999999996</v>
      </c>
      <c r="W55" s="190">
        <v>3.3304999999999998</v>
      </c>
      <c r="X55" s="190">
        <v>10.576969999999999</v>
      </c>
      <c r="Y55" s="190">
        <v>-7.4222299999999999</v>
      </c>
      <c r="Z55" s="190">
        <v>-2.7236199999999999</v>
      </c>
      <c r="AA55" s="190">
        <v>11.2767</v>
      </c>
      <c r="AB55" s="190">
        <v>-2.6559499999999998</v>
      </c>
      <c r="AC55" s="190">
        <v>3.1679930000000001</v>
      </c>
      <c r="AD55" s="190">
        <v>-8.08446</v>
      </c>
      <c r="AE55" s="190">
        <v>4.3259999999999996</v>
      </c>
      <c r="AF55" s="190">
        <v>3.7869800000000002</v>
      </c>
      <c r="AG55" s="190">
        <v>-3.9497499999999999</v>
      </c>
      <c r="AH55" s="190">
        <v>-0.94598000000000004</v>
      </c>
      <c r="AI55" s="203"/>
      <c r="AJ55" s="203"/>
      <c r="AK55" s="203"/>
      <c r="AL55" s="203"/>
      <c r="AM55" s="203"/>
      <c r="AN55" s="167"/>
      <c r="AO55" s="167"/>
      <c r="AP55" s="167"/>
      <c r="AQ55" s="167"/>
      <c r="AR55" s="167"/>
      <c r="AS55" s="167"/>
      <c r="AT55" s="167"/>
      <c r="AU55" s="167"/>
      <c r="AV55" s="167"/>
      <c r="AW55" s="167"/>
      <c r="AX55" s="167"/>
      <c r="AY55" s="167"/>
    </row>
    <row r="56" spans="1:1005" ht="15" x14ac:dyDescent="0.25">
      <c r="A56" s="149">
        <f>YampaRiverInflow.TotalOutflow!A56</f>
        <v>46266</v>
      </c>
      <c r="B56" s="280"/>
      <c r="C56" s="270"/>
      <c r="D56" s="285">
        <v>-9.9890000000000008</v>
      </c>
      <c r="E56" s="190">
        <v>15.860709999999999</v>
      </c>
      <c r="F56" s="190">
        <v>4.2184399999999993</v>
      </c>
      <c r="G56" s="190">
        <v>2.1504499999999998</v>
      </c>
      <c r="H56" s="190">
        <v>-6.8963000000000001</v>
      </c>
      <c r="I56" s="190">
        <v>-12.975100000000001</v>
      </c>
      <c r="J56" s="190">
        <v>-7.1190200000000008</v>
      </c>
      <c r="K56" s="190">
        <v>-2.2877899999999998</v>
      </c>
      <c r="L56" s="190">
        <v>-15.519200000000001</v>
      </c>
      <c r="M56" s="190">
        <v>-21.1785</v>
      </c>
      <c r="N56" s="190">
        <v>-6.0739200000000002</v>
      </c>
      <c r="O56" s="190">
        <v>-3.6959299999999997</v>
      </c>
      <c r="P56" s="190">
        <v>0.22959000000000002</v>
      </c>
      <c r="Q56" s="190">
        <v>-2.0469200000000001</v>
      </c>
      <c r="R56" s="190">
        <v>-1.55017</v>
      </c>
      <c r="S56" s="190">
        <v>8.7733099999999986</v>
      </c>
      <c r="T56" s="190">
        <v>-8.4957199999999986</v>
      </c>
      <c r="U56" s="190">
        <v>10.460270000000001</v>
      </c>
      <c r="V56" s="190">
        <v>-5.7617600000000007</v>
      </c>
      <c r="W56" s="190">
        <v>-2.9507099999999999</v>
      </c>
      <c r="X56" s="190">
        <v>5.573264</v>
      </c>
      <c r="Y56" s="190">
        <v>6.7049099999999999</v>
      </c>
      <c r="Z56" s="190">
        <v>-0.37902999999999998</v>
      </c>
      <c r="AA56" s="190">
        <v>1.002618</v>
      </c>
      <c r="AB56" s="190">
        <v>4.0797420000000004</v>
      </c>
      <c r="AC56" s="190">
        <v>-5.3277200000000002</v>
      </c>
      <c r="AD56" s="190">
        <v>-6.2411499999999993</v>
      </c>
      <c r="AE56" s="190">
        <v>2.4840100000000001</v>
      </c>
      <c r="AF56" s="190">
        <v>5.2410399999999999</v>
      </c>
      <c r="AG56" s="190">
        <v>-12.903600000000001</v>
      </c>
      <c r="AH56" s="190">
        <v>8.5776000000000003</v>
      </c>
      <c r="AI56" s="203"/>
      <c r="AJ56" s="203"/>
      <c r="AK56" s="203"/>
      <c r="AL56" s="203"/>
      <c r="AM56" s="203"/>
      <c r="AN56" s="167"/>
      <c r="AO56" s="167"/>
      <c r="AP56" s="167"/>
      <c r="AQ56" s="167"/>
      <c r="AR56" s="167"/>
      <c r="AS56" s="167"/>
      <c r="AT56" s="167"/>
      <c r="AU56" s="167"/>
      <c r="AV56" s="167"/>
      <c r="AW56" s="167"/>
      <c r="AX56" s="167"/>
      <c r="AY56" s="167"/>
    </row>
    <row r="57" spans="1:1005" ht="15" x14ac:dyDescent="0.25">
      <c r="A57" s="149">
        <f>YampaRiverInflow.TotalOutflow!A57</f>
        <v>46296</v>
      </c>
      <c r="B57" s="280"/>
      <c r="C57" s="270"/>
      <c r="D57" s="285">
        <v>-1.8360000000000001</v>
      </c>
      <c r="E57" s="190">
        <v>-8.1954599999999989</v>
      </c>
      <c r="F57" s="190">
        <v>1.15303</v>
      </c>
      <c r="G57" s="190">
        <v>4.8546899999999997</v>
      </c>
      <c r="H57" s="190">
        <v>-2.7721900000000002</v>
      </c>
      <c r="I57" s="190">
        <v>10.111030000000001</v>
      </c>
      <c r="J57" s="190">
        <v>-7.8798000000000004</v>
      </c>
      <c r="K57" s="190">
        <v>4.2608300000000003</v>
      </c>
      <c r="L57" s="190">
        <v>-9.0296399999999988</v>
      </c>
      <c r="M57" s="190">
        <v>-19.219099999999997</v>
      </c>
      <c r="N57" s="190">
        <v>-22.1523</v>
      </c>
      <c r="O57" s="190">
        <v>1.00861</v>
      </c>
      <c r="P57" s="190">
        <v>-7.54697</v>
      </c>
      <c r="Q57" s="190">
        <v>3.05389</v>
      </c>
      <c r="R57" s="190">
        <v>-0.55309000000000008</v>
      </c>
      <c r="S57" s="190">
        <v>-10.613</v>
      </c>
      <c r="T57" s="190">
        <v>-11.085899999999999</v>
      </c>
      <c r="U57" s="190">
        <v>5.77902</v>
      </c>
      <c r="V57" s="190">
        <v>-2.5799099999999999</v>
      </c>
      <c r="W57" s="190">
        <v>11.36007</v>
      </c>
      <c r="X57" s="190">
        <v>13.28439</v>
      </c>
      <c r="Y57" s="190">
        <v>-1.07623</v>
      </c>
      <c r="Z57" s="190">
        <v>6.7392950000000003</v>
      </c>
      <c r="AA57" s="190">
        <v>9.3276970000000006</v>
      </c>
      <c r="AB57" s="190">
        <v>9.8532309999999992</v>
      </c>
      <c r="AC57" s="190">
        <v>2.3867620000000001</v>
      </c>
      <c r="AD57" s="190">
        <v>-14.003299999999999</v>
      </c>
      <c r="AE57" s="190">
        <v>4.5726499999999994</v>
      </c>
      <c r="AF57" s="190">
        <v>16.06822</v>
      </c>
      <c r="AG57" s="190">
        <v>-0.16736000000000001</v>
      </c>
      <c r="AH57" s="190">
        <v>3.9343000000000004</v>
      </c>
      <c r="AI57" s="203"/>
      <c r="AJ57" s="203"/>
      <c r="AK57" s="203"/>
      <c r="AL57" s="203"/>
      <c r="AM57" s="203"/>
      <c r="AN57" s="167"/>
      <c r="AO57" s="167"/>
      <c r="AP57" s="167"/>
      <c r="AQ57" s="167"/>
      <c r="AR57" s="167"/>
      <c r="AS57" s="167"/>
      <c r="AT57" s="167"/>
      <c r="AU57" s="167"/>
      <c r="AV57" s="167"/>
      <c r="AW57" s="167"/>
      <c r="AX57" s="167"/>
      <c r="AY57" s="167"/>
    </row>
    <row r="58" spans="1:1005" ht="15" x14ac:dyDescent="0.25">
      <c r="A58" s="149">
        <f>YampaRiverInflow.TotalOutflow!A58</f>
        <v>46327</v>
      </c>
      <c r="B58" s="280"/>
      <c r="C58" s="270"/>
      <c r="D58" s="285">
        <v>-5.6420000000000003</v>
      </c>
      <c r="E58" s="190">
        <v>7.5139499999999995</v>
      </c>
      <c r="F58" s="190">
        <v>2.73468</v>
      </c>
      <c r="G58" s="190">
        <v>6.6013000000000002</v>
      </c>
      <c r="H58" s="190">
        <v>0.97684000000000004</v>
      </c>
      <c r="I58" s="190">
        <v>8.3629300000000004</v>
      </c>
      <c r="J58" s="190">
        <v>1.9108499999999999</v>
      </c>
      <c r="K58" s="190">
        <v>-3.2407300000000001</v>
      </c>
      <c r="L58" s="190">
        <v>2.9348700000000001</v>
      </c>
      <c r="M58" s="190">
        <v>-7.6372900000000001</v>
      </c>
      <c r="N58" s="190">
        <v>3.4327800000000002</v>
      </c>
      <c r="O58" s="190">
        <v>5.0682</v>
      </c>
      <c r="P58" s="190">
        <v>-2.44712</v>
      </c>
      <c r="Q58" s="190">
        <v>9.4311000000000007</v>
      </c>
      <c r="R58" s="190">
        <v>-7.2890100000000002</v>
      </c>
      <c r="S58" s="190">
        <v>-3.6388499999999997</v>
      </c>
      <c r="T58" s="190">
        <v>0.89403999999999995</v>
      </c>
      <c r="U58" s="190">
        <v>10.06827</v>
      </c>
      <c r="V58" s="190">
        <v>6.3182299999999998</v>
      </c>
      <c r="W58" s="190">
        <v>14.429110000000001</v>
      </c>
      <c r="X58" s="190">
        <v>13.14282</v>
      </c>
      <c r="Y58" s="190">
        <v>0.30604999999999999</v>
      </c>
      <c r="Z58" s="190">
        <v>3.2879200000000002</v>
      </c>
      <c r="AA58" s="190">
        <v>9.6716720000000009</v>
      </c>
      <c r="AB58" s="190">
        <v>20.124560000000002</v>
      </c>
      <c r="AC58" s="190">
        <v>-11.070600000000001</v>
      </c>
      <c r="AD58" s="190">
        <v>-13.8909</v>
      </c>
      <c r="AE58" s="190">
        <v>6.7825500000000005</v>
      </c>
      <c r="AF58" s="190">
        <v>12.2211</v>
      </c>
      <c r="AG58" s="190">
        <v>-13.3376</v>
      </c>
      <c r="AH58" s="190">
        <v>4.8029599999999997</v>
      </c>
      <c r="AI58" s="203"/>
      <c r="AJ58" s="203"/>
      <c r="AK58" s="203"/>
      <c r="AL58" s="203"/>
      <c r="AM58" s="203"/>
      <c r="AN58" s="167"/>
      <c r="AO58" s="167"/>
      <c r="AP58" s="167"/>
      <c r="AQ58" s="167"/>
      <c r="AR58" s="167"/>
      <c r="AS58" s="167"/>
      <c r="AT58" s="167"/>
      <c r="AU58" s="167"/>
      <c r="AV58" s="167"/>
      <c r="AW58" s="167"/>
      <c r="AX58" s="167"/>
      <c r="AY58" s="167"/>
    </row>
    <row r="59" spans="1:1005" ht="15" x14ac:dyDescent="0.25">
      <c r="A59" s="149">
        <f>YampaRiverInflow.TotalOutflow!A59</f>
        <v>46357</v>
      </c>
      <c r="B59" s="280"/>
      <c r="C59" s="270"/>
      <c r="D59" s="285">
        <v>0.45500000000000002</v>
      </c>
      <c r="E59" s="190">
        <v>94.941029999999998</v>
      </c>
      <c r="F59" s="190">
        <v>-1.6679900000000001</v>
      </c>
      <c r="G59" s="190">
        <v>27.110379999999999</v>
      </c>
      <c r="H59" s="190">
        <v>15.47331</v>
      </c>
      <c r="I59" s="190">
        <v>23.397189999999998</v>
      </c>
      <c r="J59" s="190">
        <v>-21.467200000000002</v>
      </c>
      <c r="K59" s="190">
        <v>-1.96912</v>
      </c>
      <c r="L59" s="190">
        <v>6.1689999999999996</v>
      </c>
      <c r="M59" s="190">
        <v>-8.7340999999999998</v>
      </c>
      <c r="N59" s="190">
        <v>2.1890200000000002</v>
      </c>
      <c r="O59" s="190">
        <v>6.2199300000000006</v>
      </c>
      <c r="P59" s="190">
        <v>-1.9193900000000002</v>
      </c>
      <c r="Q59" s="190">
        <v>-0.40073999999999999</v>
      </c>
      <c r="R59" s="190">
        <v>-10.7593</v>
      </c>
      <c r="S59" s="190">
        <v>-7.3306499999999994</v>
      </c>
      <c r="T59" s="190">
        <v>7.5781999999999998</v>
      </c>
      <c r="U59" s="190">
        <v>10.29767</v>
      </c>
      <c r="V59" s="190">
        <v>-5.8699700000000004</v>
      </c>
      <c r="W59" s="190">
        <v>24.633080000000003</v>
      </c>
      <c r="X59" s="190">
        <v>23.363189999999999</v>
      </c>
      <c r="Y59" s="190">
        <v>-1.2471300000000001</v>
      </c>
      <c r="Z59" s="190">
        <v>-6.3736999999999995</v>
      </c>
      <c r="AA59" s="190">
        <v>5.9137360000000001</v>
      </c>
      <c r="AB59" s="190">
        <v>15.60941</v>
      </c>
      <c r="AC59" s="190">
        <v>24.042540000000002</v>
      </c>
      <c r="AD59" s="190">
        <v>-3.4043299999999999</v>
      </c>
      <c r="AE59" s="190">
        <v>8.3700100000000006</v>
      </c>
      <c r="AF59" s="190">
        <v>26.24044</v>
      </c>
      <c r="AG59" s="190">
        <v>9.7062999999999988</v>
      </c>
      <c r="AH59" s="190">
        <v>15.84782</v>
      </c>
      <c r="AI59" s="203"/>
      <c r="AJ59" s="203"/>
      <c r="AK59" s="203"/>
      <c r="AL59" s="203"/>
      <c r="AM59" s="203"/>
      <c r="AN59" s="167"/>
      <c r="AO59" s="167"/>
      <c r="AP59" s="167"/>
      <c r="AQ59" s="167"/>
      <c r="AR59" s="167"/>
      <c r="AS59" s="167"/>
      <c r="AT59" s="167"/>
      <c r="AU59" s="167"/>
      <c r="AV59" s="167"/>
      <c r="AW59" s="167"/>
      <c r="AX59" s="167"/>
      <c r="AY59" s="167"/>
    </row>
    <row r="60" spans="1:1005" ht="15" x14ac:dyDescent="0.25">
      <c r="A60" s="149">
        <f>YampaRiverInflow.TotalOutflow!A60</f>
        <v>46388</v>
      </c>
      <c r="B60" s="280"/>
      <c r="C60" s="270"/>
      <c r="D60" s="285">
        <v>3.9950000000000001</v>
      </c>
      <c r="E60" s="190">
        <v>-4.0167999999999999</v>
      </c>
      <c r="F60" s="190">
        <v>-0.42529</v>
      </c>
      <c r="G60" s="190">
        <v>-9.22471</v>
      </c>
      <c r="H60" s="190">
        <v>16.908450000000002</v>
      </c>
      <c r="I60" s="190">
        <v>1.48193</v>
      </c>
      <c r="J60" s="190">
        <v>-11.1562</v>
      </c>
      <c r="K60" s="190">
        <v>-10.2127</v>
      </c>
      <c r="L60" s="190">
        <v>-20.743200000000002</v>
      </c>
      <c r="M60" s="190">
        <v>-9.2751999999999999</v>
      </c>
      <c r="N60" s="190">
        <v>-13.9984</v>
      </c>
      <c r="O60" s="190">
        <v>-0.47846</v>
      </c>
      <c r="P60" s="190">
        <v>-2.4032600000000004</v>
      </c>
      <c r="Q60" s="190">
        <v>3.4120999999999997</v>
      </c>
      <c r="R60" s="190">
        <v>-10.2646</v>
      </c>
      <c r="S60" s="190">
        <v>17.93282</v>
      </c>
      <c r="T60" s="190">
        <v>-2.55436</v>
      </c>
      <c r="U60" s="190">
        <v>-2.7433800000000002</v>
      </c>
      <c r="V60" s="190">
        <v>-21.323400000000003</v>
      </c>
      <c r="W60" s="190">
        <v>2.622719</v>
      </c>
      <c r="X60" s="190">
        <v>3.4634200000000002</v>
      </c>
      <c r="Y60" s="190">
        <v>7.8842790000000003</v>
      </c>
      <c r="Z60" s="190">
        <v>16.61054</v>
      </c>
      <c r="AA60" s="190">
        <v>8.8169590000000007</v>
      </c>
      <c r="AB60" s="190">
        <v>17.907229999999998</v>
      </c>
      <c r="AC60" s="190">
        <v>12.460120000000002</v>
      </c>
      <c r="AD60" s="190">
        <v>7.4652799999999999</v>
      </c>
      <c r="AE60" s="190">
        <v>6.9913500000000006</v>
      </c>
      <c r="AF60" s="190">
        <v>-30.0366</v>
      </c>
      <c r="AG60" s="190">
        <v>0.34805000000000003</v>
      </c>
      <c r="AH60" s="190">
        <v>8.1073400000000007</v>
      </c>
      <c r="AI60" s="203"/>
      <c r="AJ60" s="203"/>
      <c r="AK60" s="203"/>
      <c r="AL60" s="203"/>
      <c r="AM60" s="203"/>
      <c r="AN60" s="167"/>
      <c r="AO60" s="167"/>
      <c r="AP60" s="167"/>
      <c r="AQ60" s="167"/>
      <c r="AR60" s="167"/>
      <c r="AS60" s="167"/>
      <c r="AT60" s="167"/>
      <c r="AU60" s="167"/>
      <c r="AV60" s="167"/>
      <c r="AW60" s="167"/>
      <c r="AX60" s="167"/>
      <c r="AY60" s="167"/>
    </row>
    <row r="61" spans="1:1005" ht="15" x14ac:dyDescent="0.25">
      <c r="A61" s="149">
        <f>YampaRiverInflow.TotalOutflow!A61</f>
        <v>46419</v>
      </c>
      <c r="B61" s="280"/>
      <c r="C61" s="270"/>
      <c r="D61" s="285">
        <v>-2.7010000000000001</v>
      </c>
      <c r="E61" s="190">
        <v>-2.7169299999999996</v>
      </c>
      <c r="F61" s="190">
        <v>1.1206400000000001</v>
      </c>
      <c r="G61" s="190">
        <v>-12.965299999999999</v>
      </c>
      <c r="H61" s="190">
        <v>0.91830999999999996</v>
      </c>
      <c r="I61" s="190">
        <v>1.91351</v>
      </c>
      <c r="J61" s="190">
        <v>-9.2040600000000001</v>
      </c>
      <c r="K61" s="190">
        <v>-8.6602700000000006</v>
      </c>
      <c r="L61" s="190">
        <v>-7.7134099999999997</v>
      </c>
      <c r="M61" s="190">
        <v>-7.8451700000000004</v>
      </c>
      <c r="N61" s="190">
        <v>-18.252200000000002</v>
      </c>
      <c r="O61" s="190">
        <v>-3.1171700000000002</v>
      </c>
      <c r="P61" s="190">
        <v>-7.3280799999999999</v>
      </c>
      <c r="Q61" s="190">
        <v>1.02014</v>
      </c>
      <c r="R61" s="190">
        <v>-14.3032</v>
      </c>
      <c r="S61" s="190">
        <v>-13.955</v>
      </c>
      <c r="T61" s="190">
        <v>-11.963200000000001</v>
      </c>
      <c r="U61" s="190">
        <v>-5.2006099999999993</v>
      </c>
      <c r="V61" s="190">
        <v>-1.8404100000000001</v>
      </c>
      <c r="W61" s="190">
        <v>4.1879590000000002</v>
      </c>
      <c r="X61" s="190">
        <v>8.0341699999999996</v>
      </c>
      <c r="Y61" s="190">
        <v>-3.2283200000000001</v>
      </c>
      <c r="Z61" s="190">
        <v>-5.3345600000000006</v>
      </c>
      <c r="AA61" s="190">
        <v>-3.9803500000000001</v>
      </c>
      <c r="AB61" s="190">
        <v>3.725031</v>
      </c>
      <c r="AC61" s="190">
        <v>11.38289</v>
      </c>
      <c r="AD61" s="190">
        <v>9.9543199999999992</v>
      </c>
      <c r="AE61" s="190">
        <v>4.1059299999999999</v>
      </c>
      <c r="AF61" s="190">
        <v>-45.490699999999997</v>
      </c>
      <c r="AG61" s="190">
        <v>-8.9389900000000004</v>
      </c>
      <c r="AH61" s="190">
        <v>14.93486</v>
      </c>
      <c r="AI61" s="203"/>
      <c r="AJ61" s="203"/>
      <c r="AK61" s="203"/>
      <c r="AL61" s="203"/>
      <c r="AM61" s="203"/>
      <c r="AN61" s="167"/>
      <c r="AO61" s="167"/>
      <c r="AP61" s="167"/>
      <c r="AQ61" s="167"/>
      <c r="AR61" s="167"/>
      <c r="AS61" s="167"/>
      <c r="AT61" s="167"/>
      <c r="AU61" s="167"/>
      <c r="AV61" s="167"/>
      <c r="AW61" s="167"/>
      <c r="AX61" s="167"/>
      <c r="AY61" s="167"/>
    </row>
    <row r="62" spans="1:1005" ht="15" x14ac:dyDescent="0.25">
      <c r="A62" s="149">
        <f>YampaRiverInflow.TotalOutflow!A62</f>
        <v>46447</v>
      </c>
      <c r="B62" s="280"/>
      <c r="C62" s="270"/>
      <c r="D62" s="285">
        <v>-3.2639999999999998</v>
      </c>
      <c r="E62" s="190">
        <v>33.225720000000003</v>
      </c>
      <c r="F62" s="190">
        <v>11.037510000000001</v>
      </c>
      <c r="G62" s="190">
        <v>4.6733700000000002</v>
      </c>
      <c r="H62" s="190">
        <v>4.0890000000000003E-2</v>
      </c>
      <c r="I62" s="190">
        <v>8.1969799999999999</v>
      </c>
      <c r="J62" s="190">
        <v>5.5769299999999999</v>
      </c>
      <c r="K62" s="190">
        <v>-5.0199499999999997</v>
      </c>
      <c r="L62" s="190">
        <v>-3.68032</v>
      </c>
      <c r="M62" s="190">
        <v>-25.690300000000001</v>
      </c>
      <c r="N62" s="190">
        <v>16.045670000000001</v>
      </c>
      <c r="O62" s="190">
        <v>-10.3043</v>
      </c>
      <c r="P62" s="190">
        <v>-11.892200000000001</v>
      </c>
      <c r="Q62" s="190">
        <v>0.31795999999999996</v>
      </c>
      <c r="R62" s="190">
        <v>-9.7432599999999994</v>
      </c>
      <c r="S62" s="190">
        <v>-12.145200000000001</v>
      </c>
      <c r="T62" s="190">
        <v>-6.3741000000000003</v>
      </c>
      <c r="U62" s="190">
        <v>-11.247</v>
      </c>
      <c r="V62" s="190">
        <v>-5.8244099999999994</v>
      </c>
      <c r="W62" s="190">
        <v>-14.067500000000001</v>
      </c>
      <c r="X62" s="190">
        <v>-1.27335</v>
      </c>
      <c r="Y62" s="190">
        <v>-1.8987400000000001</v>
      </c>
      <c r="Z62" s="190">
        <v>-12.0581</v>
      </c>
      <c r="AA62" s="190">
        <v>-1.39941</v>
      </c>
      <c r="AB62" s="190">
        <v>3.0619520000000002</v>
      </c>
      <c r="AC62" s="190">
        <v>0.5556236</v>
      </c>
      <c r="AD62" s="190">
        <v>2.51511</v>
      </c>
      <c r="AE62" s="190">
        <v>-1.48194</v>
      </c>
      <c r="AF62" s="190">
        <v>-85.616900000000001</v>
      </c>
      <c r="AG62" s="190">
        <v>-18.977</v>
      </c>
      <c r="AH62" s="190">
        <v>-3.0748000000000002</v>
      </c>
      <c r="AI62" s="203"/>
      <c r="AJ62" s="203"/>
      <c r="AK62" s="203"/>
      <c r="AL62" s="203"/>
      <c r="AM62" s="203"/>
      <c r="AN62" s="167"/>
      <c r="AO62" s="167"/>
      <c r="AP62" s="167"/>
      <c r="AQ62" s="167"/>
      <c r="AR62" s="167"/>
      <c r="AS62" s="167"/>
      <c r="AT62" s="167"/>
      <c r="AU62" s="167"/>
      <c r="AV62" s="167"/>
      <c r="AW62" s="167"/>
      <c r="AX62" s="167"/>
      <c r="AY62" s="167"/>
    </row>
    <row r="63" spans="1:1005" ht="15" x14ac:dyDescent="0.25">
      <c r="A63" s="149">
        <f>YampaRiverInflow.TotalOutflow!A63</f>
        <v>46478</v>
      </c>
      <c r="B63" s="280"/>
      <c r="C63" s="270"/>
      <c r="D63" s="285">
        <v>-8.6609999999999996</v>
      </c>
      <c r="E63" s="190">
        <v>-7.57599</v>
      </c>
      <c r="F63" s="190">
        <v>15.395820000000001</v>
      </c>
      <c r="G63" s="190">
        <v>39.174210000000002</v>
      </c>
      <c r="H63" s="190">
        <v>-0.41738999999999998</v>
      </c>
      <c r="I63" s="190">
        <v>-3.9382700000000002</v>
      </c>
      <c r="J63" s="190">
        <v>0.93055999999999994</v>
      </c>
      <c r="K63" s="190">
        <v>-11.8729</v>
      </c>
      <c r="L63" s="190">
        <v>-13.3843</v>
      </c>
      <c r="M63" s="190">
        <v>-6.9093299999999997</v>
      </c>
      <c r="N63" s="190">
        <v>4.2983100000000007</v>
      </c>
      <c r="O63" s="190">
        <v>-1.6048699999999998</v>
      </c>
      <c r="P63" s="190">
        <v>-3.3881199999999998</v>
      </c>
      <c r="Q63" s="190">
        <v>-8.2623700000000007</v>
      </c>
      <c r="R63" s="190">
        <v>-14.0764</v>
      </c>
      <c r="S63" s="190">
        <v>-15.644399999999999</v>
      </c>
      <c r="T63" s="190">
        <v>-20.3934</v>
      </c>
      <c r="U63" s="190">
        <v>-12.2591</v>
      </c>
      <c r="V63" s="190">
        <v>-6.0398699999999996</v>
      </c>
      <c r="W63" s="190">
        <v>14.186459999999999</v>
      </c>
      <c r="X63" s="190">
        <v>-9.3056399999999986</v>
      </c>
      <c r="Y63" s="190">
        <v>-4.80497</v>
      </c>
      <c r="Z63" s="190">
        <v>-4.7238199999999999</v>
      </c>
      <c r="AA63" s="190">
        <v>-4.9565900000000003</v>
      </c>
      <c r="AB63" s="190">
        <v>-3.62934</v>
      </c>
      <c r="AC63" s="190">
        <v>-36.724299999999999</v>
      </c>
      <c r="AD63" s="190">
        <v>5.76356</v>
      </c>
      <c r="AE63" s="190">
        <v>12.84352</v>
      </c>
      <c r="AF63" s="190">
        <v>-51.0623</v>
      </c>
      <c r="AG63" s="190">
        <v>-15.1135</v>
      </c>
      <c r="AH63" s="190">
        <v>-4.2431000000000001</v>
      </c>
      <c r="AI63" s="203"/>
      <c r="AJ63" s="203"/>
      <c r="AK63" s="203"/>
      <c r="AL63" s="203"/>
      <c r="AM63" s="203"/>
      <c r="AN63" s="167"/>
      <c r="AO63" s="167"/>
      <c r="AP63" s="167"/>
      <c r="AQ63" s="167"/>
      <c r="AR63" s="167"/>
      <c r="AS63" s="167"/>
      <c r="AT63" s="167"/>
      <c r="AU63" s="167"/>
      <c r="AV63" s="167"/>
      <c r="AW63" s="167"/>
      <c r="AX63" s="167"/>
      <c r="AY63" s="167"/>
    </row>
    <row r="64" spans="1:1005" ht="15" x14ac:dyDescent="0.25">
      <c r="A64" s="149">
        <f>YampaRiverInflow.TotalOutflow!A64</f>
        <v>46508</v>
      </c>
      <c r="B64" s="280"/>
      <c r="C64" s="270"/>
      <c r="D64" s="285">
        <v>-3.11</v>
      </c>
      <c r="E64" s="190">
        <v>-8.2093600000000002</v>
      </c>
      <c r="F64" s="190">
        <v>11.730090000000001</v>
      </c>
      <c r="G64" s="190">
        <v>21.999099999999999</v>
      </c>
      <c r="H64" s="190">
        <v>0.11092</v>
      </c>
      <c r="I64" s="190">
        <v>-14.867799999999999</v>
      </c>
      <c r="J64" s="190">
        <v>-7.1809500000000002</v>
      </c>
      <c r="K64" s="190">
        <v>-5.66974</v>
      </c>
      <c r="L64" s="190">
        <v>-33.700400000000002</v>
      </c>
      <c r="M64" s="190">
        <v>-4.7220800000000001</v>
      </c>
      <c r="N64" s="190">
        <v>-17.381799999999998</v>
      </c>
      <c r="O64" s="190">
        <v>-33.279300000000006</v>
      </c>
      <c r="P64" s="190">
        <v>-5.4207200000000002</v>
      </c>
      <c r="Q64" s="190">
        <v>-5.2464300000000001</v>
      </c>
      <c r="R64" s="190">
        <v>3.1493000000000002</v>
      </c>
      <c r="S64" s="190">
        <v>-9.5569299999999995</v>
      </c>
      <c r="T64" s="190">
        <v>4.5381899999999993</v>
      </c>
      <c r="U64" s="190">
        <v>2.7454499999999999</v>
      </c>
      <c r="V64" s="190">
        <v>4.5651899999999994</v>
      </c>
      <c r="W64" s="190">
        <v>0.1095455</v>
      </c>
      <c r="X64" s="190">
        <v>7.3637499999999996</v>
      </c>
      <c r="Y64" s="190">
        <v>8.667313</v>
      </c>
      <c r="Z64" s="190">
        <v>9.6379000000000001</v>
      </c>
      <c r="AA64" s="190">
        <v>-0.59501400000000004</v>
      </c>
      <c r="AB64" s="190">
        <v>-7.1286899999999997</v>
      </c>
      <c r="AC64" s="190">
        <v>13.089129999999999</v>
      </c>
      <c r="AD64" s="190">
        <v>7.5992100000000002</v>
      </c>
      <c r="AE64" s="190">
        <v>4.7034399999999996</v>
      </c>
      <c r="AF64" s="190">
        <v>-61.748899999999999</v>
      </c>
      <c r="AG64" s="190">
        <v>-4.7955200000000007</v>
      </c>
      <c r="AH64" s="190">
        <v>-13.974399999999999</v>
      </c>
      <c r="AI64" s="203"/>
      <c r="AJ64" s="203"/>
      <c r="AK64" s="203"/>
      <c r="AL64" s="203"/>
      <c r="AM64" s="203"/>
      <c r="AN64" s="167"/>
      <c r="AO64" s="167"/>
      <c r="AP64" s="167"/>
      <c r="AQ64" s="167"/>
      <c r="AR64" s="167"/>
      <c r="AS64" s="167"/>
      <c r="AT64" s="167"/>
      <c r="AU64" s="167"/>
      <c r="AV64" s="167"/>
      <c r="AW64" s="167"/>
      <c r="AX64" s="167"/>
      <c r="AY64" s="167"/>
      <c r="ALQ64" s="172" t="e">
        <v>#N/A</v>
      </c>
    </row>
    <row r="65" spans="1:1005" ht="15" x14ac:dyDescent="0.25">
      <c r="A65" s="149">
        <f>YampaRiverInflow.TotalOutflow!A65</f>
        <v>46539</v>
      </c>
      <c r="B65" s="280"/>
      <c r="C65" s="270"/>
      <c r="D65" s="285">
        <v>-7.532</v>
      </c>
      <c r="E65" s="190">
        <v>-11.6759</v>
      </c>
      <c r="F65" s="190">
        <v>-4.1159999999999995E-2</v>
      </c>
      <c r="G65" s="190">
        <v>5.6090299999999997</v>
      </c>
      <c r="H65" s="190">
        <v>-3.69754</v>
      </c>
      <c r="I65" s="190">
        <v>-11.8339</v>
      </c>
      <c r="J65" s="190">
        <v>-9.2286099999999998</v>
      </c>
      <c r="K65" s="190">
        <v>-8.5176200000000009</v>
      </c>
      <c r="L65" s="190">
        <v>-26.906099999999999</v>
      </c>
      <c r="M65" s="190">
        <v>-30.0809</v>
      </c>
      <c r="N65" s="190">
        <v>1.8562000000000001</v>
      </c>
      <c r="O65" s="190">
        <v>-14.7171</v>
      </c>
      <c r="P65" s="190">
        <v>-14.012499999999999</v>
      </c>
      <c r="Q65" s="190">
        <v>-1.51996</v>
      </c>
      <c r="R65" s="190">
        <v>-16.566500000000001</v>
      </c>
      <c r="S65" s="190">
        <v>-17.7789</v>
      </c>
      <c r="T65" s="190">
        <v>-8.3348700000000004</v>
      </c>
      <c r="U65" s="190">
        <v>-5.4185299999999996</v>
      </c>
      <c r="V65" s="190">
        <v>-7.2006999999999994</v>
      </c>
      <c r="W65" s="190">
        <v>-0.73851199999999995</v>
      </c>
      <c r="X65" s="190">
        <v>2.2777600000000002</v>
      </c>
      <c r="Y65" s="190">
        <v>-1.24882</v>
      </c>
      <c r="Z65" s="190">
        <v>-2.2548400000000002</v>
      </c>
      <c r="AA65" s="190">
        <v>-7.8657200000000005</v>
      </c>
      <c r="AB65" s="190">
        <v>-7.5185699999999995</v>
      </c>
      <c r="AC65" s="190">
        <v>-7.5434399999999995</v>
      </c>
      <c r="AD65" s="190">
        <v>4.59762</v>
      </c>
      <c r="AE65" s="190">
        <v>13.497540000000001</v>
      </c>
      <c r="AF65" s="190">
        <v>-26.186700000000002</v>
      </c>
      <c r="AG65" s="190">
        <v>-3.3491300000000002</v>
      </c>
      <c r="AH65" s="190">
        <v>4.0840300000000003</v>
      </c>
      <c r="AI65" s="203"/>
      <c r="AJ65" s="203"/>
      <c r="AK65" s="203"/>
      <c r="AL65" s="203"/>
      <c r="AM65" s="203"/>
      <c r="AN65" s="167"/>
      <c r="AO65" s="167"/>
      <c r="AP65" s="167"/>
      <c r="AQ65" s="167"/>
      <c r="AR65" s="167"/>
      <c r="AS65" s="167"/>
      <c r="AT65" s="167"/>
      <c r="AU65" s="167"/>
      <c r="AV65" s="167"/>
      <c r="AW65" s="167"/>
      <c r="AX65" s="167"/>
      <c r="AY65" s="167"/>
      <c r="ALQ65" s="172" t="e">
        <v>#N/A</v>
      </c>
    </row>
    <row r="66" spans="1:1005" ht="15" x14ac:dyDescent="0.25">
      <c r="A66" s="149">
        <f>YampaRiverInflow.TotalOutflow!A66</f>
        <v>46569</v>
      </c>
      <c r="B66" s="280"/>
      <c r="C66" s="270"/>
      <c r="D66" s="285">
        <v>-8.2880000000000003</v>
      </c>
      <c r="E66" s="190">
        <v>-11.493399999999999</v>
      </c>
      <c r="F66" s="190">
        <v>10.728009999999999</v>
      </c>
      <c r="G66" s="190">
        <v>8.7200199999999999</v>
      </c>
      <c r="H66" s="190">
        <v>-1.2666099999999998</v>
      </c>
      <c r="I66" s="190">
        <v>-11.347200000000001</v>
      </c>
      <c r="J66" s="190">
        <v>-18.336200000000002</v>
      </c>
      <c r="K66" s="190">
        <v>-2.94312</v>
      </c>
      <c r="L66" s="190">
        <v>-31.489599999999999</v>
      </c>
      <c r="M66" s="190">
        <v>-20.471400000000003</v>
      </c>
      <c r="N66" s="190">
        <v>-11.8964</v>
      </c>
      <c r="O66" s="190">
        <v>-5.89581</v>
      </c>
      <c r="P66" s="190">
        <v>-9.4188299999999998</v>
      </c>
      <c r="Q66" s="190">
        <v>-9.6500499999999985</v>
      </c>
      <c r="R66" s="190">
        <v>-13.497399999999999</v>
      </c>
      <c r="S66" s="190">
        <v>-20.7821</v>
      </c>
      <c r="T66" s="190">
        <v>-5.3935699999999995</v>
      </c>
      <c r="U66" s="190">
        <v>-16.034399999999998</v>
      </c>
      <c r="V66" s="190">
        <v>-7.2505600000000001</v>
      </c>
      <c r="W66" s="190">
        <v>-12.2248</v>
      </c>
      <c r="X66" s="190">
        <v>-2.5033499999999997</v>
      </c>
      <c r="Y66" s="190">
        <v>-0.440502</v>
      </c>
      <c r="Z66" s="190">
        <v>11.24718</v>
      </c>
      <c r="AA66" s="190">
        <v>-1.8387200000000001</v>
      </c>
      <c r="AB66" s="190">
        <v>-11.0794</v>
      </c>
      <c r="AC66" s="190">
        <v>-4.7515900000000002</v>
      </c>
      <c r="AD66" s="190">
        <v>1.85019</v>
      </c>
      <c r="AE66" s="190">
        <v>3.09552</v>
      </c>
      <c r="AF66" s="190">
        <v>-10.6083</v>
      </c>
      <c r="AG66" s="190">
        <v>-7.64445</v>
      </c>
      <c r="AH66" s="190">
        <v>8.1272700000000011</v>
      </c>
      <c r="AI66" s="203"/>
      <c r="AJ66" s="203"/>
      <c r="AK66" s="203"/>
      <c r="AL66" s="203"/>
      <c r="AM66" s="203"/>
      <c r="AN66" s="167"/>
      <c r="AO66" s="167"/>
      <c r="AP66" s="167"/>
      <c r="AQ66" s="167"/>
      <c r="AR66" s="167"/>
      <c r="AS66" s="167"/>
      <c r="AT66" s="167"/>
      <c r="AU66" s="167"/>
      <c r="AV66" s="167"/>
      <c r="AW66" s="167"/>
      <c r="AX66" s="167"/>
      <c r="AY66" s="167"/>
      <c r="ALQ66" s="172" t="e">
        <v>#N/A</v>
      </c>
    </row>
    <row r="67" spans="1:1005" ht="15" x14ac:dyDescent="0.25">
      <c r="A67" s="149">
        <f>YampaRiverInflow.TotalOutflow!A67</f>
        <v>46600</v>
      </c>
      <c r="B67" s="280"/>
      <c r="C67" s="270"/>
      <c r="D67" s="285">
        <v>-5.89</v>
      </c>
      <c r="E67" s="190">
        <v>-4.3264100000000001</v>
      </c>
      <c r="F67" s="190">
        <v>-10.6752</v>
      </c>
      <c r="G67" s="190">
        <v>1.8042</v>
      </c>
      <c r="H67" s="190">
        <v>4.2788000000000004</v>
      </c>
      <c r="I67" s="190">
        <v>-12.226000000000001</v>
      </c>
      <c r="J67" s="190">
        <v>-3.8130300000000004</v>
      </c>
      <c r="K67" s="190">
        <v>-0.78469000000000011</v>
      </c>
      <c r="L67" s="190">
        <v>-7.6042100000000001</v>
      </c>
      <c r="M67" s="190">
        <v>-5.4120699999999999</v>
      </c>
      <c r="N67" s="190">
        <v>-13.8598</v>
      </c>
      <c r="O67" s="190">
        <v>-14.737</v>
      </c>
      <c r="P67" s="190">
        <v>-6.2569600000000003</v>
      </c>
      <c r="Q67" s="190">
        <v>-22.553799999999999</v>
      </c>
      <c r="R67" s="190">
        <v>-2.4493899999999997</v>
      </c>
      <c r="S67" s="190">
        <v>-15.1355</v>
      </c>
      <c r="T67" s="190">
        <v>2.9768400000000002</v>
      </c>
      <c r="U67" s="190">
        <v>5.9177799999999996</v>
      </c>
      <c r="V67" s="190">
        <v>3.3304999999999998</v>
      </c>
      <c r="W67" s="190">
        <v>10.576969999999999</v>
      </c>
      <c r="X67" s="190">
        <v>-7.4222299999999999</v>
      </c>
      <c r="Y67" s="190">
        <v>-2.7236199999999999</v>
      </c>
      <c r="Z67" s="190">
        <v>11.2767</v>
      </c>
      <c r="AA67" s="190">
        <v>-2.6559499999999998</v>
      </c>
      <c r="AB67" s="190">
        <v>3.1679930000000001</v>
      </c>
      <c r="AC67" s="190">
        <v>-8.08446</v>
      </c>
      <c r="AD67" s="190">
        <v>4.3259999999999996</v>
      </c>
      <c r="AE67" s="190">
        <v>3.7869800000000002</v>
      </c>
      <c r="AF67" s="190">
        <v>-3.9497499999999999</v>
      </c>
      <c r="AG67" s="190">
        <v>-0.94598000000000004</v>
      </c>
      <c r="AH67" s="190">
        <v>2.1968100000000002</v>
      </c>
      <c r="AI67" s="203"/>
      <c r="AJ67" s="203"/>
      <c r="AK67" s="203"/>
      <c r="AL67" s="203"/>
      <c r="AM67" s="203"/>
      <c r="AN67" s="167"/>
      <c r="AO67" s="167"/>
      <c r="AP67" s="167"/>
      <c r="AQ67" s="167"/>
      <c r="AR67" s="167"/>
      <c r="AS67" s="167"/>
      <c r="AT67" s="167"/>
      <c r="AU67" s="167"/>
      <c r="AV67" s="167"/>
      <c r="AW67" s="167"/>
      <c r="AX67" s="167"/>
      <c r="AY67" s="167"/>
      <c r="ALQ67" s="172" t="e">
        <v>#N/A</v>
      </c>
    </row>
    <row r="68" spans="1:1005" ht="15" x14ac:dyDescent="0.25">
      <c r="A68" s="149">
        <f>YampaRiverInflow.TotalOutflow!A68</f>
        <v>46631</v>
      </c>
      <c r="B68" s="280"/>
      <c r="C68" s="270"/>
      <c r="D68" s="285">
        <v>-9.9890000000000008</v>
      </c>
      <c r="E68" s="190">
        <v>4.2184399999999993</v>
      </c>
      <c r="F68" s="190">
        <v>2.1504499999999998</v>
      </c>
      <c r="G68" s="190">
        <v>-6.8963000000000001</v>
      </c>
      <c r="H68" s="190">
        <v>-12.975100000000001</v>
      </c>
      <c r="I68" s="190">
        <v>-7.1190200000000008</v>
      </c>
      <c r="J68" s="190">
        <v>-2.2877899999999998</v>
      </c>
      <c r="K68" s="190">
        <v>-15.519200000000001</v>
      </c>
      <c r="L68" s="190">
        <v>-21.1785</v>
      </c>
      <c r="M68" s="190">
        <v>-6.0739200000000002</v>
      </c>
      <c r="N68" s="190">
        <v>-3.6959299999999997</v>
      </c>
      <c r="O68" s="190">
        <v>0.22959000000000002</v>
      </c>
      <c r="P68" s="190">
        <v>-2.0469200000000001</v>
      </c>
      <c r="Q68" s="190">
        <v>-1.55017</v>
      </c>
      <c r="R68" s="190">
        <v>8.7733099999999986</v>
      </c>
      <c r="S68" s="190">
        <v>-8.4957199999999986</v>
      </c>
      <c r="T68" s="190">
        <v>10.460270000000001</v>
      </c>
      <c r="U68" s="190">
        <v>-5.7617600000000007</v>
      </c>
      <c r="V68" s="190">
        <v>-2.9507099999999999</v>
      </c>
      <c r="W68" s="190">
        <v>5.573264</v>
      </c>
      <c r="X68" s="190">
        <v>6.7049099999999999</v>
      </c>
      <c r="Y68" s="190">
        <v>-0.37902999999999998</v>
      </c>
      <c r="Z68" s="190">
        <v>1.002618</v>
      </c>
      <c r="AA68" s="190">
        <v>4.0797420000000004</v>
      </c>
      <c r="AB68" s="190">
        <v>-5.3277200000000002</v>
      </c>
      <c r="AC68" s="190">
        <v>-6.2411499999999993</v>
      </c>
      <c r="AD68" s="190">
        <v>2.4840100000000001</v>
      </c>
      <c r="AE68" s="190">
        <v>5.2410399999999999</v>
      </c>
      <c r="AF68" s="190">
        <v>-12.903600000000001</v>
      </c>
      <c r="AG68" s="190">
        <v>8.5776000000000003</v>
      </c>
      <c r="AH68" s="190">
        <v>15.860709999999999</v>
      </c>
      <c r="AI68" s="203"/>
      <c r="AJ68" s="203"/>
      <c r="AK68" s="203"/>
      <c r="AL68" s="203"/>
      <c r="AM68" s="203"/>
      <c r="AN68" s="167"/>
      <c r="AO68" s="167"/>
      <c r="AP68" s="167"/>
      <c r="AQ68" s="167"/>
      <c r="AR68" s="167"/>
      <c r="AS68" s="167"/>
      <c r="AT68" s="167"/>
      <c r="AU68" s="167"/>
      <c r="AV68" s="167"/>
      <c r="AW68" s="167"/>
      <c r="AX68" s="167"/>
      <c r="AY68" s="167"/>
      <c r="ALQ68" s="172" t="e">
        <v>#N/A</v>
      </c>
    </row>
    <row r="69" spans="1:1005" ht="15" x14ac:dyDescent="0.25">
      <c r="A69" s="149"/>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203"/>
      <c r="AJ69" s="203"/>
      <c r="AK69" s="203"/>
      <c r="AL69" s="203"/>
      <c r="AM69" s="203"/>
      <c r="AN69" s="167"/>
      <c r="AO69" s="167"/>
      <c r="AP69" s="167"/>
      <c r="AQ69" s="167"/>
      <c r="AR69" s="167"/>
      <c r="AS69" s="167"/>
      <c r="AT69" s="167"/>
      <c r="AU69" s="167"/>
      <c r="AV69" s="167"/>
      <c r="AW69" s="167"/>
      <c r="AX69" s="167"/>
      <c r="AY69" s="167"/>
      <c r="ALQ69" s="172" t="e">
        <v>#N/A</v>
      </c>
    </row>
    <row r="70" spans="1:1005" ht="15" x14ac:dyDescent="0.25">
      <c r="A70" s="149"/>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5" x14ac:dyDescent="0.25">
      <c r="A71" s="149"/>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25">
      <c r="A72" s="149"/>
      <c r="B72" s="280"/>
      <c r="C72" s="270"/>
      <c r="D72" s="285"/>
      <c r="AI72" s="190"/>
      <c r="AJ72" s="190"/>
      <c r="AK72" s="190"/>
      <c r="AL72" s="190"/>
      <c r="AM72" s="190"/>
      <c r="ALQ72" s="172" t="e">
        <v>#N/A</v>
      </c>
    </row>
    <row r="73" spans="1:1005" ht="12.75" customHeight="1" x14ac:dyDescent="0.25">
      <c r="A73" s="149"/>
      <c r="B73" s="280"/>
      <c r="C73" s="270"/>
      <c r="D73" s="285"/>
      <c r="AI73" s="190"/>
      <c r="AJ73" s="190"/>
      <c r="AK73" s="190"/>
      <c r="AL73" s="190"/>
      <c r="AM73" s="190"/>
    </row>
    <row r="74" spans="1:1005" ht="12.75" customHeight="1" x14ac:dyDescent="0.25">
      <c r="A74" s="149"/>
      <c r="B74" s="280"/>
      <c r="C74" s="270"/>
      <c r="D74" s="285"/>
      <c r="AI74" s="190"/>
      <c r="AJ74" s="190"/>
      <c r="AK74" s="190"/>
      <c r="AL74" s="190"/>
      <c r="AM74" s="190"/>
    </row>
    <row r="75" spans="1:1005" ht="12.75" customHeight="1" x14ac:dyDescent="0.25">
      <c r="A75" s="149"/>
      <c r="B75" s="280"/>
      <c r="C75" s="270"/>
      <c r="D75" s="285"/>
      <c r="AI75" s="190"/>
      <c r="AJ75" s="190"/>
      <c r="AK75" s="190"/>
      <c r="AL75" s="190"/>
      <c r="AM75" s="190"/>
    </row>
    <row r="76" spans="1:1005" ht="12.75" customHeight="1" x14ac:dyDescent="0.25">
      <c r="A76" s="149"/>
      <c r="B76" s="280"/>
      <c r="C76" s="270"/>
      <c r="D76" s="285"/>
      <c r="AI76" s="190"/>
      <c r="AJ76" s="190"/>
      <c r="AK76" s="190"/>
      <c r="AL76" s="190"/>
      <c r="AM76" s="190"/>
    </row>
    <row r="77" spans="1:1005" ht="12.75" customHeight="1" x14ac:dyDescent="0.25">
      <c r="A77" s="149"/>
      <c r="B77" s="280"/>
      <c r="C77" s="270"/>
      <c r="D77" s="285"/>
    </row>
    <row r="78" spans="1:1005" ht="12.75" customHeight="1" x14ac:dyDescent="0.25">
      <c r="A78" s="149"/>
      <c r="B78" s="280"/>
      <c r="C78" s="270"/>
      <c r="D78" s="285"/>
    </row>
    <row r="79" spans="1:1005" ht="12.75" customHeight="1" x14ac:dyDescent="0.25">
      <c r="A79" s="149"/>
      <c r="B79" s="280"/>
      <c r="C79" s="270"/>
      <c r="D79" s="285"/>
    </row>
    <row r="80" spans="1:1005" ht="12.75" customHeight="1" x14ac:dyDescent="0.25">
      <c r="A80" s="149"/>
      <c r="B80" s="280"/>
      <c r="C80" s="270"/>
      <c r="D80" s="285"/>
    </row>
    <row r="81" spans="1:4" ht="12.75" customHeight="1" x14ac:dyDescent="0.25">
      <c r="A81" s="149"/>
      <c r="B81" s="280"/>
      <c r="C81" s="270"/>
      <c r="D81" s="285"/>
    </row>
    <row r="82" spans="1:4" ht="12.75" customHeight="1" x14ac:dyDescent="0.25">
      <c r="A82" s="149"/>
      <c r="B82" s="280"/>
      <c r="C82" s="270"/>
      <c r="D82" s="285"/>
    </row>
    <row r="83" spans="1:4" ht="12.75" customHeight="1" x14ac:dyDescent="0.25">
      <c r="A83" s="149"/>
      <c r="B83" s="280"/>
      <c r="C83" s="270"/>
      <c r="D83" s="285"/>
    </row>
    <row r="84" spans="1:4" ht="12.75" customHeight="1" x14ac:dyDescent="0.25">
      <c r="A84" s="149"/>
      <c r="B84" s="280"/>
      <c r="C84" s="270"/>
      <c r="D84" s="285"/>
    </row>
  </sheetData>
  <mergeCells count="1">
    <mergeCell ref="B1:AH1"/>
  </mergeCell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7">
    <tabColor rgb="FFFF0000"/>
  </sheetPr>
  <dimension ref="A1:ALQ84"/>
  <sheetViews>
    <sheetView topLeftCell="H1" workbookViewId="0">
      <selection activeCell="B4" sqref="B4"/>
    </sheetView>
  </sheetViews>
  <sheetFormatPr defaultColWidth="18.7109375" defaultRowHeight="12.75" customHeight="1" x14ac:dyDescent="0.25"/>
  <cols>
    <col min="1" max="2" width="9.140625" style="172" customWidth="1"/>
    <col min="3" max="3" width="9.7109375" style="172" bestFit="1" customWidth="1"/>
    <col min="4" max="54" width="9.140625" style="172" customWidth="1"/>
    <col min="55" max="16384" width="18.7109375" style="172"/>
  </cols>
  <sheetData>
    <row r="1" spans="1:51" ht="15" x14ac:dyDescent="0.25">
      <c r="A1" s="132"/>
      <c r="B1" s="338"/>
      <c r="C1" s="338"/>
      <c r="D1" s="338"/>
      <c r="E1" s="338"/>
      <c r="F1" s="338"/>
      <c r="G1" s="338"/>
      <c r="H1" s="338"/>
      <c r="I1" s="338"/>
      <c r="J1" s="338"/>
      <c r="K1" s="338"/>
      <c r="L1" s="338"/>
      <c r="M1" s="338"/>
      <c r="N1" s="338"/>
      <c r="O1" s="338"/>
      <c r="P1" s="338"/>
      <c r="Q1" s="338"/>
      <c r="R1" s="338"/>
      <c r="S1" s="338"/>
      <c r="T1" s="338"/>
      <c r="U1" s="338"/>
      <c r="V1" s="338"/>
      <c r="W1" s="338"/>
      <c r="X1" s="338"/>
      <c r="Y1" s="338"/>
      <c r="Z1" s="338"/>
      <c r="AA1" s="338"/>
      <c r="AB1" s="338"/>
      <c r="AC1" s="338"/>
      <c r="AD1" s="338"/>
      <c r="AE1" s="338"/>
      <c r="AF1" s="338"/>
      <c r="AG1" s="338"/>
      <c r="AH1" s="338"/>
      <c r="AI1" s="162"/>
      <c r="AJ1" s="162"/>
      <c r="AK1" s="162"/>
      <c r="AL1" s="162"/>
      <c r="AM1" s="162"/>
    </row>
    <row r="2" spans="1:51" ht="15" x14ac:dyDescent="0.25">
      <c r="A2" s="132" t="s">
        <v>175</v>
      </c>
      <c r="B2" s="158" t="s">
        <v>45</v>
      </c>
      <c r="C2" s="158" t="s">
        <v>46</v>
      </c>
      <c r="D2" s="158" t="s">
        <v>47</v>
      </c>
      <c r="E2" s="158">
        <v>1991</v>
      </c>
      <c r="F2" s="158">
        <v>1992</v>
      </c>
      <c r="G2" s="158">
        <v>1993</v>
      </c>
      <c r="H2" s="158">
        <v>1994</v>
      </c>
      <c r="I2" s="158">
        <v>1995</v>
      </c>
      <c r="J2" s="158">
        <v>1996</v>
      </c>
      <c r="K2" s="158">
        <v>1997</v>
      </c>
      <c r="L2" s="158">
        <v>1998</v>
      </c>
      <c r="M2" s="158">
        <v>1999</v>
      </c>
      <c r="N2" s="158">
        <v>2000</v>
      </c>
      <c r="O2" s="158">
        <v>2001</v>
      </c>
      <c r="P2" s="158">
        <v>2002</v>
      </c>
      <c r="Q2" s="158">
        <v>2003</v>
      </c>
      <c r="R2" s="158">
        <v>2004</v>
      </c>
      <c r="S2" s="158">
        <v>2005</v>
      </c>
      <c r="T2" s="158">
        <v>2006</v>
      </c>
      <c r="U2" s="158">
        <v>2007</v>
      </c>
      <c r="V2" s="158">
        <v>2008</v>
      </c>
      <c r="W2" s="158">
        <v>2009</v>
      </c>
      <c r="X2" s="158">
        <v>2010</v>
      </c>
      <c r="Y2" s="158">
        <v>2011</v>
      </c>
      <c r="Z2" s="158">
        <v>2012</v>
      </c>
      <c r="AA2" s="158">
        <v>2013</v>
      </c>
      <c r="AB2" s="158">
        <v>2014</v>
      </c>
      <c r="AC2" s="158">
        <v>2015</v>
      </c>
      <c r="AD2" s="158">
        <v>2016</v>
      </c>
      <c r="AE2" s="188">
        <v>2017</v>
      </c>
      <c r="AF2" s="158">
        <v>2018</v>
      </c>
      <c r="AG2" s="158">
        <v>2019</v>
      </c>
      <c r="AH2" s="158">
        <v>2020</v>
      </c>
      <c r="AI2" s="162"/>
      <c r="AJ2" s="162"/>
      <c r="AK2" s="162"/>
      <c r="AL2" s="162"/>
      <c r="AM2" s="162"/>
      <c r="AN2" s="162"/>
      <c r="AO2" s="162"/>
      <c r="AP2" s="162"/>
      <c r="AQ2" s="162"/>
      <c r="AR2" s="162"/>
    </row>
    <row r="3" spans="1:51" ht="15" x14ac:dyDescent="0.25">
      <c r="A3" s="134" t="str">
        <f>A2&amp;"_"&amp;"Time"</f>
        <v>HvrToDvs_In_Time</v>
      </c>
      <c r="B3" s="140" t="s">
        <v>63</v>
      </c>
      <c r="C3" s="140" t="s">
        <v>64</v>
      </c>
      <c r="D3" s="140" t="s">
        <v>65</v>
      </c>
      <c r="E3" s="140" t="s">
        <v>66</v>
      </c>
      <c r="F3" s="140" t="s">
        <v>67</v>
      </c>
      <c r="G3" s="140" t="s">
        <v>68</v>
      </c>
      <c r="H3" s="140" t="s">
        <v>69</v>
      </c>
      <c r="I3" s="140" t="s">
        <v>70</v>
      </c>
      <c r="J3" s="140" t="s">
        <v>71</v>
      </c>
      <c r="K3" s="140" t="s">
        <v>72</v>
      </c>
      <c r="L3" s="140" t="s">
        <v>73</v>
      </c>
      <c r="M3" s="140" t="s">
        <v>74</v>
      </c>
      <c r="N3" s="140" t="s">
        <v>75</v>
      </c>
      <c r="O3" s="140" t="s">
        <v>76</v>
      </c>
      <c r="P3" s="140" t="s">
        <v>77</v>
      </c>
      <c r="Q3" s="140" t="s">
        <v>78</v>
      </c>
      <c r="R3" s="140" t="s">
        <v>79</v>
      </c>
      <c r="S3" s="140" t="s">
        <v>80</v>
      </c>
      <c r="T3" s="140" t="s">
        <v>81</v>
      </c>
      <c r="U3" s="140" t="s">
        <v>82</v>
      </c>
      <c r="V3" s="140" t="s">
        <v>83</v>
      </c>
      <c r="W3" s="140" t="s">
        <v>84</v>
      </c>
      <c r="X3" s="140" t="s">
        <v>85</v>
      </c>
      <c r="Y3" s="140" t="s">
        <v>86</v>
      </c>
      <c r="Z3" s="140" t="s">
        <v>87</v>
      </c>
      <c r="AA3" s="140" t="s">
        <v>88</v>
      </c>
      <c r="AB3" s="140" t="s">
        <v>89</v>
      </c>
      <c r="AC3" s="140" t="s">
        <v>90</v>
      </c>
      <c r="AD3" s="140" t="s">
        <v>91</v>
      </c>
      <c r="AE3" s="140" t="s">
        <v>92</v>
      </c>
      <c r="AF3" s="140" t="s">
        <v>93</v>
      </c>
      <c r="AG3" s="140" t="s">
        <v>94</v>
      </c>
      <c r="AH3" s="140" t="s">
        <v>95</v>
      </c>
      <c r="AI3" s="162"/>
      <c r="AJ3" s="162"/>
      <c r="AK3" s="162"/>
      <c r="AL3" s="162"/>
      <c r="AM3" s="162"/>
      <c r="AN3" s="162"/>
      <c r="AO3" s="162"/>
      <c r="AP3" s="162"/>
      <c r="AQ3" s="162"/>
      <c r="AR3" s="162"/>
    </row>
    <row r="4" spans="1:51" ht="15" x14ac:dyDescent="0.25">
      <c r="A4" s="304">
        <f>YampaRiverInflow.TotalOutflow!A4</f>
        <v>44682</v>
      </c>
      <c r="B4" s="292"/>
      <c r="C4" s="293"/>
      <c r="D4" s="303">
        <v>-13.207000000000001</v>
      </c>
      <c r="E4" s="190">
        <f ca="1">INDEX(INDIRECT("HvrToDvs_"&amp;E$2+YEAR($A4)-YEAR($A$4)),MONTH($A4))/1000</f>
        <v>-51.81812</v>
      </c>
      <c r="F4" s="190">
        <f t="shared" ref="F4:AH12" ca="1" si="0">INDEX(INDIRECT("HvrToDvs_"&amp;F$2+YEAR($A4)-YEAR($A$4)),MONTH($A4))/1000</f>
        <v>-30.306519999999999</v>
      </c>
      <c r="G4" s="190">
        <f t="shared" ca="1" si="0"/>
        <v>-19.176749999999998</v>
      </c>
      <c r="H4" s="190">
        <f t="shared" ca="1" si="0"/>
        <v>-31.532360000000001</v>
      </c>
      <c r="I4" s="190">
        <f t="shared" ca="1" si="0"/>
        <v>-23.549289999999999</v>
      </c>
      <c r="J4" s="190">
        <f t="shared" ca="1" si="0"/>
        <v>-4.1466599999999998</v>
      </c>
      <c r="K4" s="190">
        <f t="shared" ca="1" si="0"/>
        <v>-16.730790000000002</v>
      </c>
      <c r="L4" s="190">
        <f t="shared" ca="1" si="0"/>
        <v>-20.673770000000001</v>
      </c>
      <c r="M4" s="190">
        <f t="shared" ca="1" si="0"/>
        <v>-17.359860000000001</v>
      </c>
      <c r="N4" s="190">
        <f t="shared" ca="1" si="0"/>
        <v>34.052529999999997</v>
      </c>
      <c r="O4" s="190">
        <f t="shared" ca="1" si="0"/>
        <v>-1.7655699999999999</v>
      </c>
      <c r="P4" s="190">
        <f t="shared" ca="1" si="0"/>
        <v>-18.956109999999999</v>
      </c>
      <c r="Q4" s="190">
        <f t="shared" ca="1" si="0"/>
        <v>-19.014720000000001</v>
      </c>
      <c r="R4" s="190">
        <f t="shared" ca="1" si="0"/>
        <v>-30.134370000000001</v>
      </c>
      <c r="S4" s="190">
        <f t="shared" ca="1" si="0"/>
        <v>-22.792720000000003</v>
      </c>
      <c r="T4" s="190">
        <f t="shared" ca="1" si="0"/>
        <v>2.1723600000000003</v>
      </c>
      <c r="U4" s="190">
        <f t="shared" ca="1" si="0"/>
        <v>-23.229320000000001</v>
      </c>
      <c r="V4" s="190">
        <f t="shared" ca="1" si="0"/>
        <v>-30.356549999999999</v>
      </c>
      <c r="W4" s="190">
        <f t="shared" ca="1" si="0"/>
        <v>-13.17548</v>
      </c>
      <c r="X4" s="190">
        <f t="shared" ca="1" si="0"/>
        <v>-26.73291</v>
      </c>
      <c r="Y4" s="190">
        <f t="shared" ca="1" si="0"/>
        <v>-17.628589999999999</v>
      </c>
      <c r="Z4" s="190">
        <f t="shared" ca="1" si="0"/>
        <v>-22.069290000000002</v>
      </c>
      <c r="AA4" s="190">
        <f t="shared" ca="1" si="0"/>
        <v>-23.365380000000002</v>
      </c>
      <c r="AB4" s="190">
        <f t="shared" ca="1" si="0"/>
        <v>-25.14387</v>
      </c>
      <c r="AC4" s="190">
        <f t="shared" ca="1" si="0"/>
        <v>-18.31448</v>
      </c>
      <c r="AD4" s="190">
        <f t="shared" ca="1" si="0"/>
        <v>-13.93942</v>
      </c>
      <c r="AE4" s="190">
        <f t="shared" ca="1" si="0"/>
        <v>-20.988264455397299</v>
      </c>
      <c r="AF4" s="190">
        <f t="shared" ca="1" si="0"/>
        <v>-18.6031865575818</v>
      </c>
      <c r="AG4" s="190">
        <f t="shared" ca="1" si="0"/>
        <v>-16.873532198681101</v>
      </c>
      <c r="AH4" s="190">
        <f t="shared" ca="1" si="0"/>
        <v>-10.3614585683532</v>
      </c>
      <c r="AI4" s="190"/>
      <c r="AJ4" s="190"/>
      <c r="AK4" s="190"/>
      <c r="AL4" s="190"/>
      <c r="AM4" s="190"/>
      <c r="AN4" s="167"/>
      <c r="AO4" s="167"/>
      <c r="AP4" s="167"/>
      <c r="AQ4" s="167"/>
      <c r="AR4" s="167"/>
      <c r="AS4" s="167"/>
      <c r="AT4" s="167"/>
      <c r="AU4" s="167"/>
      <c r="AV4" s="167"/>
      <c r="AW4" s="167"/>
      <c r="AX4" s="167"/>
      <c r="AY4" s="167"/>
    </row>
    <row r="5" spans="1:51" ht="15" x14ac:dyDescent="0.25">
      <c r="A5" s="304">
        <f>YampaRiverInflow.TotalOutflow!A5</f>
        <v>44713</v>
      </c>
      <c r="B5" s="280"/>
      <c r="C5" s="270"/>
      <c r="D5" s="285">
        <v>-18.404</v>
      </c>
      <c r="E5" s="190">
        <v>-58.467879999999994</v>
      </c>
      <c r="F5" s="190">
        <v>-30.733509999999999</v>
      </c>
      <c r="G5" s="190">
        <v>-4.3182600000000004</v>
      </c>
      <c r="H5" s="190">
        <v>-21.53116</v>
      </c>
      <c r="I5" s="190">
        <v>-28.16948</v>
      </c>
      <c r="J5" s="190">
        <v>-21.732470000000003</v>
      </c>
      <c r="K5" s="190">
        <v>-7.58514</v>
      </c>
      <c r="L5" s="190">
        <v>-14.68486</v>
      </c>
      <c r="M5" s="190">
        <v>-12.904590000000001</v>
      </c>
      <c r="N5" s="190">
        <v>-17.66553</v>
      </c>
      <c r="O5" s="190">
        <v>-18.500439999999998</v>
      </c>
      <c r="P5" s="190">
        <v>-9.6846800000000002</v>
      </c>
      <c r="Q5" s="190">
        <v>-3.0129200000000003</v>
      </c>
      <c r="R5" s="190">
        <v>-10.71584</v>
      </c>
      <c r="S5" s="190">
        <v>-17.712730000000001</v>
      </c>
      <c r="T5" s="190">
        <v>2.1411799999999999</v>
      </c>
      <c r="U5" s="190">
        <v>-20.19791</v>
      </c>
      <c r="V5" s="190">
        <v>-19.463480000000001</v>
      </c>
      <c r="W5" s="190">
        <v>-14.17783</v>
      </c>
      <c r="X5" s="190">
        <v>-34.892609999999998</v>
      </c>
      <c r="Y5" s="190">
        <v>-20.2377</v>
      </c>
      <c r="Z5" s="190">
        <v>-30.45213</v>
      </c>
      <c r="AA5" s="190">
        <v>-27.64986</v>
      </c>
      <c r="AB5" s="190">
        <v>-30.77158</v>
      </c>
      <c r="AC5" s="190">
        <v>-30.150569999999998</v>
      </c>
      <c r="AD5" s="190">
        <v>-27.212169999999997</v>
      </c>
      <c r="AE5" s="190">
        <v>-17.7194681870902</v>
      </c>
      <c r="AF5" s="190">
        <v>-32.379981516299999</v>
      </c>
      <c r="AG5" s="190">
        <v>-23.798866425075097</v>
      </c>
      <c r="AH5" s="190">
        <v>-21.9297904675709</v>
      </c>
      <c r="AI5" s="203"/>
      <c r="AJ5" s="203"/>
      <c r="AK5" s="203"/>
      <c r="AL5" s="203"/>
      <c r="AM5" s="203"/>
      <c r="AN5" s="167"/>
      <c r="AO5" s="167"/>
      <c r="AP5" s="167"/>
      <c r="AQ5" s="167"/>
      <c r="AR5" s="167"/>
      <c r="AS5" s="167"/>
      <c r="AT5" s="167"/>
      <c r="AU5" s="167"/>
      <c r="AV5" s="167"/>
      <c r="AW5" s="167"/>
      <c r="AX5" s="167"/>
      <c r="AY5" s="167"/>
    </row>
    <row r="6" spans="1:51" ht="15" x14ac:dyDescent="0.25">
      <c r="A6" s="304">
        <f>YampaRiverInflow.TotalOutflow!A6</f>
        <v>44743</v>
      </c>
      <c r="B6" s="280"/>
      <c r="C6" s="270"/>
      <c r="D6" s="285">
        <v>-19.466999999999999</v>
      </c>
      <c r="E6" s="190">
        <v>-45.527550000000005</v>
      </c>
      <c r="F6" s="190">
        <v>-40.924839999999996</v>
      </c>
      <c r="G6" s="190">
        <v>-26.41535</v>
      </c>
      <c r="H6" s="190">
        <v>-21.142790000000002</v>
      </c>
      <c r="I6" s="190">
        <v>-18.928519999999999</v>
      </c>
      <c r="J6" s="190">
        <v>-9.5471299999999992</v>
      </c>
      <c r="K6" s="190">
        <v>-10.268600000000001</v>
      </c>
      <c r="L6" s="190">
        <v>-18.314310000000003</v>
      </c>
      <c r="M6" s="190">
        <v>-15.866149999999999</v>
      </c>
      <c r="N6" s="190">
        <v>-24.552409999999998</v>
      </c>
      <c r="O6" s="190">
        <v>-25.378720000000001</v>
      </c>
      <c r="P6" s="190">
        <v>-17.78331</v>
      </c>
      <c r="Q6" s="190">
        <v>-18.8934</v>
      </c>
      <c r="R6" s="190">
        <v>-12.013909999999999</v>
      </c>
      <c r="S6" s="190">
        <v>-14.996409999999999</v>
      </c>
      <c r="T6" s="190">
        <v>2.3123400000000003</v>
      </c>
      <c r="U6" s="190">
        <v>-19.286709999999999</v>
      </c>
      <c r="V6" s="190">
        <v>-10.45975</v>
      </c>
      <c r="W6" s="190">
        <v>-7.6106699999999998</v>
      </c>
      <c r="X6" s="190">
        <v>-27.08278</v>
      </c>
      <c r="Y6" s="190">
        <v>-23.468240000000002</v>
      </c>
      <c r="Z6" s="190">
        <v>-21.989319999999999</v>
      </c>
      <c r="AA6" s="190">
        <v>-37.216929999999998</v>
      </c>
      <c r="AB6" s="190">
        <v>-22.890240000000002</v>
      </c>
      <c r="AC6" s="190">
        <v>-26.678540000000002</v>
      </c>
      <c r="AD6" s="190">
        <v>-37.337760000000003</v>
      </c>
      <c r="AE6" s="190">
        <v>-18.2346613577282</v>
      </c>
      <c r="AF6" s="190">
        <v>-18.848620976413699</v>
      </c>
      <c r="AG6" s="190">
        <v>-23.752590631551499</v>
      </c>
      <c r="AH6" s="190">
        <v>-17.2882505662513</v>
      </c>
      <c r="AI6" s="203"/>
      <c r="AJ6" s="203"/>
      <c r="AK6" s="203"/>
      <c r="AL6" s="203"/>
      <c r="AM6" s="203"/>
      <c r="AN6" s="167"/>
      <c r="AO6" s="167"/>
      <c r="AP6" s="167"/>
      <c r="AQ6" s="167"/>
      <c r="AR6" s="167"/>
      <c r="AS6" s="167"/>
      <c r="AT6" s="167"/>
      <c r="AU6" s="167"/>
      <c r="AV6" s="167"/>
      <c r="AW6" s="167"/>
      <c r="AX6" s="167"/>
      <c r="AY6" s="167"/>
    </row>
    <row r="7" spans="1:51" ht="15" x14ac:dyDescent="0.25">
      <c r="A7" s="304">
        <f>YampaRiverInflow.TotalOutflow!A7</f>
        <v>44774</v>
      </c>
      <c r="B7" s="280"/>
      <c r="C7" s="270"/>
      <c r="D7" s="285">
        <v>-17.036000000000001</v>
      </c>
      <c r="E7" s="190">
        <v>-38.284550000000003</v>
      </c>
      <c r="F7" s="190">
        <v>-44.608199999999997</v>
      </c>
      <c r="G7" s="190">
        <v>-7.3850100000000003</v>
      </c>
      <c r="H7" s="190">
        <v>-28.87069</v>
      </c>
      <c r="I7" s="190">
        <v>-40.249079999999999</v>
      </c>
      <c r="J7" s="190">
        <v>-10.618690000000001</v>
      </c>
      <c r="K7" s="190">
        <v>-1.97844</v>
      </c>
      <c r="L7" s="190">
        <v>-19.845770000000002</v>
      </c>
      <c r="M7" s="190">
        <v>-18.154619999999998</v>
      </c>
      <c r="N7" s="190">
        <v>-19.77272</v>
      </c>
      <c r="O7" s="190">
        <v>-13.17257</v>
      </c>
      <c r="P7" s="190">
        <v>-14.711229999999999</v>
      </c>
      <c r="Q7" s="190">
        <v>-8.0491299999999999</v>
      </c>
      <c r="R7" s="190">
        <v>-10.36894</v>
      </c>
      <c r="S7" s="190">
        <v>-12.309370000000001</v>
      </c>
      <c r="T7" s="190">
        <v>3.9439999999999996E-2</v>
      </c>
      <c r="U7" s="190">
        <v>-13.62011</v>
      </c>
      <c r="V7" s="190">
        <v>-10.787000000000001</v>
      </c>
      <c r="W7" s="190">
        <v>-15.400589999999999</v>
      </c>
      <c r="X7" s="190">
        <v>-19.57723</v>
      </c>
      <c r="Y7" s="190">
        <v>-13.29472</v>
      </c>
      <c r="Z7" s="190">
        <v>-18.03979</v>
      </c>
      <c r="AA7" s="190">
        <v>-23.891169999999999</v>
      </c>
      <c r="AB7" s="190">
        <v>-13.515309999999999</v>
      </c>
      <c r="AC7" s="190">
        <v>-23.837299999999999</v>
      </c>
      <c r="AD7" s="190">
        <v>-19.137979999999999</v>
      </c>
      <c r="AE7" s="190">
        <v>-15.5850350841859</v>
      </c>
      <c r="AF7" s="190">
        <v>-20.413870945690398</v>
      </c>
      <c r="AG7" s="190">
        <v>-17.994277469173699</v>
      </c>
      <c r="AH7" s="190">
        <v>-17.687800046524</v>
      </c>
      <c r="AI7" s="203"/>
      <c r="AJ7" s="203"/>
      <c r="AK7" s="203"/>
      <c r="AL7" s="203"/>
      <c r="AM7" s="203"/>
      <c r="AN7" s="167"/>
      <c r="AO7" s="167"/>
      <c r="AP7" s="167"/>
      <c r="AQ7" s="167"/>
      <c r="AR7" s="167"/>
      <c r="AS7" s="167"/>
      <c r="AT7" s="167"/>
      <c r="AU7" s="167"/>
      <c r="AV7" s="167"/>
      <c r="AW7" s="167"/>
      <c r="AX7" s="167"/>
      <c r="AY7" s="167"/>
    </row>
    <row r="8" spans="1:51" ht="15" x14ac:dyDescent="0.25">
      <c r="A8" s="304">
        <f>YampaRiverInflow.TotalOutflow!A8</f>
        <v>44805</v>
      </c>
      <c r="B8" s="280"/>
      <c r="C8" s="270"/>
      <c r="D8" s="285">
        <v>-7.5359999999999996</v>
      </c>
      <c r="E8" s="190">
        <v>-33.809580000000004</v>
      </c>
      <c r="F8" s="190">
        <v>-16.622160000000001</v>
      </c>
      <c r="G8" s="190">
        <v>3.9455100000000001</v>
      </c>
      <c r="H8" s="190">
        <v>0.30087999999999998</v>
      </c>
      <c r="I8" s="190">
        <v>1.5638399999999999</v>
      </c>
      <c r="J8" s="190">
        <v>-5.3830900000000002</v>
      </c>
      <c r="K8" s="190">
        <v>0.50452999999999992</v>
      </c>
      <c r="L8" s="190">
        <v>-16.785490000000003</v>
      </c>
      <c r="M8" s="190">
        <v>8.7774400000000004</v>
      </c>
      <c r="N8" s="190">
        <v>-0.65700999999999998</v>
      </c>
      <c r="O8" s="190">
        <v>-5.1176300000000001</v>
      </c>
      <c r="P8" s="190">
        <v>1.31694</v>
      </c>
      <c r="Q8" s="190">
        <v>-3.9454199999999999</v>
      </c>
      <c r="R8" s="190">
        <v>2.79942</v>
      </c>
      <c r="S8" s="190">
        <v>-4.3560499999999998</v>
      </c>
      <c r="T8" s="190">
        <v>0.24765999999999999</v>
      </c>
      <c r="U8" s="190">
        <v>-1.9077999999999999</v>
      </c>
      <c r="V8" s="190">
        <v>1.6536999999999999</v>
      </c>
      <c r="W8" s="190">
        <v>0.45062999999999998</v>
      </c>
      <c r="X8" s="190">
        <v>-4.00359</v>
      </c>
      <c r="Y8" s="190">
        <v>-7.8580299999999994</v>
      </c>
      <c r="Z8" s="190">
        <v>-6.6565699999999994</v>
      </c>
      <c r="AA8" s="190">
        <v>-13.139520000000001</v>
      </c>
      <c r="AB8" s="190">
        <v>-7.8235400000000004</v>
      </c>
      <c r="AC8" s="190">
        <v>-17.94941</v>
      </c>
      <c r="AD8" s="190">
        <v>-20.019500000000001</v>
      </c>
      <c r="AE8" s="190">
        <v>-12.5769963398445</v>
      </c>
      <c r="AF8" s="190">
        <v>-12.664930500352801</v>
      </c>
      <c r="AG8" s="190">
        <v>-18.758475648761799</v>
      </c>
      <c r="AH8" s="190">
        <v>-1.27110780709264</v>
      </c>
      <c r="AI8" s="203"/>
      <c r="AJ8" s="203"/>
      <c r="AK8" s="203"/>
      <c r="AL8" s="203"/>
      <c r="AM8" s="203"/>
      <c r="AN8" s="167"/>
      <c r="AO8" s="167"/>
      <c r="AP8" s="167"/>
      <c r="AQ8" s="167"/>
      <c r="AR8" s="167"/>
      <c r="AS8" s="167"/>
      <c r="AT8" s="167"/>
      <c r="AU8" s="167"/>
      <c r="AV8" s="167"/>
      <c r="AW8" s="167"/>
      <c r="AX8" s="167"/>
      <c r="AY8" s="167"/>
    </row>
    <row r="9" spans="1:51" ht="15" x14ac:dyDescent="0.25">
      <c r="A9" s="304">
        <f>YampaRiverInflow.TotalOutflow!A9</f>
        <v>44835</v>
      </c>
      <c r="B9" s="280"/>
      <c r="C9" s="270"/>
      <c r="D9" s="285">
        <v>-10.734</v>
      </c>
      <c r="E9" s="190">
        <v>-32.33361</v>
      </c>
      <c r="F9" s="190">
        <v>-9.0098299999999991</v>
      </c>
      <c r="G9" s="190">
        <v>-12.62735</v>
      </c>
      <c r="H9" s="190">
        <v>-6.6903999999999995</v>
      </c>
      <c r="I9" s="190">
        <v>-9.5990099999999998</v>
      </c>
      <c r="J9" s="190">
        <v>8.4510100000000001</v>
      </c>
      <c r="K9" s="190">
        <v>5.7720799999999999</v>
      </c>
      <c r="L9" s="190">
        <v>-14.64955</v>
      </c>
      <c r="M9" s="190">
        <v>11.184040000000001</v>
      </c>
      <c r="N9" s="190">
        <v>-2.5218699999999998</v>
      </c>
      <c r="O9" s="190">
        <v>12.298719999999999</v>
      </c>
      <c r="P9" s="190">
        <v>9.1142000000000003</v>
      </c>
      <c r="Q9" s="190">
        <v>6.9690500000000002</v>
      </c>
      <c r="R9" s="190">
        <v>17.399669999999997</v>
      </c>
      <c r="S9" s="190">
        <v>17.673249999999999</v>
      </c>
      <c r="T9" s="190">
        <v>19.239099999999997</v>
      </c>
      <c r="U9" s="190">
        <v>0.14559</v>
      </c>
      <c r="V9" s="190">
        <v>-3.8384399999999999</v>
      </c>
      <c r="W9" s="190">
        <v>-8.0890900000000006</v>
      </c>
      <c r="X9" s="190">
        <v>5.3184499999999995</v>
      </c>
      <c r="Y9" s="190">
        <v>6.8723199999999993</v>
      </c>
      <c r="Z9" s="190">
        <v>-3.3345599999999997</v>
      </c>
      <c r="AA9" s="190">
        <v>-12.937790000000001</v>
      </c>
      <c r="AB9" s="190">
        <v>9.3299699999999994</v>
      </c>
      <c r="AC9" s="190">
        <v>-7.6352000000000002</v>
      </c>
      <c r="AD9" s="190">
        <v>-6.9373300000000002</v>
      </c>
      <c r="AE9" s="190">
        <v>-2.2106542585727502</v>
      </c>
      <c r="AF9" s="190">
        <v>-11.5548092057765</v>
      </c>
      <c r="AG9" s="190">
        <v>-24.732557731564899</v>
      </c>
      <c r="AH9" s="190">
        <v>-12.168433580297501</v>
      </c>
      <c r="AI9" s="203"/>
      <c r="AJ9" s="203"/>
      <c r="AK9" s="203"/>
      <c r="AL9" s="203"/>
      <c r="AM9" s="203"/>
      <c r="AN9" s="167"/>
      <c r="AO9" s="167"/>
      <c r="AP9" s="167"/>
      <c r="AQ9" s="167"/>
      <c r="AR9" s="167"/>
      <c r="AS9" s="167"/>
      <c r="AT9" s="167"/>
      <c r="AU9" s="167"/>
      <c r="AV9" s="167"/>
      <c r="AW9" s="167"/>
      <c r="AX9" s="167"/>
      <c r="AY9" s="167"/>
    </row>
    <row r="10" spans="1:51" ht="15" x14ac:dyDescent="0.25">
      <c r="A10" s="304">
        <f>YampaRiverInflow.TotalOutflow!A10</f>
        <v>44866</v>
      </c>
      <c r="B10" s="280"/>
      <c r="C10" s="270"/>
      <c r="D10" s="285">
        <v>-16.158000000000001</v>
      </c>
      <c r="E10" s="190">
        <v>-20.906669999999998</v>
      </c>
      <c r="F10" s="190">
        <v>-14.470420000000001</v>
      </c>
      <c r="G10" s="190">
        <v>-7.3315400000000004</v>
      </c>
      <c r="H10" s="190">
        <v>-38.727230000000006</v>
      </c>
      <c r="I10" s="190">
        <v>11.18458</v>
      </c>
      <c r="J10" s="190">
        <v>10.958489999999999</v>
      </c>
      <c r="K10" s="190">
        <v>-3.7692800000000002</v>
      </c>
      <c r="L10" s="190">
        <v>-15.648209999999999</v>
      </c>
      <c r="M10" s="190">
        <v>-0.50287000000000004</v>
      </c>
      <c r="N10" s="190">
        <v>16.895820000000001</v>
      </c>
      <c r="O10" s="190">
        <v>3.5182899999999999</v>
      </c>
      <c r="P10" s="190">
        <v>1.0546900000000001</v>
      </c>
      <c r="Q10" s="190">
        <v>1.48285</v>
      </c>
      <c r="R10" s="190">
        <v>-5.3529099999999996</v>
      </c>
      <c r="S10" s="190">
        <v>-22.937849999999997</v>
      </c>
      <c r="T10" s="190">
        <v>17.25741</v>
      </c>
      <c r="U10" s="190">
        <v>-4.2314999999999996</v>
      </c>
      <c r="V10" s="190">
        <v>-10.30818</v>
      </c>
      <c r="W10" s="190">
        <v>-12.985040000000001</v>
      </c>
      <c r="X10" s="190">
        <v>-26.999580000000002</v>
      </c>
      <c r="Y10" s="190">
        <v>-8.9412700000000012</v>
      </c>
      <c r="Z10" s="190">
        <v>-9.1097400000000004</v>
      </c>
      <c r="AA10" s="190">
        <v>6.4318400000000002</v>
      </c>
      <c r="AB10" s="190">
        <v>-3.3335500000000002</v>
      </c>
      <c r="AC10" s="190">
        <v>-11.237219999999999</v>
      </c>
      <c r="AD10" s="190">
        <v>-26.772839999999999</v>
      </c>
      <c r="AE10" s="190">
        <v>-15.73670513499</v>
      </c>
      <c r="AF10" s="190">
        <v>-25.995712616168699</v>
      </c>
      <c r="AG10" s="190">
        <v>-1.0377086195756302</v>
      </c>
      <c r="AH10" s="190">
        <v>-31.726571329096</v>
      </c>
      <c r="AI10" s="203"/>
      <c r="AJ10" s="203"/>
      <c r="AK10" s="203"/>
      <c r="AL10" s="203"/>
      <c r="AM10" s="203"/>
      <c r="AN10" s="167"/>
      <c r="AO10" s="167"/>
      <c r="AP10" s="167"/>
      <c r="AQ10" s="167"/>
      <c r="AR10" s="167"/>
      <c r="AS10" s="167"/>
      <c r="AT10" s="167"/>
      <c r="AU10" s="167"/>
      <c r="AV10" s="167"/>
      <c r="AW10" s="167"/>
      <c r="AX10" s="167"/>
      <c r="AY10" s="167"/>
    </row>
    <row r="11" spans="1:51" ht="15" x14ac:dyDescent="0.25">
      <c r="A11" s="304">
        <f>YampaRiverInflow.TotalOutflow!A11</f>
        <v>44896</v>
      </c>
      <c r="B11" s="280"/>
      <c r="C11" s="270"/>
      <c r="D11" s="285">
        <v>-4.8609999999999998</v>
      </c>
      <c r="E11" s="190">
        <v>-13.992139999999999</v>
      </c>
      <c r="F11" s="190">
        <v>-20.105689999999999</v>
      </c>
      <c r="G11" s="190">
        <v>-14.927940000000001</v>
      </c>
      <c r="H11" s="190">
        <v>-22.49784</v>
      </c>
      <c r="I11" s="190">
        <v>-4.7581699999999998</v>
      </c>
      <c r="J11" s="190">
        <v>-4.2268999999999997</v>
      </c>
      <c r="K11" s="190">
        <v>-38.098730000000003</v>
      </c>
      <c r="L11" s="190">
        <v>-16.883659999999999</v>
      </c>
      <c r="M11" s="190">
        <v>-19.378550000000001</v>
      </c>
      <c r="N11" s="190">
        <v>-16.600650000000002</v>
      </c>
      <c r="O11" s="190">
        <v>-12.671760000000001</v>
      </c>
      <c r="P11" s="190">
        <v>-11.092700000000001</v>
      </c>
      <c r="Q11" s="190">
        <v>-5.9065600000000007</v>
      </c>
      <c r="R11" s="190">
        <v>-11.998950000000001</v>
      </c>
      <c r="S11" s="190">
        <v>-6.2203800000000005</v>
      </c>
      <c r="T11" s="190">
        <v>5.5469099999999996</v>
      </c>
      <c r="U11" s="190">
        <v>-11.664959999999999</v>
      </c>
      <c r="V11" s="190">
        <v>-10.748290000000001</v>
      </c>
      <c r="W11" s="190">
        <v>-20.60698</v>
      </c>
      <c r="X11" s="190">
        <v>-11.0654</v>
      </c>
      <c r="Y11" s="190">
        <v>-24.62893</v>
      </c>
      <c r="Z11" s="190">
        <v>-2.98122</v>
      </c>
      <c r="AA11" s="190">
        <v>-6.6501599999999996</v>
      </c>
      <c r="AB11" s="190">
        <v>1.63134</v>
      </c>
      <c r="AC11" s="190">
        <v>-9.3967500000000008</v>
      </c>
      <c r="AD11" s="190">
        <v>-13.98915</v>
      </c>
      <c r="AE11" s="190">
        <v>-12.4542512261587</v>
      </c>
      <c r="AF11" s="190">
        <v>-10.8324401513397</v>
      </c>
      <c r="AG11" s="190">
        <v>3.9299975641787799</v>
      </c>
      <c r="AH11" s="190">
        <v>-2.4028572739817102</v>
      </c>
      <c r="AI11" s="203"/>
      <c r="AJ11" s="203"/>
      <c r="AK11" s="203"/>
      <c r="AL11" s="203"/>
      <c r="AM11" s="203"/>
      <c r="AN11" s="167"/>
      <c r="AO11" s="167"/>
      <c r="AP11" s="167"/>
      <c r="AQ11" s="167"/>
      <c r="AR11" s="167"/>
      <c r="AS11" s="167"/>
      <c r="AT11" s="167"/>
      <c r="AU11" s="167"/>
      <c r="AV11" s="167"/>
      <c r="AW11" s="167"/>
      <c r="AX11" s="167"/>
      <c r="AY11" s="167"/>
    </row>
    <row r="12" spans="1:51" ht="15" x14ac:dyDescent="0.25">
      <c r="A12" s="304">
        <f>YampaRiverInflow.TotalOutflow!A12</f>
        <v>44927</v>
      </c>
      <c r="B12" s="280"/>
      <c r="C12" s="270"/>
      <c r="D12" s="285">
        <v>-11.709</v>
      </c>
      <c r="E12" s="190">
        <v>-6.4816099999999999</v>
      </c>
      <c r="F12" s="190">
        <v>-11.87968</v>
      </c>
      <c r="G12" s="190">
        <v>-1.1552500000000001</v>
      </c>
      <c r="H12" s="190">
        <v>-9.5505300000000002</v>
      </c>
      <c r="I12" s="190">
        <v>-3.0365300000000004</v>
      </c>
      <c r="J12" s="190">
        <v>-13.873520000000001</v>
      </c>
      <c r="K12" s="190">
        <v>-24.659839999999999</v>
      </c>
      <c r="L12" s="190">
        <v>-23.680730000000001</v>
      </c>
      <c r="M12" s="190">
        <v>-10.09286</v>
      </c>
      <c r="N12" s="190">
        <v>1.2478399999999998</v>
      </c>
      <c r="O12" s="190">
        <v>-9.182129999999999</v>
      </c>
      <c r="P12" s="190">
        <v>-8.1827199999999998</v>
      </c>
      <c r="Q12" s="190">
        <v>-11.68539</v>
      </c>
      <c r="R12" s="190">
        <v>-0.62502000000000002</v>
      </c>
      <c r="S12" s="190">
        <v>-24.903770000000002</v>
      </c>
      <c r="T12" s="190">
        <v>-11.795629999999999</v>
      </c>
      <c r="U12" s="190">
        <v>-18.15316</v>
      </c>
      <c r="V12" s="190">
        <v>-15.922499999999999</v>
      </c>
      <c r="W12" s="190">
        <v>-16.109290000000001</v>
      </c>
      <c r="X12" s="190">
        <v>-8.2410300000000003</v>
      </c>
      <c r="Y12" s="190">
        <v>-24.003340000000001</v>
      </c>
      <c r="Z12" s="190">
        <v>-12.045209999999999</v>
      </c>
      <c r="AA12" s="190">
        <v>-7.8899799999999995</v>
      </c>
      <c r="AB12" s="190">
        <v>-22.646060000000002</v>
      </c>
      <c r="AC12" s="190">
        <v>-32.673250000000003</v>
      </c>
      <c r="AD12" s="190">
        <v>-24.1571297449231</v>
      </c>
      <c r="AE12" s="190">
        <v>0.98637802205530201</v>
      </c>
      <c r="AF12" s="190">
        <v>-30.2013865144412</v>
      </c>
      <c r="AG12" s="190">
        <v>-0.95083847050134207</v>
      </c>
      <c r="AH12" s="190">
        <v>-12.716791635963881</v>
      </c>
      <c r="AI12" s="203"/>
      <c r="AJ12" s="203"/>
      <c r="AK12" s="203"/>
      <c r="AL12" s="203"/>
      <c r="AM12" s="203"/>
      <c r="AN12" s="167"/>
      <c r="AO12" s="167"/>
      <c r="AP12" s="167"/>
      <c r="AQ12" s="167"/>
      <c r="AR12" s="167"/>
      <c r="AS12" s="167"/>
      <c r="AT12" s="167"/>
      <c r="AU12" s="167"/>
      <c r="AV12" s="167"/>
      <c r="AW12" s="167"/>
      <c r="AX12" s="167"/>
      <c r="AY12" s="167"/>
    </row>
    <row r="13" spans="1:51" ht="15" x14ac:dyDescent="0.25">
      <c r="A13" s="304">
        <f>YampaRiverInflow.TotalOutflow!A13</f>
        <v>44958</v>
      </c>
      <c r="B13" s="280"/>
      <c r="C13" s="270"/>
      <c r="D13" s="285">
        <v>-10.657</v>
      </c>
      <c r="E13" s="190">
        <v>-5.73569</v>
      </c>
      <c r="F13" s="190">
        <v>9.4865300000000001</v>
      </c>
      <c r="G13" s="190">
        <v>-8.6256699999999995</v>
      </c>
      <c r="H13" s="190">
        <v>-4.7783299999999995</v>
      </c>
      <c r="I13" s="190">
        <v>-20.94144</v>
      </c>
      <c r="J13" s="190">
        <v>-17.372900000000001</v>
      </c>
      <c r="K13" s="190">
        <v>14.6288</v>
      </c>
      <c r="L13" s="190">
        <v>-16.739249999999998</v>
      </c>
      <c r="M13" s="190">
        <v>-12.46504</v>
      </c>
      <c r="N13" s="190">
        <v>-9.1210300000000011</v>
      </c>
      <c r="O13" s="190">
        <v>-7.8426999999999998</v>
      </c>
      <c r="P13" s="190">
        <v>-5.5530600000000003</v>
      </c>
      <c r="Q13" s="190">
        <v>-10.331049999999999</v>
      </c>
      <c r="R13" s="190">
        <v>-2.1568899999999998</v>
      </c>
      <c r="S13" s="190">
        <v>-9.2535300000000014</v>
      </c>
      <c r="T13" s="190">
        <v>-8.9076200000000014</v>
      </c>
      <c r="U13" s="190">
        <v>-4.1460799999999995</v>
      </c>
      <c r="V13" s="190">
        <v>-10.053940000000001</v>
      </c>
      <c r="W13" s="190">
        <v>-6.1692600000000004</v>
      </c>
      <c r="X13" s="190">
        <v>-12.2621</v>
      </c>
      <c r="Y13" s="190">
        <v>-20.240539999999999</v>
      </c>
      <c r="Z13" s="190">
        <v>-13.770149999999999</v>
      </c>
      <c r="AA13" s="190">
        <v>-23.709220000000002</v>
      </c>
      <c r="AB13" s="190">
        <v>-9.7715200000000006</v>
      </c>
      <c r="AC13" s="190">
        <v>-22.627830000000003</v>
      </c>
      <c r="AD13" s="190">
        <v>-15.455982647396</v>
      </c>
      <c r="AE13" s="190">
        <v>-5.8749314387434293</v>
      </c>
      <c r="AF13" s="190">
        <v>-8.4656240510355207</v>
      </c>
      <c r="AG13" s="190">
        <v>-4.6766209284448594</v>
      </c>
      <c r="AH13" s="190">
        <v>-22.525036091181075</v>
      </c>
      <c r="AI13" s="203"/>
      <c r="AJ13" s="203"/>
      <c r="AK13" s="203"/>
      <c r="AL13" s="203"/>
      <c r="AM13" s="203"/>
      <c r="AN13" s="167"/>
      <c r="AO13" s="167"/>
      <c r="AP13" s="167"/>
      <c r="AQ13" s="167"/>
      <c r="AR13" s="167"/>
      <c r="AS13" s="167"/>
      <c r="AT13" s="167"/>
      <c r="AU13" s="167"/>
      <c r="AV13" s="167"/>
      <c r="AW13" s="167"/>
      <c r="AX13" s="167"/>
      <c r="AY13" s="167"/>
    </row>
    <row r="14" spans="1:51" ht="15" x14ac:dyDescent="0.25">
      <c r="A14" s="304">
        <f>YampaRiverInflow.TotalOutflow!A14</f>
        <v>44986</v>
      </c>
      <c r="B14" s="280"/>
      <c r="C14" s="270"/>
      <c r="D14" s="285">
        <v>-8.7449999999999992</v>
      </c>
      <c r="E14" s="190">
        <v>-3.0471399999999997</v>
      </c>
      <c r="F14" s="190">
        <v>-5.5422600000000006</v>
      </c>
      <c r="G14" s="190">
        <v>-26.61149</v>
      </c>
      <c r="H14" s="190">
        <v>-24.585830000000001</v>
      </c>
      <c r="I14" s="190">
        <v>-10.1469</v>
      </c>
      <c r="J14" s="190">
        <v>-24.405729999999998</v>
      </c>
      <c r="K14" s="190">
        <v>-41.61844</v>
      </c>
      <c r="L14" s="190">
        <v>-20.912990000000001</v>
      </c>
      <c r="M14" s="190">
        <v>-15.42376</v>
      </c>
      <c r="N14" s="190">
        <v>-46.979050000000001</v>
      </c>
      <c r="O14" s="190">
        <v>-13.50891</v>
      </c>
      <c r="P14" s="190">
        <v>-9.4484200000000005</v>
      </c>
      <c r="Q14" s="190">
        <v>-15.45289</v>
      </c>
      <c r="R14" s="190">
        <v>-14.12349</v>
      </c>
      <c r="S14" s="190">
        <v>-17.224810000000002</v>
      </c>
      <c r="T14" s="190">
        <v>-18.18402</v>
      </c>
      <c r="U14" s="190">
        <v>-16.42624</v>
      </c>
      <c r="V14" s="190">
        <v>-16.519099999999998</v>
      </c>
      <c r="W14" s="190">
        <v>-21.362770000000001</v>
      </c>
      <c r="X14" s="190">
        <v>-13.940290000000001</v>
      </c>
      <c r="Y14" s="190">
        <v>-25.785889999999998</v>
      </c>
      <c r="Z14" s="190">
        <v>-13.57385</v>
      </c>
      <c r="AA14" s="190">
        <v>-14.951780000000001</v>
      </c>
      <c r="AB14" s="190">
        <v>-24.381869999999999</v>
      </c>
      <c r="AC14" s="190">
        <v>-18.517049999999998</v>
      </c>
      <c r="AD14" s="190">
        <v>-29.967980399044698</v>
      </c>
      <c r="AE14" s="190">
        <v>-3.9186748927238999</v>
      </c>
      <c r="AF14" s="190">
        <v>3.78158654325282</v>
      </c>
      <c r="AG14" s="190">
        <v>-0.165478108417315</v>
      </c>
      <c r="AH14" s="190">
        <v>-33.272751616104074</v>
      </c>
      <c r="AI14" s="203"/>
      <c r="AJ14" s="203"/>
      <c r="AK14" s="203"/>
      <c r="AL14" s="203"/>
      <c r="AM14" s="203"/>
      <c r="AN14" s="167"/>
      <c r="AO14" s="167"/>
      <c r="AP14" s="167"/>
      <c r="AQ14" s="167"/>
      <c r="AR14" s="167"/>
      <c r="AS14" s="167"/>
      <c r="AT14" s="167"/>
      <c r="AU14" s="167"/>
      <c r="AV14" s="167"/>
      <c r="AW14" s="167"/>
      <c r="AX14" s="167"/>
      <c r="AY14" s="167"/>
    </row>
    <row r="15" spans="1:51" ht="15" x14ac:dyDescent="0.25">
      <c r="A15" s="304">
        <f>YampaRiverInflow.TotalOutflow!A15</f>
        <v>45017</v>
      </c>
      <c r="B15" s="280"/>
      <c r="C15" s="270"/>
      <c r="D15" s="285">
        <v>-12.693</v>
      </c>
      <c r="E15" s="190">
        <v>-21.031759999999998</v>
      </c>
      <c r="F15" s="190">
        <v>-16.615569999999998</v>
      </c>
      <c r="G15" s="190">
        <v>-28.879900000000003</v>
      </c>
      <c r="H15" s="190">
        <v>-19.677019999999999</v>
      </c>
      <c r="I15" s="190">
        <v>-31.681180000000001</v>
      </c>
      <c r="J15" s="190">
        <v>-14.10609</v>
      </c>
      <c r="K15" s="190">
        <v>-11.98128</v>
      </c>
      <c r="L15" s="190">
        <v>-22.55518</v>
      </c>
      <c r="M15" s="190">
        <v>58.147940000000006</v>
      </c>
      <c r="N15" s="190">
        <v>-64.754249999999999</v>
      </c>
      <c r="O15" s="190">
        <v>-13.812430000000001</v>
      </c>
      <c r="P15" s="190">
        <v>-19.395679999999999</v>
      </c>
      <c r="Q15" s="190">
        <v>-0.58677000000000001</v>
      </c>
      <c r="R15" s="190">
        <v>-20.977029999999999</v>
      </c>
      <c r="S15" s="190">
        <v>-23.67004</v>
      </c>
      <c r="T15" s="190">
        <v>-22.150279999999999</v>
      </c>
      <c r="U15" s="190">
        <v>-10.326360000000001</v>
      </c>
      <c r="V15" s="190">
        <v>-17.860139999999998</v>
      </c>
      <c r="W15" s="190">
        <v>-21.034770000000002</v>
      </c>
      <c r="X15" s="190">
        <v>-16.89048</v>
      </c>
      <c r="Y15" s="190">
        <v>-27.78388</v>
      </c>
      <c r="Z15" s="190">
        <v>-24.14518</v>
      </c>
      <c r="AA15" s="190">
        <v>-25.381180000000001</v>
      </c>
      <c r="AB15" s="190">
        <v>-22.591699999999999</v>
      </c>
      <c r="AC15" s="190">
        <v>-21.645820000000001</v>
      </c>
      <c r="AD15" s="190">
        <v>-27.296583863680898</v>
      </c>
      <c r="AE15" s="190">
        <v>-6.8666990838692197</v>
      </c>
      <c r="AF15" s="190">
        <v>-4.4101040311918496</v>
      </c>
      <c r="AG15" s="190">
        <v>0.32782876848779102</v>
      </c>
      <c r="AH15" s="190">
        <v>-38.38269309226537</v>
      </c>
      <c r="AI15" s="203"/>
      <c r="AJ15" s="203"/>
      <c r="AK15" s="203"/>
      <c r="AL15" s="203"/>
      <c r="AM15" s="203"/>
      <c r="AN15" s="167"/>
      <c r="AO15" s="167"/>
      <c r="AP15" s="167"/>
      <c r="AQ15" s="167"/>
      <c r="AR15" s="167"/>
      <c r="AS15" s="167"/>
      <c r="AT15" s="167"/>
      <c r="AU15" s="167"/>
      <c r="AV15" s="167"/>
      <c r="AW15" s="167"/>
      <c r="AX15" s="167"/>
      <c r="AY15" s="167"/>
    </row>
    <row r="16" spans="1:51" ht="15" x14ac:dyDescent="0.25">
      <c r="A16" s="304">
        <f>YampaRiverInflow.TotalOutflow!A16</f>
        <v>45047</v>
      </c>
      <c r="B16" s="280"/>
      <c r="C16" s="270"/>
      <c r="D16" s="285">
        <v>-13.207000000000001</v>
      </c>
      <c r="E16" s="190">
        <v>-30.306519999999999</v>
      </c>
      <c r="F16" s="190">
        <v>-19.176749999999998</v>
      </c>
      <c r="G16" s="190">
        <v>-31.532360000000001</v>
      </c>
      <c r="H16" s="190">
        <v>-23.549289999999999</v>
      </c>
      <c r="I16" s="190">
        <v>-4.1466599999999998</v>
      </c>
      <c r="J16" s="190">
        <v>-16.730790000000002</v>
      </c>
      <c r="K16" s="190">
        <v>-20.673770000000001</v>
      </c>
      <c r="L16" s="190">
        <v>-17.359860000000001</v>
      </c>
      <c r="M16" s="190">
        <v>34.052529999999997</v>
      </c>
      <c r="N16" s="190">
        <v>-1.7655699999999999</v>
      </c>
      <c r="O16" s="190">
        <v>-18.956109999999999</v>
      </c>
      <c r="P16" s="190">
        <v>-19.014720000000001</v>
      </c>
      <c r="Q16" s="190">
        <v>-30.134370000000001</v>
      </c>
      <c r="R16" s="190">
        <v>-22.792720000000003</v>
      </c>
      <c r="S16" s="190">
        <v>2.1723600000000003</v>
      </c>
      <c r="T16" s="190">
        <v>-23.229320000000001</v>
      </c>
      <c r="U16" s="190">
        <v>-30.356549999999999</v>
      </c>
      <c r="V16" s="190">
        <v>-13.17548</v>
      </c>
      <c r="W16" s="190">
        <v>-26.73291</v>
      </c>
      <c r="X16" s="190">
        <v>-17.628589999999999</v>
      </c>
      <c r="Y16" s="190">
        <v>-22.069290000000002</v>
      </c>
      <c r="Z16" s="190">
        <v>-23.365380000000002</v>
      </c>
      <c r="AA16" s="190">
        <v>-25.14387</v>
      </c>
      <c r="AB16" s="190">
        <v>-18.31448</v>
      </c>
      <c r="AC16" s="190">
        <v>-13.93942</v>
      </c>
      <c r="AD16" s="190">
        <v>-20.988264455397299</v>
      </c>
      <c r="AE16" s="190">
        <v>-18.6031865575818</v>
      </c>
      <c r="AF16" s="190">
        <v>-16.873532198681101</v>
      </c>
      <c r="AG16" s="190">
        <v>-10.3614585683532</v>
      </c>
      <c r="AH16" s="190">
        <v>-50.887631320712337</v>
      </c>
      <c r="AI16" s="203"/>
      <c r="AJ16" s="203"/>
      <c r="AK16" s="203"/>
      <c r="AL16" s="203"/>
      <c r="AM16" s="203"/>
      <c r="AN16" s="167"/>
      <c r="AO16" s="167"/>
      <c r="AP16" s="167"/>
      <c r="AQ16" s="167"/>
      <c r="AR16" s="167"/>
      <c r="AS16" s="167"/>
      <c r="AT16" s="167"/>
      <c r="AU16" s="167"/>
      <c r="AV16" s="167"/>
      <c r="AW16" s="167"/>
      <c r="AX16" s="167"/>
      <c r="AY16" s="167"/>
    </row>
    <row r="17" spans="1:51" ht="15" x14ac:dyDescent="0.25">
      <c r="A17" s="304">
        <f>YampaRiverInflow.TotalOutflow!A17</f>
        <v>45078</v>
      </c>
      <c r="B17" s="280"/>
      <c r="C17" s="270"/>
      <c r="D17" s="285">
        <v>-18.404</v>
      </c>
      <c r="E17" s="190">
        <v>-30.733509999999999</v>
      </c>
      <c r="F17" s="190">
        <v>-4.3182600000000004</v>
      </c>
      <c r="G17" s="190">
        <v>-21.53116</v>
      </c>
      <c r="H17" s="190">
        <v>-28.16948</v>
      </c>
      <c r="I17" s="190">
        <v>-21.732470000000003</v>
      </c>
      <c r="J17" s="190">
        <v>-7.58514</v>
      </c>
      <c r="K17" s="190">
        <v>-14.68486</v>
      </c>
      <c r="L17" s="190">
        <v>-12.904590000000001</v>
      </c>
      <c r="M17" s="190">
        <v>-17.66553</v>
      </c>
      <c r="N17" s="190">
        <v>-18.500439999999998</v>
      </c>
      <c r="O17" s="190">
        <v>-9.6846800000000002</v>
      </c>
      <c r="P17" s="190">
        <v>-3.0129200000000003</v>
      </c>
      <c r="Q17" s="190">
        <v>-10.71584</v>
      </c>
      <c r="R17" s="190">
        <v>-17.712730000000001</v>
      </c>
      <c r="S17" s="190">
        <v>2.1411799999999999</v>
      </c>
      <c r="T17" s="190">
        <v>-20.19791</v>
      </c>
      <c r="U17" s="190">
        <v>-19.463480000000001</v>
      </c>
      <c r="V17" s="190">
        <v>-14.17783</v>
      </c>
      <c r="W17" s="190">
        <v>-34.892609999999998</v>
      </c>
      <c r="X17" s="190">
        <v>-20.2377</v>
      </c>
      <c r="Y17" s="190">
        <v>-30.45213</v>
      </c>
      <c r="Z17" s="190">
        <v>-27.64986</v>
      </c>
      <c r="AA17" s="190">
        <v>-30.77158</v>
      </c>
      <c r="AB17" s="190">
        <v>-30.150569999999998</v>
      </c>
      <c r="AC17" s="190">
        <v>-27.212169999999997</v>
      </c>
      <c r="AD17" s="190">
        <v>-17.7194681870902</v>
      </c>
      <c r="AE17" s="190">
        <v>-32.379981516299999</v>
      </c>
      <c r="AF17" s="190">
        <v>-23.798866425075097</v>
      </c>
      <c r="AG17" s="190">
        <v>-21.9297904675709</v>
      </c>
      <c r="AH17" s="190">
        <v>-57.58882165966952</v>
      </c>
      <c r="AI17" s="203"/>
      <c r="AJ17" s="203"/>
      <c r="AK17" s="203"/>
      <c r="AL17" s="203"/>
      <c r="AM17" s="203"/>
      <c r="AN17" s="167"/>
      <c r="AO17" s="167"/>
      <c r="AP17" s="167"/>
      <c r="AQ17" s="167"/>
      <c r="AR17" s="167"/>
      <c r="AS17" s="167"/>
      <c r="AT17" s="167"/>
      <c r="AU17" s="167"/>
      <c r="AV17" s="167"/>
      <c r="AW17" s="167"/>
      <c r="AX17" s="167"/>
      <c r="AY17" s="167"/>
    </row>
    <row r="18" spans="1:51" ht="15" x14ac:dyDescent="0.25">
      <c r="A18" s="304">
        <f>YampaRiverInflow.TotalOutflow!A18</f>
        <v>45108</v>
      </c>
      <c r="B18" s="280"/>
      <c r="C18" s="270"/>
      <c r="D18" s="285">
        <v>-19.466999999999999</v>
      </c>
      <c r="E18" s="190">
        <v>-40.924839999999996</v>
      </c>
      <c r="F18" s="190">
        <v>-26.41535</v>
      </c>
      <c r="G18" s="190">
        <v>-21.142790000000002</v>
      </c>
      <c r="H18" s="190">
        <v>-18.928519999999999</v>
      </c>
      <c r="I18" s="190">
        <v>-9.5471299999999992</v>
      </c>
      <c r="J18" s="190">
        <v>-10.268600000000001</v>
      </c>
      <c r="K18" s="190">
        <v>-18.314310000000003</v>
      </c>
      <c r="L18" s="190">
        <v>-15.866149999999999</v>
      </c>
      <c r="M18" s="190">
        <v>-24.552409999999998</v>
      </c>
      <c r="N18" s="190">
        <v>-25.378720000000001</v>
      </c>
      <c r="O18" s="190">
        <v>-17.78331</v>
      </c>
      <c r="P18" s="190">
        <v>-18.8934</v>
      </c>
      <c r="Q18" s="190">
        <v>-12.013909999999999</v>
      </c>
      <c r="R18" s="190">
        <v>-14.996409999999999</v>
      </c>
      <c r="S18" s="190">
        <v>2.3123400000000003</v>
      </c>
      <c r="T18" s="190">
        <v>-19.286709999999999</v>
      </c>
      <c r="U18" s="190">
        <v>-10.45975</v>
      </c>
      <c r="V18" s="190">
        <v>-7.6106699999999998</v>
      </c>
      <c r="W18" s="190">
        <v>-27.08278</v>
      </c>
      <c r="X18" s="190">
        <v>-23.468240000000002</v>
      </c>
      <c r="Y18" s="190">
        <v>-21.989319999999999</v>
      </c>
      <c r="Z18" s="190">
        <v>-37.216929999999998</v>
      </c>
      <c r="AA18" s="190">
        <v>-22.890240000000002</v>
      </c>
      <c r="AB18" s="190">
        <v>-26.678540000000002</v>
      </c>
      <c r="AC18" s="190">
        <v>-37.337760000000003</v>
      </c>
      <c r="AD18" s="190">
        <v>-18.2346613577282</v>
      </c>
      <c r="AE18" s="190">
        <v>-18.848620976413699</v>
      </c>
      <c r="AF18" s="190">
        <v>-23.752590631551499</v>
      </c>
      <c r="AG18" s="190">
        <v>-17.2882505662513</v>
      </c>
      <c r="AH18" s="190">
        <v>-44.694644503792432</v>
      </c>
      <c r="AI18" s="203"/>
      <c r="AJ18" s="203"/>
      <c r="AK18" s="203"/>
      <c r="AL18" s="203"/>
      <c r="AM18" s="203"/>
      <c r="AN18" s="167"/>
      <c r="AO18" s="167"/>
      <c r="AP18" s="167"/>
      <c r="AQ18" s="167"/>
      <c r="AR18" s="167"/>
      <c r="AS18" s="167"/>
      <c r="AT18" s="167"/>
      <c r="AU18" s="167"/>
      <c r="AV18" s="167"/>
      <c r="AW18" s="167"/>
      <c r="AX18" s="167"/>
      <c r="AY18" s="167"/>
    </row>
    <row r="19" spans="1:51" ht="15" x14ac:dyDescent="0.25">
      <c r="A19" s="304">
        <f>YampaRiverInflow.TotalOutflow!A19</f>
        <v>45139</v>
      </c>
      <c r="B19" s="280"/>
      <c r="C19" s="270"/>
      <c r="D19" s="285">
        <v>-17.036000000000001</v>
      </c>
      <c r="E19" s="190">
        <v>-44.608199999999997</v>
      </c>
      <c r="F19" s="190">
        <v>-7.3850100000000003</v>
      </c>
      <c r="G19" s="190">
        <v>-28.87069</v>
      </c>
      <c r="H19" s="190">
        <v>-40.249079999999999</v>
      </c>
      <c r="I19" s="190">
        <v>-10.618690000000001</v>
      </c>
      <c r="J19" s="190">
        <v>-1.97844</v>
      </c>
      <c r="K19" s="190">
        <v>-19.845770000000002</v>
      </c>
      <c r="L19" s="190">
        <v>-18.154619999999998</v>
      </c>
      <c r="M19" s="190">
        <v>-19.77272</v>
      </c>
      <c r="N19" s="190">
        <v>-13.17257</v>
      </c>
      <c r="O19" s="190">
        <v>-14.711229999999999</v>
      </c>
      <c r="P19" s="190">
        <v>-8.0491299999999999</v>
      </c>
      <c r="Q19" s="190">
        <v>-10.36894</v>
      </c>
      <c r="R19" s="190">
        <v>-12.309370000000001</v>
      </c>
      <c r="S19" s="190">
        <v>3.9439999999999996E-2</v>
      </c>
      <c r="T19" s="190">
        <v>-13.62011</v>
      </c>
      <c r="U19" s="190">
        <v>-10.787000000000001</v>
      </c>
      <c r="V19" s="190">
        <v>-15.400589999999999</v>
      </c>
      <c r="W19" s="190">
        <v>-19.57723</v>
      </c>
      <c r="X19" s="190">
        <v>-13.29472</v>
      </c>
      <c r="Y19" s="190">
        <v>-18.03979</v>
      </c>
      <c r="Z19" s="190">
        <v>-23.891169999999999</v>
      </c>
      <c r="AA19" s="190">
        <v>-13.515309999999999</v>
      </c>
      <c r="AB19" s="190">
        <v>-23.837299999999999</v>
      </c>
      <c r="AC19" s="190">
        <v>-19.137979999999999</v>
      </c>
      <c r="AD19" s="190">
        <v>-15.5850350841859</v>
      </c>
      <c r="AE19" s="190">
        <v>-20.413870945690398</v>
      </c>
      <c r="AF19" s="190">
        <v>-17.994277469173699</v>
      </c>
      <c r="AG19" s="190">
        <v>-17.687800046524</v>
      </c>
      <c r="AH19" s="190">
        <v>-37.223178765369134</v>
      </c>
      <c r="AI19" s="203"/>
      <c r="AJ19" s="203"/>
      <c r="AK19" s="203"/>
      <c r="AL19" s="203"/>
      <c r="AM19" s="203"/>
      <c r="AN19" s="167"/>
      <c r="AO19" s="167"/>
      <c r="AP19" s="167"/>
      <c r="AQ19" s="167"/>
      <c r="AR19" s="167"/>
      <c r="AS19" s="167"/>
      <c r="AT19" s="167"/>
      <c r="AU19" s="167"/>
      <c r="AV19" s="167"/>
      <c r="AW19" s="167"/>
      <c r="AX19" s="167"/>
      <c r="AY19" s="167"/>
    </row>
    <row r="20" spans="1:51" ht="15" x14ac:dyDescent="0.25">
      <c r="A20" s="304">
        <f>YampaRiverInflow.TotalOutflow!A20</f>
        <v>45170</v>
      </c>
      <c r="B20" s="280"/>
      <c r="C20" s="270"/>
      <c r="D20" s="285">
        <v>-7.5359999999999996</v>
      </c>
      <c r="E20" s="190">
        <v>-16.622160000000001</v>
      </c>
      <c r="F20" s="190">
        <v>3.9455100000000001</v>
      </c>
      <c r="G20" s="190">
        <v>0.30087999999999998</v>
      </c>
      <c r="H20" s="190">
        <v>1.5638399999999999</v>
      </c>
      <c r="I20" s="190">
        <v>-5.3830900000000002</v>
      </c>
      <c r="J20" s="190">
        <v>0.50452999999999992</v>
      </c>
      <c r="K20" s="190">
        <v>-16.785490000000003</v>
      </c>
      <c r="L20" s="190">
        <v>8.7774400000000004</v>
      </c>
      <c r="M20" s="190">
        <v>-0.65700999999999998</v>
      </c>
      <c r="N20" s="190">
        <v>-5.1176300000000001</v>
      </c>
      <c r="O20" s="190">
        <v>1.31694</v>
      </c>
      <c r="P20" s="190">
        <v>-3.9454199999999999</v>
      </c>
      <c r="Q20" s="190">
        <v>2.79942</v>
      </c>
      <c r="R20" s="190">
        <v>-4.3560499999999998</v>
      </c>
      <c r="S20" s="190">
        <v>0.24765999999999999</v>
      </c>
      <c r="T20" s="190">
        <v>-1.9077999999999999</v>
      </c>
      <c r="U20" s="190">
        <v>1.6536999999999999</v>
      </c>
      <c r="V20" s="190">
        <v>0.45062999999999998</v>
      </c>
      <c r="W20" s="190">
        <v>-4.00359</v>
      </c>
      <c r="X20" s="190">
        <v>-7.8580299999999994</v>
      </c>
      <c r="Y20" s="190">
        <v>-6.6565699999999994</v>
      </c>
      <c r="Z20" s="190">
        <v>-13.139520000000001</v>
      </c>
      <c r="AA20" s="190">
        <v>-7.8235400000000004</v>
      </c>
      <c r="AB20" s="190">
        <v>-17.94941</v>
      </c>
      <c r="AC20" s="190">
        <v>-20.019500000000001</v>
      </c>
      <c r="AD20" s="190">
        <v>-12.5769963398445</v>
      </c>
      <c r="AE20" s="190">
        <v>-12.664930500352801</v>
      </c>
      <c r="AF20" s="190">
        <v>-18.758475648761799</v>
      </c>
      <c r="AG20" s="190">
        <v>-1.27110780709264</v>
      </c>
      <c r="AH20" s="190">
        <v>-33.675139492561513</v>
      </c>
      <c r="AI20" s="203"/>
      <c r="AJ20" s="203"/>
      <c r="AK20" s="203"/>
      <c r="AL20" s="203"/>
      <c r="AM20" s="203"/>
      <c r="AN20" s="167"/>
      <c r="AO20" s="167"/>
      <c r="AP20" s="167"/>
      <c r="AQ20" s="167"/>
      <c r="AR20" s="167"/>
      <c r="AS20" s="167"/>
      <c r="AT20" s="167"/>
      <c r="AU20" s="167"/>
      <c r="AV20" s="167"/>
      <c r="AW20" s="167"/>
      <c r="AX20" s="167"/>
      <c r="AY20" s="167"/>
    </row>
    <row r="21" spans="1:51" ht="15" x14ac:dyDescent="0.25">
      <c r="A21" s="304">
        <f>YampaRiverInflow.TotalOutflow!A21</f>
        <v>45200</v>
      </c>
      <c r="B21" s="280"/>
      <c r="C21" s="270"/>
      <c r="D21" s="285">
        <v>-10.734</v>
      </c>
      <c r="E21" s="190">
        <v>-9.0098299999999991</v>
      </c>
      <c r="F21" s="190">
        <v>-12.62735</v>
      </c>
      <c r="G21" s="190">
        <v>-6.6903999999999995</v>
      </c>
      <c r="H21" s="190">
        <v>-9.5990099999999998</v>
      </c>
      <c r="I21" s="190">
        <v>8.4510100000000001</v>
      </c>
      <c r="J21" s="190">
        <v>5.7720799999999999</v>
      </c>
      <c r="K21" s="190">
        <v>-14.64955</v>
      </c>
      <c r="L21" s="190">
        <v>11.184040000000001</v>
      </c>
      <c r="M21" s="190">
        <v>-2.5218699999999998</v>
      </c>
      <c r="N21" s="190">
        <v>12.298719999999999</v>
      </c>
      <c r="O21" s="190">
        <v>9.1142000000000003</v>
      </c>
      <c r="P21" s="190">
        <v>6.9690500000000002</v>
      </c>
      <c r="Q21" s="190">
        <v>17.399669999999997</v>
      </c>
      <c r="R21" s="190">
        <v>17.673249999999999</v>
      </c>
      <c r="S21" s="190">
        <v>19.239099999999997</v>
      </c>
      <c r="T21" s="190">
        <v>0.14559</v>
      </c>
      <c r="U21" s="190">
        <v>-3.8384399999999999</v>
      </c>
      <c r="V21" s="190">
        <v>-8.0890900000000006</v>
      </c>
      <c r="W21" s="190">
        <v>5.3184499999999995</v>
      </c>
      <c r="X21" s="190">
        <v>6.8723199999999993</v>
      </c>
      <c r="Y21" s="190">
        <v>-3.3345599999999997</v>
      </c>
      <c r="Z21" s="190">
        <v>-12.937790000000001</v>
      </c>
      <c r="AA21" s="190">
        <v>9.3299699999999994</v>
      </c>
      <c r="AB21" s="190">
        <v>-7.6352000000000002</v>
      </c>
      <c r="AC21" s="190">
        <v>-6.9373300000000002</v>
      </c>
      <c r="AD21" s="190">
        <v>-2.2106542585727502</v>
      </c>
      <c r="AE21" s="190">
        <v>-11.5548092057765</v>
      </c>
      <c r="AF21" s="190">
        <v>-24.732557731564899</v>
      </c>
      <c r="AG21" s="190">
        <v>-12.168433580297501</v>
      </c>
      <c r="AH21" s="190">
        <v>-31.92853069592417</v>
      </c>
      <c r="AI21" s="203"/>
      <c r="AJ21" s="203"/>
      <c r="AK21" s="203"/>
      <c r="AL21" s="203"/>
      <c r="AM21" s="203"/>
      <c r="AN21" s="167"/>
      <c r="AO21" s="167"/>
      <c r="AP21" s="167"/>
      <c r="AQ21" s="167"/>
      <c r="AR21" s="167"/>
      <c r="AS21" s="167"/>
      <c r="AT21" s="167"/>
      <c r="AU21" s="167"/>
      <c r="AV21" s="167"/>
      <c r="AW21" s="167"/>
      <c r="AX21" s="167"/>
      <c r="AY21" s="167"/>
    </row>
    <row r="22" spans="1:51" ht="15" x14ac:dyDescent="0.25">
      <c r="A22" s="304">
        <f>YampaRiverInflow.TotalOutflow!A22</f>
        <v>45231</v>
      </c>
      <c r="B22" s="280"/>
      <c r="C22" s="270"/>
      <c r="D22" s="285">
        <v>-16.158000000000001</v>
      </c>
      <c r="E22" s="190">
        <v>-14.470420000000001</v>
      </c>
      <c r="F22" s="190">
        <v>-7.3315400000000004</v>
      </c>
      <c r="G22" s="190">
        <v>-38.727230000000006</v>
      </c>
      <c r="H22" s="190">
        <v>11.18458</v>
      </c>
      <c r="I22" s="190">
        <v>10.958489999999999</v>
      </c>
      <c r="J22" s="190">
        <v>-3.7692800000000002</v>
      </c>
      <c r="K22" s="190">
        <v>-15.648209999999999</v>
      </c>
      <c r="L22" s="190">
        <v>-0.50287000000000004</v>
      </c>
      <c r="M22" s="190">
        <v>16.895820000000001</v>
      </c>
      <c r="N22" s="190">
        <v>3.5182899999999999</v>
      </c>
      <c r="O22" s="190">
        <v>1.0546900000000001</v>
      </c>
      <c r="P22" s="190">
        <v>1.48285</v>
      </c>
      <c r="Q22" s="190">
        <v>-5.3529099999999996</v>
      </c>
      <c r="R22" s="190">
        <v>-22.937849999999997</v>
      </c>
      <c r="S22" s="190">
        <v>17.25741</v>
      </c>
      <c r="T22" s="190">
        <v>-4.2314999999999996</v>
      </c>
      <c r="U22" s="190">
        <v>-10.30818</v>
      </c>
      <c r="V22" s="190">
        <v>-12.985040000000001</v>
      </c>
      <c r="W22" s="190">
        <v>-26.999580000000002</v>
      </c>
      <c r="X22" s="190">
        <v>-8.9412700000000012</v>
      </c>
      <c r="Y22" s="190">
        <v>-9.1097400000000004</v>
      </c>
      <c r="Z22" s="190">
        <v>6.4318400000000002</v>
      </c>
      <c r="AA22" s="190">
        <v>-3.3335500000000002</v>
      </c>
      <c r="AB22" s="190">
        <v>-11.237219999999999</v>
      </c>
      <c r="AC22" s="190">
        <v>-26.772839999999999</v>
      </c>
      <c r="AD22" s="190">
        <v>-15.73670513499</v>
      </c>
      <c r="AE22" s="190">
        <v>-25.995712616168699</v>
      </c>
      <c r="AF22" s="190">
        <v>-1.0377086195756302</v>
      </c>
      <c r="AG22" s="190">
        <v>-31.726571329096</v>
      </c>
      <c r="AH22" s="190">
        <v>-20.625441646014423</v>
      </c>
      <c r="AI22" s="203"/>
      <c r="AJ22" s="203"/>
      <c r="AK22" s="203"/>
      <c r="AL22" s="203"/>
      <c r="AM22" s="203"/>
      <c r="AN22" s="167"/>
      <c r="AO22" s="167"/>
      <c r="AP22" s="167"/>
      <c r="AQ22" s="167"/>
      <c r="AR22" s="167"/>
      <c r="AS22" s="167"/>
      <c r="AT22" s="167"/>
      <c r="AU22" s="167"/>
      <c r="AV22" s="167"/>
      <c r="AW22" s="167"/>
      <c r="AX22" s="167"/>
      <c r="AY22" s="167"/>
    </row>
    <row r="23" spans="1:51" ht="15" x14ac:dyDescent="0.25">
      <c r="A23" s="304">
        <f>YampaRiverInflow.TotalOutflow!A23</f>
        <v>45261</v>
      </c>
      <c r="B23" s="280"/>
      <c r="C23" s="270"/>
      <c r="D23" s="285">
        <v>-4.8609999999999998</v>
      </c>
      <c r="E23" s="190">
        <v>-20.105689999999999</v>
      </c>
      <c r="F23" s="190">
        <v>-14.927940000000001</v>
      </c>
      <c r="G23" s="190">
        <v>-22.49784</v>
      </c>
      <c r="H23" s="190">
        <v>-4.7581699999999998</v>
      </c>
      <c r="I23" s="190">
        <v>-4.2268999999999997</v>
      </c>
      <c r="J23" s="190">
        <v>-38.098730000000003</v>
      </c>
      <c r="K23" s="190">
        <v>-16.883659999999999</v>
      </c>
      <c r="L23" s="190">
        <v>-19.378550000000001</v>
      </c>
      <c r="M23" s="190">
        <v>-16.600650000000002</v>
      </c>
      <c r="N23" s="190">
        <v>-12.671760000000001</v>
      </c>
      <c r="O23" s="190">
        <v>-11.092700000000001</v>
      </c>
      <c r="P23" s="190">
        <v>-5.9065600000000007</v>
      </c>
      <c r="Q23" s="190">
        <v>-11.998950000000001</v>
      </c>
      <c r="R23" s="190">
        <v>-6.2203800000000005</v>
      </c>
      <c r="S23" s="190">
        <v>5.5469099999999996</v>
      </c>
      <c r="T23" s="190">
        <v>-11.664959999999999</v>
      </c>
      <c r="U23" s="190">
        <v>-10.748290000000001</v>
      </c>
      <c r="V23" s="190">
        <v>-20.60698</v>
      </c>
      <c r="W23" s="190">
        <v>-11.0654</v>
      </c>
      <c r="X23" s="190">
        <v>-24.62893</v>
      </c>
      <c r="Y23" s="190">
        <v>-2.98122</v>
      </c>
      <c r="Z23" s="190">
        <v>-6.6501599999999996</v>
      </c>
      <c r="AA23" s="190">
        <v>1.63134</v>
      </c>
      <c r="AB23" s="190">
        <v>-9.3967500000000008</v>
      </c>
      <c r="AC23" s="190">
        <v>-13.98915</v>
      </c>
      <c r="AD23" s="190">
        <v>-12.4542512261587</v>
      </c>
      <c r="AE23" s="190">
        <v>-10.8324401513397</v>
      </c>
      <c r="AF23" s="190">
        <v>3.9299975641787799</v>
      </c>
      <c r="AG23" s="190">
        <v>-2.4028572739817102</v>
      </c>
      <c r="AH23" s="190">
        <v>-11.953157158801488</v>
      </c>
      <c r="AI23" s="203"/>
      <c r="AJ23" s="203"/>
      <c r="AK23" s="203"/>
      <c r="AL23" s="203"/>
      <c r="AM23" s="203"/>
      <c r="AN23" s="167"/>
      <c r="AO23" s="167"/>
      <c r="AP23" s="167"/>
      <c r="AQ23" s="167"/>
      <c r="AR23" s="167"/>
      <c r="AS23" s="167"/>
      <c r="AT23" s="167"/>
      <c r="AU23" s="167"/>
      <c r="AV23" s="167"/>
      <c r="AW23" s="167"/>
      <c r="AX23" s="167"/>
      <c r="AY23" s="167"/>
    </row>
    <row r="24" spans="1:51" ht="15" x14ac:dyDescent="0.25">
      <c r="A24" s="304">
        <f>YampaRiverInflow.TotalOutflow!A24</f>
        <v>45292</v>
      </c>
      <c r="B24" s="280"/>
      <c r="C24" s="270"/>
      <c r="D24" s="285">
        <v>-11.709</v>
      </c>
      <c r="E24" s="190">
        <v>-11.87968</v>
      </c>
      <c r="F24" s="190">
        <v>-1.1552500000000001</v>
      </c>
      <c r="G24" s="190">
        <v>-9.5505300000000002</v>
      </c>
      <c r="H24" s="190">
        <v>-3.0365300000000004</v>
      </c>
      <c r="I24" s="190">
        <v>-13.873520000000001</v>
      </c>
      <c r="J24" s="190">
        <v>-24.659839999999999</v>
      </c>
      <c r="K24" s="190">
        <v>-23.680730000000001</v>
      </c>
      <c r="L24" s="190">
        <v>-10.09286</v>
      </c>
      <c r="M24" s="190">
        <v>1.2478399999999998</v>
      </c>
      <c r="N24" s="190">
        <v>-9.182129999999999</v>
      </c>
      <c r="O24" s="190">
        <v>-8.1827199999999998</v>
      </c>
      <c r="P24" s="190">
        <v>-11.68539</v>
      </c>
      <c r="Q24" s="190">
        <v>-0.62502000000000002</v>
      </c>
      <c r="R24" s="190">
        <v>-24.903770000000002</v>
      </c>
      <c r="S24" s="190">
        <v>-11.795629999999999</v>
      </c>
      <c r="T24" s="190">
        <v>-18.15316</v>
      </c>
      <c r="U24" s="190">
        <v>-15.922499999999999</v>
      </c>
      <c r="V24" s="190">
        <v>-16.109290000000001</v>
      </c>
      <c r="W24" s="190">
        <v>-8.2410300000000003</v>
      </c>
      <c r="X24" s="190">
        <v>-24.003340000000001</v>
      </c>
      <c r="Y24" s="190">
        <v>-12.045209999999999</v>
      </c>
      <c r="Z24" s="190">
        <v>-7.8899799999999995</v>
      </c>
      <c r="AA24" s="190">
        <v>-22.646060000000002</v>
      </c>
      <c r="AB24" s="190">
        <v>-32.673250000000003</v>
      </c>
      <c r="AC24" s="190">
        <v>-24.1571297449231</v>
      </c>
      <c r="AD24" s="190">
        <v>0.98637802205530201</v>
      </c>
      <c r="AE24" s="190">
        <v>-30.2013865144412</v>
      </c>
      <c r="AF24" s="190">
        <v>-0.95083847050134207</v>
      </c>
      <c r="AG24" s="190">
        <v>-12.716791635963881</v>
      </c>
      <c r="AH24" s="190">
        <v>-5.7794314590614571</v>
      </c>
      <c r="AI24" s="203"/>
      <c r="AJ24" s="203"/>
      <c r="AK24" s="203"/>
      <c r="AL24" s="203"/>
      <c r="AM24" s="203"/>
      <c r="AN24" s="167"/>
      <c r="AO24" s="167"/>
      <c r="AP24" s="167"/>
      <c r="AQ24" s="167"/>
      <c r="AR24" s="167"/>
      <c r="AS24" s="167"/>
      <c r="AT24" s="167"/>
      <c r="AU24" s="167"/>
      <c r="AV24" s="167"/>
      <c r="AW24" s="167"/>
      <c r="AX24" s="167"/>
      <c r="AY24" s="167"/>
    </row>
    <row r="25" spans="1:51" ht="15" x14ac:dyDescent="0.25">
      <c r="A25" s="304">
        <f>YampaRiverInflow.TotalOutflow!A25</f>
        <v>45323</v>
      </c>
      <c r="B25" s="280"/>
      <c r="C25" s="270"/>
      <c r="D25" s="285">
        <v>-10.657</v>
      </c>
      <c r="E25" s="190">
        <v>9.4865300000000001</v>
      </c>
      <c r="F25" s="190">
        <v>-8.6256699999999995</v>
      </c>
      <c r="G25" s="190">
        <v>-4.7783299999999995</v>
      </c>
      <c r="H25" s="190">
        <v>-20.94144</v>
      </c>
      <c r="I25" s="190">
        <v>-17.372900000000001</v>
      </c>
      <c r="J25" s="190">
        <v>14.6288</v>
      </c>
      <c r="K25" s="190">
        <v>-16.739249999999998</v>
      </c>
      <c r="L25" s="190">
        <v>-12.46504</v>
      </c>
      <c r="M25" s="190">
        <v>-9.1210300000000011</v>
      </c>
      <c r="N25" s="190">
        <v>-7.8426999999999998</v>
      </c>
      <c r="O25" s="190">
        <v>-5.5530600000000003</v>
      </c>
      <c r="P25" s="190">
        <v>-10.331049999999999</v>
      </c>
      <c r="Q25" s="190">
        <v>-2.1568899999999998</v>
      </c>
      <c r="R25" s="190">
        <v>-9.2535300000000014</v>
      </c>
      <c r="S25" s="190">
        <v>-8.9076200000000014</v>
      </c>
      <c r="T25" s="190">
        <v>-4.1460799999999995</v>
      </c>
      <c r="U25" s="190">
        <v>-10.053940000000001</v>
      </c>
      <c r="V25" s="190">
        <v>-6.1692600000000004</v>
      </c>
      <c r="W25" s="190">
        <v>-12.2621</v>
      </c>
      <c r="X25" s="190">
        <v>-20.240539999999999</v>
      </c>
      <c r="Y25" s="190">
        <v>-13.770149999999999</v>
      </c>
      <c r="Z25" s="190">
        <v>-23.709220000000002</v>
      </c>
      <c r="AA25" s="190">
        <v>-9.7715200000000006</v>
      </c>
      <c r="AB25" s="190">
        <v>-22.627830000000003</v>
      </c>
      <c r="AC25" s="190">
        <v>-15.455982647396</v>
      </c>
      <c r="AD25" s="190">
        <v>-5.8749314387434293</v>
      </c>
      <c r="AE25" s="190">
        <v>-8.4656240510355207</v>
      </c>
      <c r="AF25" s="190">
        <v>-4.6766209284448594</v>
      </c>
      <c r="AG25" s="190">
        <v>-22.525036091181075</v>
      </c>
      <c r="AH25" s="190">
        <v>-5.7098542439644264</v>
      </c>
      <c r="AI25" s="203"/>
      <c r="AJ25" s="203"/>
      <c r="AK25" s="203"/>
      <c r="AL25" s="203"/>
      <c r="AM25" s="203"/>
      <c r="AN25" s="167"/>
      <c r="AO25" s="167"/>
      <c r="AP25" s="167"/>
      <c r="AQ25" s="167"/>
      <c r="AR25" s="167"/>
      <c r="AS25" s="167"/>
      <c r="AT25" s="167"/>
      <c r="AU25" s="167"/>
      <c r="AV25" s="167"/>
      <c r="AW25" s="167"/>
      <c r="AX25" s="167"/>
      <c r="AY25" s="167"/>
    </row>
    <row r="26" spans="1:51" ht="15" x14ac:dyDescent="0.25">
      <c r="A26" s="304">
        <f>YampaRiverInflow.TotalOutflow!A26</f>
        <v>45352</v>
      </c>
      <c r="B26" s="280"/>
      <c r="C26" s="270"/>
      <c r="D26" s="285">
        <v>-8.7449999999999992</v>
      </c>
      <c r="E26" s="190">
        <v>-5.5422600000000006</v>
      </c>
      <c r="F26" s="190">
        <v>-26.61149</v>
      </c>
      <c r="G26" s="190">
        <v>-24.585830000000001</v>
      </c>
      <c r="H26" s="190">
        <v>-10.1469</v>
      </c>
      <c r="I26" s="190">
        <v>-24.405729999999998</v>
      </c>
      <c r="J26" s="190">
        <v>-41.61844</v>
      </c>
      <c r="K26" s="190">
        <v>-20.912990000000001</v>
      </c>
      <c r="L26" s="190">
        <v>-15.42376</v>
      </c>
      <c r="M26" s="190">
        <v>-46.979050000000001</v>
      </c>
      <c r="N26" s="190">
        <v>-13.50891</v>
      </c>
      <c r="O26" s="190">
        <v>-9.4484200000000005</v>
      </c>
      <c r="P26" s="190">
        <v>-15.45289</v>
      </c>
      <c r="Q26" s="190">
        <v>-14.12349</v>
      </c>
      <c r="R26" s="190">
        <v>-17.224810000000002</v>
      </c>
      <c r="S26" s="190">
        <v>-18.18402</v>
      </c>
      <c r="T26" s="190">
        <v>-16.42624</v>
      </c>
      <c r="U26" s="190">
        <v>-16.519099999999998</v>
      </c>
      <c r="V26" s="190">
        <v>-21.362770000000001</v>
      </c>
      <c r="W26" s="190">
        <v>-13.940290000000001</v>
      </c>
      <c r="X26" s="190">
        <v>-25.785889999999998</v>
      </c>
      <c r="Y26" s="190">
        <v>-13.57385</v>
      </c>
      <c r="Z26" s="190">
        <v>-14.951780000000001</v>
      </c>
      <c r="AA26" s="190">
        <v>-24.381869999999999</v>
      </c>
      <c r="AB26" s="190">
        <v>-18.517049999999998</v>
      </c>
      <c r="AC26" s="190">
        <v>-29.967980399044698</v>
      </c>
      <c r="AD26" s="190">
        <v>-3.9186748927238999</v>
      </c>
      <c r="AE26" s="190">
        <v>3.78158654325282</v>
      </c>
      <c r="AF26" s="190">
        <v>-0.165478108417315</v>
      </c>
      <c r="AG26" s="190">
        <v>-33.272751616104074</v>
      </c>
      <c r="AH26" s="190">
        <v>-3.3822040949199934</v>
      </c>
      <c r="AI26" s="203"/>
      <c r="AJ26" s="203"/>
      <c r="AK26" s="203"/>
      <c r="AL26" s="203"/>
      <c r="AM26" s="203"/>
      <c r="AN26" s="167"/>
      <c r="AO26" s="167"/>
      <c r="AP26" s="167"/>
      <c r="AQ26" s="167"/>
      <c r="AR26" s="167"/>
      <c r="AS26" s="167"/>
      <c r="AT26" s="167"/>
      <c r="AU26" s="167"/>
      <c r="AV26" s="167"/>
      <c r="AW26" s="167"/>
      <c r="AX26" s="167"/>
      <c r="AY26" s="167"/>
    </row>
    <row r="27" spans="1:51" ht="15" x14ac:dyDescent="0.25">
      <c r="A27" s="304">
        <f>YampaRiverInflow.TotalOutflow!A27</f>
        <v>45383</v>
      </c>
      <c r="B27" s="280"/>
      <c r="C27" s="270"/>
      <c r="D27" s="285">
        <v>-12.693</v>
      </c>
      <c r="E27" s="190">
        <v>-16.615569999999998</v>
      </c>
      <c r="F27" s="190">
        <v>-28.879900000000003</v>
      </c>
      <c r="G27" s="190">
        <v>-19.677019999999999</v>
      </c>
      <c r="H27" s="190">
        <v>-31.681180000000001</v>
      </c>
      <c r="I27" s="190">
        <v>-14.10609</v>
      </c>
      <c r="J27" s="190">
        <v>-11.98128</v>
      </c>
      <c r="K27" s="190">
        <v>-22.55518</v>
      </c>
      <c r="L27" s="190">
        <v>58.147940000000006</v>
      </c>
      <c r="M27" s="190">
        <v>-64.754249999999999</v>
      </c>
      <c r="N27" s="190">
        <v>-13.812430000000001</v>
      </c>
      <c r="O27" s="190">
        <v>-19.395679999999999</v>
      </c>
      <c r="P27" s="190">
        <v>-0.58677000000000001</v>
      </c>
      <c r="Q27" s="190">
        <v>-20.977029999999999</v>
      </c>
      <c r="R27" s="190">
        <v>-23.67004</v>
      </c>
      <c r="S27" s="190">
        <v>-22.150279999999999</v>
      </c>
      <c r="T27" s="190">
        <v>-10.326360000000001</v>
      </c>
      <c r="U27" s="190">
        <v>-17.860139999999998</v>
      </c>
      <c r="V27" s="190">
        <v>-21.034770000000002</v>
      </c>
      <c r="W27" s="190">
        <v>-16.89048</v>
      </c>
      <c r="X27" s="190">
        <v>-27.78388</v>
      </c>
      <c r="Y27" s="190">
        <v>-24.14518</v>
      </c>
      <c r="Z27" s="190">
        <v>-25.381180000000001</v>
      </c>
      <c r="AA27" s="190">
        <v>-22.591699999999999</v>
      </c>
      <c r="AB27" s="190">
        <v>-21.645820000000001</v>
      </c>
      <c r="AC27" s="190">
        <v>-27.296583863680898</v>
      </c>
      <c r="AD27" s="190">
        <v>-6.8666990838692197</v>
      </c>
      <c r="AE27" s="190">
        <v>-4.4101040311918496</v>
      </c>
      <c r="AF27" s="190">
        <v>0.32782876848779102</v>
      </c>
      <c r="AG27" s="190">
        <v>-38.38269309226537</v>
      </c>
      <c r="AH27" s="190">
        <v>-19.157315839774473</v>
      </c>
      <c r="AI27" s="203"/>
      <c r="AJ27" s="203"/>
      <c r="AK27" s="203"/>
      <c r="AL27" s="203"/>
      <c r="AM27" s="203"/>
      <c r="AN27" s="167"/>
      <c r="AO27" s="167"/>
      <c r="AP27" s="167"/>
      <c r="AQ27" s="167"/>
      <c r="AR27" s="167"/>
      <c r="AS27" s="167"/>
      <c r="AT27" s="167"/>
      <c r="AU27" s="167"/>
      <c r="AV27" s="167"/>
      <c r="AW27" s="167"/>
      <c r="AX27" s="167"/>
      <c r="AY27" s="167"/>
    </row>
    <row r="28" spans="1:51" ht="15" x14ac:dyDescent="0.25">
      <c r="A28" s="304">
        <f>YampaRiverInflow.TotalOutflow!A28</f>
        <v>45413</v>
      </c>
      <c r="B28" s="280"/>
      <c r="C28" s="270"/>
      <c r="D28" s="285">
        <v>-13.207000000000001</v>
      </c>
      <c r="E28" s="190">
        <v>-19.176749999999998</v>
      </c>
      <c r="F28" s="190">
        <v>-31.532360000000001</v>
      </c>
      <c r="G28" s="190">
        <v>-23.549289999999999</v>
      </c>
      <c r="H28" s="190">
        <v>-4.1466599999999998</v>
      </c>
      <c r="I28" s="190">
        <v>-16.730790000000002</v>
      </c>
      <c r="J28" s="190">
        <v>-20.673770000000001</v>
      </c>
      <c r="K28" s="190">
        <v>-17.359860000000001</v>
      </c>
      <c r="L28" s="190">
        <v>34.052529999999997</v>
      </c>
      <c r="M28" s="190">
        <v>-1.7655699999999999</v>
      </c>
      <c r="N28" s="190">
        <v>-18.956109999999999</v>
      </c>
      <c r="O28" s="190">
        <v>-19.014720000000001</v>
      </c>
      <c r="P28" s="190">
        <v>-30.134370000000001</v>
      </c>
      <c r="Q28" s="190">
        <v>-22.792720000000003</v>
      </c>
      <c r="R28" s="190">
        <v>2.1723600000000003</v>
      </c>
      <c r="S28" s="190">
        <v>-23.229320000000001</v>
      </c>
      <c r="T28" s="190">
        <v>-30.356549999999999</v>
      </c>
      <c r="U28" s="190">
        <v>-13.17548</v>
      </c>
      <c r="V28" s="190">
        <v>-26.73291</v>
      </c>
      <c r="W28" s="190">
        <v>-17.628589999999999</v>
      </c>
      <c r="X28" s="190">
        <v>-22.069290000000002</v>
      </c>
      <c r="Y28" s="190">
        <v>-23.365380000000002</v>
      </c>
      <c r="Z28" s="190">
        <v>-25.14387</v>
      </c>
      <c r="AA28" s="190">
        <v>-18.31448</v>
      </c>
      <c r="AB28" s="190">
        <v>-13.93942</v>
      </c>
      <c r="AC28" s="190">
        <v>-20.988264455397299</v>
      </c>
      <c r="AD28" s="190">
        <v>-18.6031865575818</v>
      </c>
      <c r="AE28" s="190">
        <v>-16.873532198681101</v>
      </c>
      <c r="AF28" s="190">
        <v>-10.3614585683532</v>
      </c>
      <c r="AG28" s="190">
        <v>-50.887631320712337</v>
      </c>
      <c r="AH28" s="190">
        <v>-30.38728965732949</v>
      </c>
      <c r="AI28" s="203"/>
      <c r="AJ28" s="203"/>
      <c r="AK28" s="203"/>
      <c r="AL28" s="203"/>
      <c r="AM28" s="203"/>
      <c r="AN28" s="167"/>
      <c r="AO28" s="167"/>
      <c r="AP28" s="167"/>
      <c r="AQ28" s="167"/>
      <c r="AR28" s="167"/>
      <c r="AS28" s="167"/>
      <c r="AT28" s="167"/>
      <c r="AU28" s="167"/>
      <c r="AV28" s="167"/>
      <c r="AW28" s="167"/>
      <c r="AX28" s="167"/>
      <c r="AY28" s="167"/>
    </row>
    <row r="29" spans="1:51" ht="15" x14ac:dyDescent="0.25">
      <c r="A29" s="304">
        <f>YampaRiverInflow.TotalOutflow!A29</f>
        <v>45444</v>
      </c>
      <c r="B29" s="280"/>
      <c r="C29" s="270"/>
      <c r="D29" s="285">
        <v>-18.404</v>
      </c>
      <c r="E29" s="190">
        <v>-4.3182600000000004</v>
      </c>
      <c r="F29" s="190">
        <v>-21.53116</v>
      </c>
      <c r="G29" s="190">
        <v>-28.16948</v>
      </c>
      <c r="H29" s="190">
        <v>-21.732470000000003</v>
      </c>
      <c r="I29" s="190">
        <v>-7.58514</v>
      </c>
      <c r="J29" s="190">
        <v>-14.68486</v>
      </c>
      <c r="K29" s="190">
        <v>-12.904590000000001</v>
      </c>
      <c r="L29" s="190">
        <v>-17.66553</v>
      </c>
      <c r="M29" s="190">
        <v>-18.500439999999998</v>
      </c>
      <c r="N29" s="190">
        <v>-9.6846800000000002</v>
      </c>
      <c r="O29" s="190">
        <v>-3.0129200000000003</v>
      </c>
      <c r="P29" s="190">
        <v>-10.71584</v>
      </c>
      <c r="Q29" s="190">
        <v>-17.712730000000001</v>
      </c>
      <c r="R29" s="190">
        <v>2.1411799999999999</v>
      </c>
      <c r="S29" s="190">
        <v>-20.19791</v>
      </c>
      <c r="T29" s="190">
        <v>-19.463480000000001</v>
      </c>
      <c r="U29" s="190">
        <v>-14.17783</v>
      </c>
      <c r="V29" s="190">
        <v>-34.892609999999998</v>
      </c>
      <c r="W29" s="190">
        <v>-20.2377</v>
      </c>
      <c r="X29" s="190">
        <v>-30.45213</v>
      </c>
      <c r="Y29" s="190">
        <v>-27.64986</v>
      </c>
      <c r="Z29" s="190">
        <v>-30.77158</v>
      </c>
      <c r="AA29" s="190">
        <v>-30.150569999999998</v>
      </c>
      <c r="AB29" s="190">
        <v>-27.212169999999997</v>
      </c>
      <c r="AC29" s="190">
        <v>-17.7194681870902</v>
      </c>
      <c r="AD29" s="190">
        <v>-32.379981516299999</v>
      </c>
      <c r="AE29" s="190">
        <v>-23.798866425075097</v>
      </c>
      <c r="AF29" s="190">
        <v>-21.9297904675709</v>
      </c>
      <c r="AG29" s="190">
        <v>-57.58882165966952</v>
      </c>
      <c r="AH29" s="190">
        <v>-30.45201460504726</v>
      </c>
      <c r="AI29" s="203"/>
      <c r="AJ29" s="203"/>
      <c r="AK29" s="203"/>
      <c r="AL29" s="203"/>
      <c r="AM29" s="203"/>
      <c r="AN29" s="167"/>
      <c r="AO29" s="167"/>
      <c r="AP29" s="167"/>
      <c r="AQ29" s="167"/>
      <c r="AR29" s="167"/>
      <c r="AS29" s="167"/>
      <c r="AT29" s="167"/>
      <c r="AU29" s="167"/>
      <c r="AV29" s="167"/>
      <c r="AW29" s="167"/>
      <c r="AX29" s="167"/>
      <c r="AY29" s="167"/>
    </row>
    <row r="30" spans="1:51" ht="15" x14ac:dyDescent="0.25">
      <c r="A30" s="304">
        <f>YampaRiverInflow.TotalOutflow!A30</f>
        <v>45474</v>
      </c>
      <c r="B30" s="280"/>
      <c r="C30" s="270"/>
      <c r="D30" s="285">
        <v>-19.466999999999999</v>
      </c>
      <c r="E30" s="190">
        <v>-26.41535</v>
      </c>
      <c r="F30" s="190">
        <v>-21.142790000000002</v>
      </c>
      <c r="G30" s="190">
        <v>-18.928519999999999</v>
      </c>
      <c r="H30" s="190">
        <v>-9.5471299999999992</v>
      </c>
      <c r="I30" s="190">
        <v>-10.268600000000001</v>
      </c>
      <c r="J30" s="190">
        <v>-18.314310000000003</v>
      </c>
      <c r="K30" s="190">
        <v>-15.866149999999999</v>
      </c>
      <c r="L30" s="190">
        <v>-24.552409999999998</v>
      </c>
      <c r="M30" s="190">
        <v>-25.378720000000001</v>
      </c>
      <c r="N30" s="190">
        <v>-17.78331</v>
      </c>
      <c r="O30" s="190">
        <v>-18.8934</v>
      </c>
      <c r="P30" s="190">
        <v>-12.013909999999999</v>
      </c>
      <c r="Q30" s="190">
        <v>-14.996409999999999</v>
      </c>
      <c r="R30" s="190">
        <v>2.3123400000000003</v>
      </c>
      <c r="S30" s="190">
        <v>-19.286709999999999</v>
      </c>
      <c r="T30" s="190">
        <v>-10.45975</v>
      </c>
      <c r="U30" s="190">
        <v>-7.6106699999999998</v>
      </c>
      <c r="V30" s="190">
        <v>-27.08278</v>
      </c>
      <c r="W30" s="190">
        <v>-23.468240000000002</v>
      </c>
      <c r="X30" s="190">
        <v>-21.989319999999999</v>
      </c>
      <c r="Y30" s="190">
        <v>-37.216929999999998</v>
      </c>
      <c r="Z30" s="190">
        <v>-22.890240000000002</v>
      </c>
      <c r="AA30" s="190">
        <v>-26.678540000000002</v>
      </c>
      <c r="AB30" s="190">
        <v>-37.337760000000003</v>
      </c>
      <c r="AC30" s="190">
        <v>-18.2346613577282</v>
      </c>
      <c r="AD30" s="190">
        <v>-18.848620976413699</v>
      </c>
      <c r="AE30" s="190">
        <v>-23.752590631551499</v>
      </c>
      <c r="AF30" s="190">
        <v>-17.2882505662513</v>
      </c>
      <c r="AG30" s="190">
        <v>-44.694644503792432</v>
      </c>
      <c r="AH30" s="190">
        <v>-40.747534366473715</v>
      </c>
      <c r="AI30" s="203"/>
      <c r="AJ30" s="203"/>
      <c r="AK30" s="203"/>
      <c r="AL30" s="203"/>
      <c r="AM30" s="203"/>
      <c r="AN30" s="167"/>
      <c r="AO30" s="167"/>
      <c r="AP30" s="167"/>
      <c r="AQ30" s="167"/>
      <c r="AR30" s="167"/>
      <c r="AS30" s="167"/>
      <c r="AT30" s="167"/>
      <c r="AU30" s="167"/>
      <c r="AV30" s="167"/>
      <c r="AW30" s="167"/>
      <c r="AX30" s="167"/>
      <c r="AY30" s="167"/>
    </row>
    <row r="31" spans="1:51" ht="15" x14ac:dyDescent="0.25">
      <c r="A31" s="304">
        <f>YampaRiverInflow.TotalOutflow!A31</f>
        <v>45505</v>
      </c>
      <c r="B31" s="280"/>
      <c r="C31" s="270"/>
      <c r="D31" s="285">
        <v>-17.036000000000001</v>
      </c>
      <c r="E31" s="190">
        <v>-7.3850100000000003</v>
      </c>
      <c r="F31" s="190">
        <v>-28.87069</v>
      </c>
      <c r="G31" s="190">
        <v>-40.249079999999999</v>
      </c>
      <c r="H31" s="190">
        <v>-10.618690000000001</v>
      </c>
      <c r="I31" s="190">
        <v>-1.97844</v>
      </c>
      <c r="J31" s="190">
        <v>-19.845770000000002</v>
      </c>
      <c r="K31" s="190">
        <v>-18.154619999999998</v>
      </c>
      <c r="L31" s="190">
        <v>-19.77272</v>
      </c>
      <c r="M31" s="190">
        <v>-13.17257</v>
      </c>
      <c r="N31" s="190">
        <v>-14.711229999999999</v>
      </c>
      <c r="O31" s="190">
        <v>-8.0491299999999999</v>
      </c>
      <c r="P31" s="190">
        <v>-10.36894</v>
      </c>
      <c r="Q31" s="190">
        <v>-12.309370000000001</v>
      </c>
      <c r="R31" s="190">
        <v>3.9439999999999996E-2</v>
      </c>
      <c r="S31" s="190">
        <v>-13.62011</v>
      </c>
      <c r="T31" s="190">
        <v>-10.787000000000001</v>
      </c>
      <c r="U31" s="190">
        <v>-15.400589999999999</v>
      </c>
      <c r="V31" s="190">
        <v>-19.57723</v>
      </c>
      <c r="W31" s="190">
        <v>-13.29472</v>
      </c>
      <c r="X31" s="190">
        <v>-18.03979</v>
      </c>
      <c r="Y31" s="190">
        <v>-23.891169999999999</v>
      </c>
      <c r="Z31" s="190">
        <v>-13.515309999999999</v>
      </c>
      <c r="AA31" s="190">
        <v>-23.837299999999999</v>
      </c>
      <c r="AB31" s="190">
        <v>-19.137979999999999</v>
      </c>
      <c r="AC31" s="190">
        <v>-15.5850350841859</v>
      </c>
      <c r="AD31" s="190">
        <v>-20.413870945690398</v>
      </c>
      <c r="AE31" s="190">
        <v>-17.994277469173699</v>
      </c>
      <c r="AF31" s="190">
        <v>-17.687800046524</v>
      </c>
      <c r="AG31" s="190">
        <v>-37.223178765369134</v>
      </c>
      <c r="AH31" s="190">
        <v>-44.692820137564823</v>
      </c>
      <c r="AI31" s="203"/>
      <c r="AJ31" s="203"/>
      <c r="AK31" s="203"/>
      <c r="AL31" s="203"/>
      <c r="AM31" s="203"/>
      <c r="AN31" s="167"/>
      <c r="AO31" s="167"/>
      <c r="AP31" s="167"/>
      <c r="AQ31" s="167"/>
      <c r="AR31" s="167"/>
      <c r="AS31" s="167"/>
      <c r="AT31" s="167"/>
      <c r="AU31" s="167"/>
      <c r="AV31" s="167"/>
      <c r="AW31" s="167"/>
      <c r="AX31" s="167"/>
      <c r="AY31" s="167"/>
    </row>
    <row r="32" spans="1:51" ht="15" x14ac:dyDescent="0.25">
      <c r="A32" s="304">
        <f>YampaRiverInflow.TotalOutflow!A32</f>
        <v>45536</v>
      </c>
      <c r="B32" s="280"/>
      <c r="C32" s="270"/>
      <c r="D32" s="285">
        <v>-7.5359999999999996</v>
      </c>
      <c r="E32" s="190">
        <v>3.9455100000000001</v>
      </c>
      <c r="F32" s="190">
        <v>0.30087999999999998</v>
      </c>
      <c r="G32" s="190">
        <v>1.5638399999999999</v>
      </c>
      <c r="H32" s="190">
        <v>-5.3830900000000002</v>
      </c>
      <c r="I32" s="190">
        <v>0.50452999999999992</v>
      </c>
      <c r="J32" s="190">
        <v>-16.785490000000003</v>
      </c>
      <c r="K32" s="190">
        <v>8.7774400000000004</v>
      </c>
      <c r="L32" s="190">
        <v>-0.65700999999999998</v>
      </c>
      <c r="M32" s="190">
        <v>-5.1176300000000001</v>
      </c>
      <c r="N32" s="190">
        <v>1.31694</v>
      </c>
      <c r="O32" s="190">
        <v>-3.9454199999999999</v>
      </c>
      <c r="P32" s="190">
        <v>2.79942</v>
      </c>
      <c r="Q32" s="190">
        <v>-4.3560499999999998</v>
      </c>
      <c r="R32" s="190">
        <v>0.24765999999999999</v>
      </c>
      <c r="S32" s="190">
        <v>-1.9077999999999999</v>
      </c>
      <c r="T32" s="190">
        <v>1.6536999999999999</v>
      </c>
      <c r="U32" s="190">
        <v>0.45062999999999998</v>
      </c>
      <c r="V32" s="190">
        <v>-4.00359</v>
      </c>
      <c r="W32" s="190">
        <v>-7.8580299999999994</v>
      </c>
      <c r="X32" s="190">
        <v>-6.6565699999999994</v>
      </c>
      <c r="Y32" s="190">
        <v>-13.139520000000001</v>
      </c>
      <c r="Z32" s="190">
        <v>-7.8235400000000004</v>
      </c>
      <c r="AA32" s="190">
        <v>-17.94941</v>
      </c>
      <c r="AB32" s="190">
        <v>-20.019500000000001</v>
      </c>
      <c r="AC32" s="190">
        <v>-12.5769963398445</v>
      </c>
      <c r="AD32" s="190">
        <v>-12.664930500352801</v>
      </c>
      <c r="AE32" s="190">
        <v>-18.758475648761799</v>
      </c>
      <c r="AF32" s="190">
        <v>-1.27110780709264</v>
      </c>
      <c r="AG32" s="190">
        <v>-33.675139492561513</v>
      </c>
      <c r="AH32" s="190">
        <v>-15.970136704665375</v>
      </c>
      <c r="AI32" s="203"/>
      <c r="AJ32" s="203"/>
      <c r="AK32" s="203"/>
      <c r="AL32" s="203"/>
      <c r="AM32" s="203"/>
      <c r="AN32" s="167"/>
      <c r="AO32" s="167"/>
      <c r="AP32" s="167"/>
      <c r="AQ32" s="167"/>
      <c r="AR32" s="167"/>
      <c r="AS32" s="167"/>
      <c r="AT32" s="167"/>
      <c r="AU32" s="167"/>
      <c r="AV32" s="167"/>
      <c r="AW32" s="167"/>
      <c r="AX32" s="167"/>
      <c r="AY32" s="167"/>
    </row>
    <row r="33" spans="1:51" ht="15" x14ac:dyDescent="0.25">
      <c r="A33" s="304">
        <f>YampaRiverInflow.TotalOutflow!A33</f>
        <v>45566</v>
      </c>
      <c r="B33" s="280"/>
      <c r="C33" s="270"/>
      <c r="D33" s="285">
        <v>-10.734</v>
      </c>
      <c r="E33" s="190">
        <v>-12.62735</v>
      </c>
      <c r="F33" s="190">
        <v>-6.6903999999999995</v>
      </c>
      <c r="G33" s="190">
        <v>-9.5990099999999998</v>
      </c>
      <c r="H33" s="190">
        <v>8.4510100000000001</v>
      </c>
      <c r="I33" s="190">
        <v>5.7720799999999999</v>
      </c>
      <c r="J33" s="190">
        <v>-14.64955</v>
      </c>
      <c r="K33" s="190">
        <v>11.184040000000001</v>
      </c>
      <c r="L33" s="190">
        <v>-2.5218699999999998</v>
      </c>
      <c r="M33" s="190">
        <v>12.298719999999999</v>
      </c>
      <c r="N33" s="190">
        <v>9.1142000000000003</v>
      </c>
      <c r="O33" s="190">
        <v>6.9690500000000002</v>
      </c>
      <c r="P33" s="190">
        <v>17.399669999999997</v>
      </c>
      <c r="Q33" s="190">
        <v>17.673249999999999</v>
      </c>
      <c r="R33" s="190">
        <v>19.239099999999997</v>
      </c>
      <c r="S33" s="190">
        <v>0.14559</v>
      </c>
      <c r="T33" s="190">
        <v>-3.8384399999999999</v>
      </c>
      <c r="U33" s="190">
        <v>-8.0890900000000006</v>
      </c>
      <c r="V33" s="190">
        <v>5.3184499999999995</v>
      </c>
      <c r="W33" s="190">
        <v>6.8723199999999993</v>
      </c>
      <c r="X33" s="190">
        <v>-3.3345599999999997</v>
      </c>
      <c r="Y33" s="190">
        <v>-12.937790000000001</v>
      </c>
      <c r="Z33" s="190">
        <v>9.3299699999999994</v>
      </c>
      <c r="AA33" s="190">
        <v>-7.6352000000000002</v>
      </c>
      <c r="AB33" s="190">
        <v>-6.9373300000000002</v>
      </c>
      <c r="AC33" s="190">
        <v>-2.2106542585727502</v>
      </c>
      <c r="AD33" s="190">
        <v>-11.5548092057765</v>
      </c>
      <c r="AE33" s="190">
        <v>-24.732557731564899</v>
      </c>
      <c r="AF33" s="190">
        <v>-12.168433580297501</v>
      </c>
      <c r="AG33" s="190">
        <v>-31.92853069592417</v>
      </c>
      <c r="AH33" s="190">
        <v>-8.5193758119119227</v>
      </c>
      <c r="AI33" s="203"/>
      <c r="AJ33" s="203"/>
      <c r="AK33" s="203"/>
      <c r="AL33" s="203"/>
      <c r="AM33" s="203"/>
      <c r="AN33" s="167"/>
      <c r="AO33" s="167"/>
      <c r="AP33" s="167"/>
      <c r="AQ33" s="167"/>
      <c r="AR33" s="167"/>
      <c r="AS33" s="167"/>
      <c r="AT33" s="167"/>
      <c r="AU33" s="167"/>
      <c r="AV33" s="167"/>
      <c r="AW33" s="167"/>
      <c r="AX33" s="167"/>
      <c r="AY33" s="167"/>
    </row>
    <row r="34" spans="1:51" ht="15" x14ac:dyDescent="0.25">
      <c r="A34" s="304">
        <f>YampaRiverInflow.TotalOutflow!A34</f>
        <v>45597</v>
      </c>
      <c r="B34" s="280"/>
      <c r="C34" s="270"/>
      <c r="D34" s="285">
        <v>-16.158000000000001</v>
      </c>
      <c r="E34" s="190">
        <v>-7.3315400000000004</v>
      </c>
      <c r="F34" s="190">
        <v>-38.727230000000006</v>
      </c>
      <c r="G34" s="190">
        <v>11.18458</v>
      </c>
      <c r="H34" s="190">
        <v>10.958489999999999</v>
      </c>
      <c r="I34" s="190">
        <v>-3.7692800000000002</v>
      </c>
      <c r="J34" s="190">
        <v>-15.648209999999999</v>
      </c>
      <c r="K34" s="190">
        <v>-0.50287000000000004</v>
      </c>
      <c r="L34" s="190">
        <v>16.895820000000001</v>
      </c>
      <c r="M34" s="190">
        <v>3.5182899999999999</v>
      </c>
      <c r="N34" s="190">
        <v>1.0546900000000001</v>
      </c>
      <c r="O34" s="190">
        <v>1.48285</v>
      </c>
      <c r="P34" s="190">
        <v>-5.3529099999999996</v>
      </c>
      <c r="Q34" s="190">
        <v>-22.937849999999997</v>
      </c>
      <c r="R34" s="190">
        <v>17.25741</v>
      </c>
      <c r="S34" s="190">
        <v>-4.2314999999999996</v>
      </c>
      <c r="T34" s="190">
        <v>-10.30818</v>
      </c>
      <c r="U34" s="190">
        <v>-12.985040000000001</v>
      </c>
      <c r="V34" s="190">
        <v>-26.999580000000002</v>
      </c>
      <c r="W34" s="190">
        <v>-8.9412700000000012</v>
      </c>
      <c r="X34" s="190">
        <v>-9.1097400000000004</v>
      </c>
      <c r="Y34" s="190">
        <v>6.4318400000000002</v>
      </c>
      <c r="Z34" s="190">
        <v>-3.3335500000000002</v>
      </c>
      <c r="AA34" s="190">
        <v>-11.237219999999999</v>
      </c>
      <c r="AB34" s="190">
        <v>-26.772839999999999</v>
      </c>
      <c r="AC34" s="190">
        <v>-15.73670513499</v>
      </c>
      <c r="AD34" s="190">
        <v>-25.995712616168699</v>
      </c>
      <c r="AE34" s="190">
        <v>-1.0377086195756302</v>
      </c>
      <c r="AF34" s="190">
        <v>-31.726571329096</v>
      </c>
      <c r="AG34" s="190">
        <v>-20.625441646014423</v>
      </c>
      <c r="AH34" s="190">
        <v>-14.505944464038231</v>
      </c>
      <c r="AI34" s="203"/>
      <c r="AJ34" s="203"/>
      <c r="AK34" s="203"/>
      <c r="AL34" s="203"/>
      <c r="AM34" s="203"/>
      <c r="AN34" s="167"/>
      <c r="AO34" s="167"/>
      <c r="AP34" s="167"/>
      <c r="AQ34" s="167"/>
      <c r="AR34" s="167"/>
      <c r="AS34" s="167"/>
      <c r="AT34" s="167"/>
      <c r="AU34" s="167"/>
      <c r="AV34" s="167"/>
      <c r="AW34" s="167"/>
      <c r="AX34" s="167"/>
      <c r="AY34" s="167"/>
    </row>
    <row r="35" spans="1:51" ht="15" x14ac:dyDescent="0.25">
      <c r="A35" s="304">
        <f>YampaRiverInflow.TotalOutflow!A35</f>
        <v>45627</v>
      </c>
      <c r="B35" s="280"/>
      <c r="C35" s="270"/>
      <c r="D35" s="285">
        <v>-4.8609999999999998</v>
      </c>
      <c r="E35" s="190">
        <v>-14.927940000000001</v>
      </c>
      <c r="F35" s="190">
        <v>-22.49784</v>
      </c>
      <c r="G35" s="190">
        <v>-4.7581699999999998</v>
      </c>
      <c r="H35" s="190">
        <v>-4.2268999999999997</v>
      </c>
      <c r="I35" s="190">
        <v>-38.098730000000003</v>
      </c>
      <c r="J35" s="190">
        <v>-16.883659999999999</v>
      </c>
      <c r="K35" s="190">
        <v>-19.378550000000001</v>
      </c>
      <c r="L35" s="190">
        <v>-16.600650000000002</v>
      </c>
      <c r="M35" s="190">
        <v>-12.671760000000001</v>
      </c>
      <c r="N35" s="190">
        <v>-11.092700000000001</v>
      </c>
      <c r="O35" s="190">
        <v>-5.9065600000000007</v>
      </c>
      <c r="P35" s="190">
        <v>-11.998950000000001</v>
      </c>
      <c r="Q35" s="190">
        <v>-6.2203800000000005</v>
      </c>
      <c r="R35" s="190">
        <v>5.5469099999999996</v>
      </c>
      <c r="S35" s="190">
        <v>-11.664959999999999</v>
      </c>
      <c r="T35" s="190">
        <v>-10.748290000000001</v>
      </c>
      <c r="U35" s="190">
        <v>-20.60698</v>
      </c>
      <c r="V35" s="190">
        <v>-11.0654</v>
      </c>
      <c r="W35" s="190">
        <v>-24.62893</v>
      </c>
      <c r="X35" s="190">
        <v>-2.98122</v>
      </c>
      <c r="Y35" s="190">
        <v>-6.6501599999999996</v>
      </c>
      <c r="Z35" s="190">
        <v>1.63134</v>
      </c>
      <c r="AA35" s="190">
        <v>-9.3967500000000008</v>
      </c>
      <c r="AB35" s="190">
        <v>-13.98915</v>
      </c>
      <c r="AC35" s="190">
        <v>-12.4542512261587</v>
      </c>
      <c r="AD35" s="190">
        <v>-10.8324401513397</v>
      </c>
      <c r="AE35" s="190">
        <v>3.9299975641787799</v>
      </c>
      <c r="AF35" s="190">
        <v>-2.4028572739817102</v>
      </c>
      <c r="AG35" s="190">
        <v>-11.953157158801488</v>
      </c>
      <c r="AH35" s="190">
        <v>-20.113240887616342</v>
      </c>
      <c r="AI35" s="203"/>
      <c r="AJ35" s="203"/>
      <c r="AK35" s="203"/>
      <c r="AL35" s="203"/>
      <c r="AM35" s="203"/>
      <c r="AN35" s="167"/>
      <c r="AO35" s="167"/>
      <c r="AP35" s="167"/>
      <c r="AQ35" s="167"/>
      <c r="AR35" s="167"/>
      <c r="AS35" s="167"/>
      <c r="AT35" s="167"/>
      <c r="AU35" s="167"/>
      <c r="AV35" s="167"/>
      <c r="AW35" s="167"/>
      <c r="AX35" s="167"/>
      <c r="AY35" s="167"/>
    </row>
    <row r="36" spans="1:51" ht="15" x14ac:dyDescent="0.25">
      <c r="A36" s="304">
        <f>YampaRiverInflow.TotalOutflow!A36</f>
        <v>45658</v>
      </c>
      <c r="B36" s="280"/>
      <c r="C36" s="270"/>
      <c r="D36" s="285">
        <v>-11.709</v>
      </c>
      <c r="E36" s="190">
        <v>-1.1552500000000001</v>
      </c>
      <c r="F36" s="190">
        <v>-9.5505300000000002</v>
      </c>
      <c r="G36" s="190">
        <v>-3.0365300000000004</v>
      </c>
      <c r="H36" s="190">
        <v>-13.873520000000001</v>
      </c>
      <c r="I36" s="190">
        <v>-24.659839999999999</v>
      </c>
      <c r="J36" s="190">
        <v>-23.680730000000001</v>
      </c>
      <c r="K36" s="190">
        <v>-10.09286</v>
      </c>
      <c r="L36" s="190">
        <v>1.2478399999999998</v>
      </c>
      <c r="M36" s="190">
        <v>-9.182129999999999</v>
      </c>
      <c r="N36" s="190">
        <v>-8.1827199999999998</v>
      </c>
      <c r="O36" s="190">
        <v>-11.68539</v>
      </c>
      <c r="P36" s="190">
        <v>-0.62502000000000002</v>
      </c>
      <c r="Q36" s="190">
        <v>-24.903770000000002</v>
      </c>
      <c r="R36" s="190">
        <v>-11.795629999999999</v>
      </c>
      <c r="S36" s="190">
        <v>-18.15316</v>
      </c>
      <c r="T36" s="190">
        <v>-15.922499999999999</v>
      </c>
      <c r="U36" s="190">
        <v>-16.109290000000001</v>
      </c>
      <c r="V36" s="190">
        <v>-8.2410300000000003</v>
      </c>
      <c r="W36" s="190">
        <v>-24.003340000000001</v>
      </c>
      <c r="X36" s="190">
        <v>-12.045209999999999</v>
      </c>
      <c r="Y36" s="190">
        <v>-7.8899799999999995</v>
      </c>
      <c r="Z36" s="190">
        <v>-22.646060000000002</v>
      </c>
      <c r="AA36" s="190">
        <v>-32.673250000000003</v>
      </c>
      <c r="AB36" s="190">
        <v>-24.1571297449231</v>
      </c>
      <c r="AC36" s="190">
        <v>0.98637802205530201</v>
      </c>
      <c r="AD36" s="190">
        <v>-30.2013865144412</v>
      </c>
      <c r="AE36" s="190">
        <v>-0.95083847050134207</v>
      </c>
      <c r="AF36" s="190">
        <v>-12.716791635963881</v>
      </c>
      <c r="AG36" s="190">
        <v>-5.7794314590614571</v>
      </c>
      <c r="AH36" s="190">
        <v>-12.36787787501088</v>
      </c>
      <c r="AI36" s="203"/>
      <c r="AJ36" s="203"/>
      <c r="AK36" s="203"/>
      <c r="AL36" s="203"/>
      <c r="AM36" s="203"/>
      <c r="AN36" s="167"/>
      <c r="AO36" s="167"/>
      <c r="AP36" s="167"/>
      <c r="AQ36" s="167"/>
      <c r="AR36" s="167"/>
      <c r="AS36" s="167"/>
      <c r="AT36" s="167"/>
      <c r="AU36" s="167"/>
      <c r="AV36" s="167"/>
      <c r="AW36" s="167"/>
      <c r="AX36" s="167"/>
      <c r="AY36" s="167"/>
    </row>
    <row r="37" spans="1:51" ht="15" x14ac:dyDescent="0.25">
      <c r="A37" s="304">
        <f>YampaRiverInflow.TotalOutflow!A37</f>
        <v>45689</v>
      </c>
      <c r="B37" s="280"/>
      <c r="C37" s="270"/>
      <c r="D37" s="285">
        <v>-10.657</v>
      </c>
      <c r="E37" s="190">
        <v>-8.6256699999999995</v>
      </c>
      <c r="F37" s="190">
        <v>-4.7783299999999995</v>
      </c>
      <c r="G37" s="190">
        <v>-20.94144</v>
      </c>
      <c r="H37" s="190">
        <v>-17.372900000000001</v>
      </c>
      <c r="I37" s="190">
        <v>14.6288</v>
      </c>
      <c r="J37" s="190">
        <v>-16.739249999999998</v>
      </c>
      <c r="K37" s="190">
        <v>-12.46504</v>
      </c>
      <c r="L37" s="190">
        <v>-9.1210300000000011</v>
      </c>
      <c r="M37" s="190">
        <v>-7.8426999999999998</v>
      </c>
      <c r="N37" s="190">
        <v>-5.5530600000000003</v>
      </c>
      <c r="O37" s="190">
        <v>-10.331049999999999</v>
      </c>
      <c r="P37" s="190">
        <v>-2.1568899999999998</v>
      </c>
      <c r="Q37" s="190">
        <v>-9.2535300000000014</v>
      </c>
      <c r="R37" s="190">
        <v>-8.9076200000000014</v>
      </c>
      <c r="S37" s="190">
        <v>-4.1460799999999995</v>
      </c>
      <c r="T37" s="190">
        <v>-10.053940000000001</v>
      </c>
      <c r="U37" s="190">
        <v>-6.1692600000000004</v>
      </c>
      <c r="V37" s="190">
        <v>-12.2621</v>
      </c>
      <c r="W37" s="190">
        <v>-20.240539999999999</v>
      </c>
      <c r="X37" s="190">
        <v>-13.770149999999999</v>
      </c>
      <c r="Y37" s="190">
        <v>-23.709220000000002</v>
      </c>
      <c r="Z37" s="190">
        <v>-9.7715200000000006</v>
      </c>
      <c r="AA37" s="190">
        <v>-22.627830000000003</v>
      </c>
      <c r="AB37" s="190">
        <v>-15.455982647396</v>
      </c>
      <c r="AC37" s="190">
        <v>-5.8749314387434293</v>
      </c>
      <c r="AD37" s="190">
        <v>-8.4656240510355207</v>
      </c>
      <c r="AE37" s="190">
        <v>-4.6766209284448594</v>
      </c>
      <c r="AF37" s="190">
        <v>-22.525036091181075</v>
      </c>
      <c r="AG37" s="190">
        <v>-5.7098542439644264</v>
      </c>
      <c r="AH37" s="190">
        <v>10.151250214067531</v>
      </c>
      <c r="AI37" s="203"/>
      <c r="AJ37" s="203"/>
      <c r="AK37" s="203"/>
      <c r="AL37" s="203"/>
      <c r="AM37" s="203"/>
      <c r="AN37" s="167"/>
      <c r="AO37" s="167"/>
      <c r="AP37" s="167"/>
      <c r="AQ37" s="167"/>
      <c r="AR37" s="167"/>
      <c r="AS37" s="167"/>
      <c r="AT37" s="167"/>
      <c r="AU37" s="167"/>
      <c r="AV37" s="167"/>
      <c r="AW37" s="167"/>
      <c r="AX37" s="167"/>
      <c r="AY37" s="167"/>
    </row>
    <row r="38" spans="1:51" ht="15" x14ac:dyDescent="0.25">
      <c r="A38" s="304">
        <f>YampaRiverInflow.TotalOutflow!A38</f>
        <v>45717</v>
      </c>
      <c r="B38" s="280"/>
      <c r="C38" s="270"/>
      <c r="D38" s="285">
        <v>-8.7449999999999992</v>
      </c>
      <c r="E38" s="190">
        <v>-26.61149</v>
      </c>
      <c r="F38" s="190">
        <v>-24.585830000000001</v>
      </c>
      <c r="G38" s="190">
        <v>-10.1469</v>
      </c>
      <c r="H38" s="190">
        <v>-24.405729999999998</v>
      </c>
      <c r="I38" s="190">
        <v>-41.61844</v>
      </c>
      <c r="J38" s="190">
        <v>-20.912990000000001</v>
      </c>
      <c r="K38" s="190">
        <v>-15.42376</v>
      </c>
      <c r="L38" s="190">
        <v>-46.979050000000001</v>
      </c>
      <c r="M38" s="190">
        <v>-13.50891</v>
      </c>
      <c r="N38" s="190">
        <v>-9.4484200000000005</v>
      </c>
      <c r="O38" s="190">
        <v>-15.45289</v>
      </c>
      <c r="P38" s="190">
        <v>-14.12349</v>
      </c>
      <c r="Q38" s="190">
        <v>-17.224810000000002</v>
      </c>
      <c r="R38" s="190">
        <v>-18.18402</v>
      </c>
      <c r="S38" s="190">
        <v>-16.42624</v>
      </c>
      <c r="T38" s="190">
        <v>-16.519099999999998</v>
      </c>
      <c r="U38" s="190">
        <v>-21.362770000000001</v>
      </c>
      <c r="V38" s="190">
        <v>-13.940290000000001</v>
      </c>
      <c r="W38" s="190">
        <v>-25.785889999999998</v>
      </c>
      <c r="X38" s="190">
        <v>-13.57385</v>
      </c>
      <c r="Y38" s="190">
        <v>-14.951780000000001</v>
      </c>
      <c r="Z38" s="190">
        <v>-24.381869999999999</v>
      </c>
      <c r="AA38" s="190">
        <v>-18.517049999999998</v>
      </c>
      <c r="AB38" s="190">
        <v>-29.967980399044698</v>
      </c>
      <c r="AC38" s="190">
        <v>-3.9186748927238999</v>
      </c>
      <c r="AD38" s="190">
        <v>3.78158654325282</v>
      </c>
      <c r="AE38" s="190">
        <v>-0.165478108417315</v>
      </c>
      <c r="AF38" s="190">
        <v>-33.272751616104074</v>
      </c>
      <c r="AG38" s="190">
        <v>-3.3822040949199934</v>
      </c>
      <c r="AH38" s="190">
        <v>-5.8828062150550702</v>
      </c>
      <c r="AI38" s="203"/>
      <c r="AJ38" s="203"/>
      <c r="AK38" s="203"/>
      <c r="AL38" s="203"/>
      <c r="AM38" s="203"/>
      <c r="AN38" s="167"/>
      <c r="AO38" s="167"/>
      <c r="AP38" s="167"/>
      <c r="AQ38" s="167"/>
      <c r="AR38" s="167"/>
      <c r="AS38" s="167"/>
      <c r="AT38" s="167"/>
      <c r="AU38" s="167"/>
      <c r="AV38" s="167"/>
      <c r="AW38" s="167"/>
      <c r="AX38" s="167"/>
      <c r="AY38" s="167"/>
    </row>
    <row r="39" spans="1:51" ht="15" x14ac:dyDescent="0.25">
      <c r="A39" s="304">
        <f>YampaRiverInflow.TotalOutflow!A39</f>
        <v>45748</v>
      </c>
      <c r="B39" s="280"/>
      <c r="C39" s="270"/>
      <c r="D39" s="285">
        <v>-12.693</v>
      </c>
      <c r="E39" s="190">
        <v>-28.879900000000003</v>
      </c>
      <c r="F39" s="190">
        <v>-19.677019999999999</v>
      </c>
      <c r="G39" s="190">
        <v>-31.681180000000001</v>
      </c>
      <c r="H39" s="190">
        <v>-14.10609</v>
      </c>
      <c r="I39" s="190">
        <v>-11.98128</v>
      </c>
      <c r="J39" s="190">
        <v>-22.55518</v>
      </c>
      <c r="K39" s="190">
        <v>58.147940000000006</v>
      </c>
      <c r="L39" s="190">
        <v>-64.754249999999999</v>
      </c>
      <c r="M39" s="190">
        <v>-13.812430000000001</v>
      </c>
      <c r="N39" s="190">
        <v>-19.395679999999999</v>
      </c>
      <c r="O39" s="190">
        <v>-0.58677000000000001</v>
      </c>
      <c r="P39" s="190">
        <v>-20.977029999999999</v>
      </c>
      <c r="Q39" s="190">
        <v>-23.67004</v>
      </c>
      <c r="R39" s="190">
        <v>-22.150279999999999</v>
      </c>
      <c r="S39" s="190">
        <v>-10.326360000000001</v>
      </c>
      <c r="T39" s="190">
        <v>-17.860139999999998</v>
      </c>
      <c r="U39" s="190">
        <v>-21.034770000000002</v>
      </c>
      <c r="V39" s="190">
        <v>-16.89048</v>
      </c>
      <c r="W39" s="190">
        <v>-27.78388</v>
      </c>
      <c r="X39" s="190">
        <v>-24.14518</v>
      </c>
      <c r="Y39" s="190">
        <v>-25.381180000000001</v>
      </c>
      <c r="Z39" s="190">
        <v>-22.591699999999999</v>
      </c>
      <c r="AA39" s="190">
        <v>-21.645820000000001</v>
      </c>
      <c r="AB39" s="190">
        <v>-27.296583863680898</v>
      </c>
      <c r="AC39" s="190">
        <v>-6.8666990838692197</v>
      </c>
      <c r="AD39" s="190">
        <v>-4.4101040311918496</v>
      </c>
      <c r="AE39" s="190">
        <v>0.32782876848779102</v>
      </c>
      <c r="AF39" s="190">
        <v>-38.38269309226537</v>
      </c>
      <c r="AG39" s="190">
        <v>-19.157315839774473</v>
      </c>
      <c r="AH39" s="190">
        <v>-15.825731008529852</v>
      </c>
      <c r="AI39" s="203"/>
      <c r="AJ39" s="203"/>
      <c r="AK39" s="203"/>
      <c r="AL39" s="203"/>
      <c r="AM39" s="203"/>
      <c r="AN39" s="167"/>
      <c r="AO39" s="167"/>
      <c r="AP39" s="167"/>
      <c r="AQ39" s="167"/>
      <c r="AR39" s="167"/>
      <c r="AS39" s="167"/>
      <c r="AT39" s="167"/>
      <c r="AU39" s="167"/>
      <c r="AV39" s="167"/>
      <c r="AW39" s="167"/>
      <c r="AX39" s="167"/>
      <c r="AY39" s="167"/>
    </row>
    <row r="40" spans="1:51" ht="15" x14ac:dyDescent="0.25">
      <c r="A40" s="304">
        <f>YampaRiverInflow.TotalOutflow!A40</f>
        <v>45778</v>
      </c>
      <c r="B40" s="280"/>
      <c r="C40" s="270"/>
      <c r="D40" s="285">
        <v>-13.207000000000001</v>
      </c>
      <c r="E40" s="190">
        <v>-31.532360000000001</v>
      </c>
      <c r="F40" s="190">
        <v>-23.549289999999999</v>
      </c>
      <c r="G40" s="190">
        <v>-4.1466599999999998</v>
      </c>
      <c r="H40" s="190">
        <v>-16.730790000000002</v>
      </c>
      <c r="I40" s="190">
        <v>-20.673770000000001</v>
      </c>
      <c r="J40" s="190">
        <v>-17.359860000000001</v>
      </c>
      <c r="K40" s="190">
        <v>34.052529999999997</v>
      </c>
      <c r="L40" s="190">
        <v>-1.7655699999999999</v>
      </c>
      <c r="M40" s="190">
        <v>-18.956109999999999</v>
      </c>
      <c r="N40" s="190">
        <v>-19.014720000000001</v>
      </c>
      <c r="O40" s="190">
        <v>-30.134370000000001</v>
      </c>
      <c r="P40" s="190">
        <v>-22.792720000000003</v>
      </c>
      <c r="Q40" s="190">
        <v>2.1723600000000003</v>
      </c>
      <c r="R40" s="190">
        <v>-23.229320000000001</v>
      </c>
      <c r="S40" s="190">
        <v>-30.356549999999999</v>
      </c>
      <c r="T40" s="190">
        <v>-13.17548</v>
      </c>
      <c r="U40" s="190">
        <v>-26.73291</v>
      </c>
      <c r="V40" s="190">
        <v>-17.628589999999999</v>
      </c>
      <c r="W40" s="190">
        <v>-22.069290000000002</v>
      </c>
      <c r="X40" s="190">
        <v>-23.365380000000002</v>
      </c>
      <c r="Y40" s="190">
        <v>-25.14387</v>
      </c>
      <c r="Z40" s="190">
        <v>-18.31448</v>
      </c>
      <c r="AA40" s="190">
        <v>-13.93942</v>
      </c>
      <c r="AB40" s="190">
        <v>-20.988264455397299</v>
      </c>
      <c r="AC40" s="190">
        <v>-18.6031865575818</v>
      </c>
      <c r="AD40" s="190">
        <v>-16.873532198681101</v>
      </c>
      <c r="AE40" s="190">
        <v>-10.3614585683532</v>
      </c>
      <c r="AF40" s="190">
        <v>-50.887631320712337</v>
      </c>
      <c r="AG40" s="190">
        <v>-30.38728965732949</v>
      </c>
      <c r="AH40" s="190">
        <v>-18.69847368234792</v>
      </c>
      <c r="AI40" s="203"/>
      <c r="AJ40" s="203"/>
      <c r="AK40" s="203"/>
      <c r="AL40" s="203"/>
      <c r="AM40" s="203"/>
      <c r="AN40" s="167"/>
      <c r="AO40" s="167"/>
      <c r="AP40" s="167"/>
      <c r="AQ40" s="167"/>
      <c r="AR40" s="167"/>
      <c r="AS40" s="167"/>
      <c r="AT40" s="167"/>
      <c r="AU40" s="167"/>
      <c r="AV40" s="167"/>
      <c r="AW40" s="167"/>
      <c r="AX40" s="167"/>
      <c r="AY40" s="167"/>
    </row>
    <row r="41" spans="1:51" ht="15" x14ac:dyDescent="0.25">
      <c r="A41" s="304">
        <f>YampaRiverInflow.TotalOutflow!A41</f>
        <v>45809</v>
      </c>
      <c r="B41" s="280"/>
      <c r="C41" s="270"/>
      <c r="D41" s="285">
        <v>-18.404</v>
      </c>
      <c r="E41" s="190">
        <v>-21.53116</v>
      </c>
      <c r="F41" s="190">
        <v>-28.16948</v>
      </c>
      <c r="G41" s="190">
        <v>-21.732470000000003</v>
      </c>
      <c r="H41" s="190">
        <v>-7.58514</v>
      </c>
      <c r="I41" s="190">
        <v>-14.68486</v>
      </c>
      <c r="J41" s="190">
        <v>-12.904590000000001</v>
      </c>
      <c r="K41" s="190">
        <v>-17.66553</v>
      </c>
      <c r="L41" s="190">
        <v>-18.500439999999998</v>
      </c>
      <c r="M41" s="190">
        <v>-9.6846800000000002</v>
      </c>
      <c r="N41" s="190">
        <v>-3.0129200000000003</v>
      </c>
      <c r="O41" s="190">
        <v>-10.71584</v>
      </c>
      <c r="P41" s="190">
        <v>-17.712730000000001</v>
      </c>
      <c r="Q41" s="190">
        <v>2.1411799999999999</v>
      </c>
      <c r="R41" s="190">
        <v>-20.19791</v>
      </c>
      <c r="S41" s="190">
        <v>-19.463480000000001</v>
      </c>
      <c r="T41" s="190">
        <v>-14.17783</v>
      </c>
      <c r="U41" s="190">
        <v>-34.892609999999998</v>
      </c>
      <c r="V41" s="190">
        <v>-20.2377</v>
      </c>
      <c r="W41" s="190">
        <v>-30.45213</v>
      </c>
      <c r="X41" s="190">
        <v>-27.64986</v>
      </c>
      <c r="Y41" s="190">
        <v>-30.77158</v>
      </c>
      <c r="Z41" s="190">
        <v>-30.150569999999998</v>
      </c>
      <c r="AA41" s="190">
        <v>-27.212169999999997</v>
      </c>
      <c r="AB41" s="190">
        <v>-17.7194681870902</v>
      </c>
      <c r="AC41" s="190">
        <v>-32.379981516299999</v>
      </c>
      <c r="AD41" s="190">
        <v>-23.798866425075097</v>
      </c>
      <c r="AE41" s="190">
        <v>-21.9297904675709</v>
      </c>
      <c r="AF41" s="190">
        <v>-57.58882165966952</v>
      </c>
      <c r="AG41" s="190">
        <v>-30.45201460504726</v>
      </c>
      <c r="AH41" s="190">
        <v>-3.2644045979033853</v>
      </c>
      <c r="AI41" s="203"/>
      <c r="AJ41" s="203"/>
      <c r="AK41" s="203"/>
      <c r="AL41" s="203"/>
      <c r="AM41" s="203"/>
      <c r="AN41" s="167"/>
      <c r="AO41" s="167"/>
      <c r="AP41" s="167"/>
      <c r="AQ41" s="167"/>
      <c r="AR41" s="167"/>
      <c r="AS41" s="167"/>
      <c r="AT41" s="167"/>
      <c r="AU41" s="167"/>
      <c r="AV41" s="167"/>
      <c r="AW41" s="167"/>
      <c r="AX41" s="167"/>
      <c r="AY41" s="167"/>
    </row>
    <row r="42" spans="1:51" ht="15" x14ac:dyDescent="0.25">
      <c r="A42" s="304">
        <f>YampaRiverInflow.TotalOutflow!A42</f>
        <v>45839</v>
      </c>
      <c r="B42" s="280"/>
      <c r="C42" s="270"/>
      <c r="D42" s="285">
        <v>-19.466999999999999</v>
      </c>
      <c r="E42" s="190">
        <v>-21.142790000000002</v>
      </c>
      <c r="F42" s="190">
        <v>-18.928519999999999</v>
      </c>
      <c r="G42" s="190">
        <v>-9.5471299999999992</v>
      </c>
      <c r="H42" s="190">
        <v>-10.268600000000001</v>
      </c>
      <c r="I42" s="190">
        <v>-18.314310000000003</v>
      </c>
      <c r="J42" s="190">
        <v>-15.866149999999999</v>
      </c>
      <c r="K42" s="190">
        <v>-24.552409999999998</v>
      </c>
      <c r="L42" s="190">
        <v>-25.378720000000001</v>
      </c>
      <c r="M42" s="190">
        <v>-17.78331</v>
      </c>
      <c r="N42" s="190">
        <v>-18.8934</v>
      </c>
      <c r="O42" s="190">
        <v>-12.013909999999999</v>
      </c>
      <c r="P42" s="190">
        <v>-14.996409999999999</v>
      </c>
      <c r="Q42" s="190">
        <v>2.3123400000000003</v>
      </c>
      <c r="R42" s="190">
        <v>-19.286709999999999</v>
      </c>
      <c r="S42" s="190">
        <v>-10.45975</v>
      </c>
      <c r="T42" s="190">
        <v>-7.6106699999999998</v>
      </c>
      <c r="U42" s="190">
        <v>-27.08278</v>
      </c>
      <c r="V42" s="190">
        <v>-23.468240000000002</v>
      </c>
      <c r="W42" s="190">
        <v>-21.989319999999999</v>
      </c>
      <c r="X42" s="190">
        <v>-37.216929999999998</v>
      </c>
      <c r="Y42" s="190">
        <v>-22.890240000000002</v>
      </c>
      <c r="Z42" s="190">
        <v>-26.678540000000002</v>
      </c>
      <c r="AA42" s="190">
        <v>-37.337760000000003</v>
      </c>
      <c r="AB42" s="190">
        <v>-18.2346613577282</v>
      </c>
      <c r="AC42" s="190">
        <v>-18.848620976413699</v>
      </c>
      <c r="AD42" s="190">
        <v>-23.752590631551499</v>
      </c>
      <c r="AE42" s="190">
        <v>-17.2882505662513</v>
      </c>
      <c r="AF42" s="190">
        <v>-44.694644503792432</v>
      </c>
      <c r="AG42" s="190">
        <v>-40.747534366473715</v>
      </c>
      <c r="AH42" s="190">
        <v>-26.484467621707839</v>
      </c>
      <c r="AI42" s="203"/>
      <c r="AJ42" s="203"/>
      <c r="AK42" s="203"/>
      <c r="AL42" s="203"/>
      <c r="AM42" s="203"/>
      <c r="AN42" s="167"/>
      <c r="AO42" s="167"/>
      <c r="AP42" s="167"/>
      <c r="AQ42" s="167"/>
      <c r="AR42" s="167"/>
      <c r="AS42" s="167"/>
      <c r="AT42" s="167"/>
      <c r="AU42" s="167"/>
      <c r="AV42" s="167"/>
      <c r="AW42" s="167"/>
      <c r="AX42" s="167"/>
      <c r="AY42" s="167"/>
    </row>
    <row r="43" spans="1:51" ht="15" x14ac:dyDescent="0.25">
      <c r="A43" s="304">
        <f>YampaRiverInflow.TotalOutflow!A43</f>
        <v>45870</v>
      </c>
      <c r="B43" s="280"/>
      <c r="C43" s="270"/>
      <c r="D43" s="285">
        <v>-17.036000000000001</v>
      </c>
      <c r="E43" s="190">
        <v>-28.87069</v>
      </c>
      <c r="F43" s="190">
        <v>-40.249079999999999</v>
      </c>
      <c r="G43" s="190">
        <v>-10.618690000000001</v>
      </c>
      <c r="H43" s="190">
        <v>-1.97844</v>
      </c>
      <c r="I43" s="190">
        <v>-19.845770000000002</v>
      </c>
      <c r="J43" s="190">
        <v>-18.154619999999998</v>
      </c>
      <c r="K43" s="190">
        <v>-19.77272</v>
      </c>
      <c r="L43" s="190">
        <v>-13.17257</v>
      </c>
      <c r="M43" s="190">
        <v>-14.711229999999999</v>
      </c>
      <c r="N43" s="190">
        <v>-8.0491299999999999</v>
      </c>
      <c r="O43" s="190">
        <v>-10.36894</v>
      </c>
      <c r="P43" s="190">
        <v>-12.309370000000001</v>
      </c>
      <c r="Q43" s="190">
        <v>3.9439999999999996E-2</v>
      </c>
      <c r="R43" s="190">
        <v>-13.62011</v>
      </c>
      <c r="S43" s="190">
        <v>-10.787000000000001</v>
      </c>
      <c r="T43" s="190">
        <v>-15.400589999999999</v>
      </c>
      <c r="U43" s="190">
        <v>-19.57723</v>
      </c>
      <c r="V43" s="190">
        <v>-13.29472</v>
      </c>
      <c r="W43" s="190">
        <v>-18.03979</v>
      </c>
      <c r="X43" s="190">
        <v>-23.891169999999999</v>
      </c>
      <c r="Y43" s="190">
        <v>-13.515309999999999</v>
      </c>
      <c r="Z43" s="190">
        <v>-23.837299999999999</v>
      </c>
      <c r="AA43" s="190">
        <v>-19.137979999999999</v>
      </c>
      <c r="AB43" s="190">
        <v>-15.5850350841859</v>
      </c>
      <c r="AC43" s="190">
        <v>-20.413870945690398</v>
      </c>
      <c r="AD43" s="190">
        <v>-17.994277469173699</v>
      </c>
      <c r="AE43" s="190">
        <v>-17.687800046524</v>
      </c>
      <c r="AF43" s="190">
        <v>-37.223178765369134</v>
      </c>
      <c r="AG43" s="190">
        <v>-44.692820137564823</v>
      </c>
      <c r="AH43" s="190">
        <v>-6.5048538154775057</v>
      </c>
      <c r="AI43" s="203"/>
      <c r="AJ43" s="203"/>
      <c r="AK43" s="203"/>
      <c r="AL43" s="203"/>
      <c r="AM43" s="203"/>
      <c r="AN43" s="167"/>
      <c r="AO43" s="167"/>
      <c r="AP43" s="167"/>
      <c r="AQ43" s="167"/>
      <c r="AR43" s="167"/>
      <c r="AS43" s="167"/>
      <c r="AT43" s="167"/>
      <c r="AU43" s="167"/>
      <c r="AV43" s="167"/>
      <c r="AW43" s="167"/>
      <c r="AX43" s="167"/>
      <c r="AY43" s="167"/>
    </row>
    <row r="44" spans="1:51" ht="15" x14ac:dyDescent="0.25">
      <c r="A44" s="304">
        <f>YampaRiverInflow.TotalOutflow!A44</f>
        <v>45901</v>
      </c>
      <c r="B44" s="280"/>
      <c r="C44" s="270"/>
      <c r="D44" s="285">
        <v>-7.5359999999999996</v>
      </c>
      <c r="E44" s="190">
        <v>0.30087999999999998</v>
      </c>
      <c r="F44" s="190">
        <v>1.5638399999999999</v>
      </c>
      <c r="G44" s="190">
        <v>-5.3830900000000002</v>
      </c>
      <c r="H44" s="190">
        <v>0.50452999999999992</v>
      </c>
      <c r="I44" s="190">
        <v>-16.785490000000003</v>
      </c>
      <c r="J44" s="190">
        <v>8.7774400000000004</v>
      </c>
      <c r="K44" s="190">
        <v>-0.65700999999999998</v>
      </c>
      <c r="L44" s="190">
        <v>-5.1176300000000001</v>
      </c>
      <c r="M44" s="190">
        <v>1.31694</v>
      </c>
      <c r="N44" s="190">
        <v>-3.9454199999999999</v>
      </c>
      <c r="O44" s="190">
        <v>2.79942</v>
      </c>
      <c r="P44" s="190">
        <v>-4.3560499999999998</v>
      </c>
      <c r="Q44" s="190">
        <v>0.24765999999999999</v>
      </c>
      <c r="R44" s="190">
        <v>-1.9077999999999999</v>
      </c>
      <c r="S44" s="190">
        <v>1.6536999999999999</v>
      </c>
      <c r="T44" s="190">
        <v>0.45062999999999998</v>
      </c>
      <c r="U44" s="190">
        <v>-4.00359</v>
      </c>
      <c r="V44" s="190">
        <v>-7.8580299999999994</v>
      </c>
      <c r="W44" s="190">
        <v>-6.6565699999999994</v>
      </c>
      <c r="X44" s="190">
        <v>-13.139520000000001</v>
      </c>
      <c r="Y44" s="190">
        <v>-7.8235400000000004</v>
      </c>
      <c r="Z44" s="190">
        <v>-17.94941</v>
      </c>
      <c r="AA44" s="190">
        <v>-20.019500000000001</v>
      </c>
      <c r="AB44" s="190">
        <v>-12.5769963398445</v>
      </c>
      <c r="AC44" s="190">
        <v>-12.664930500352801</v>
      </c>
      <c r="AD44" s="190">
        <v>-18.758475648761799</v>
      </c>
      <c r="AE44" s="190">
        <v>-1.27110780709264</v>
      </c>
      <c r="AF44" s="190">
        <v>-33.675139492561513</v>
      </c>
      <c r="AG44" s="190">
        <v>-15.970136704665375</v>
      </c>
      <c r="AH44" s="190">
        <v>4.5429256994443854</v>
      </c>
      <c r="AI44" s="203"/>
      <c r="AJ44" s="203"/>
      <c r="AK44" s="203"/>
      <c r="AL44" s="203"/>
      <c r="AM44" s="203"/>
      <c r="AN44" s="167"/>
      <c r="AO44" s="167"/>
      <c r="AP44" s="167"/>
      <c r="AQ44" s="167"/>
      <c r="AR44" s="167"/>
      <c r="AS44" s="167"/>
      <c r="AT44" s="167"/>
      <c r="AU44" s="167"/>
      <c r="AV44" s="167"/>
      <c r="AW44" s="167"/>
      <c r="AX44" s="167"/>
      <c r="AY44" s="167"/>
    </row>
    <row r="45" spans="1:51" ht="15" x14ac:dyDescent="0.25">
      <c r="A45" s="304">
        <f>YampaRiverInflow.TotalOutflow!A45</f>
        <v>45931</v>
      </c>
      <c r="B45" s="280"/>
      <c r="C45" s="270"/>
      <c r="D45" s="285">
        <v>-10.734</v>
      </c>
      <c r="E45" s="190">
        <v>-6.6903999999999995</v>
      </c>
      <c r="F45" s="190">
        <v>-9.5990099999999998</v>
      </c>
      <c r="G45" s="190">
        <v>8.4510100000000001</v>
      </c>
      <c r="H45" s="190">
        <v>5.7720799999999999</v>
      </c>
      <c r="I45" s="190">
        <v>-14.64955</v>
      </c>
      <c r="J45" s="190">
        <v>11.184040000000001</v>
      </c>
      <c r="K45" s="190">
        <v>-2.5218699999999998</v>
      </c>
      <c r="L45" s="190">
        <v>12.298719999999999</v>
      </c>
      <c r="M45" s="190">
        <v>9.1142000000000003</v>
      </c>
      <c r="N45" s="190">
        <v>6.9690500000000002</v>
      </c>
      <c r="O45" s="190">
        <v>17.399669999999997</v>
      </c>
      <c r="P45" s="190">
        <v>17.673249999999999</v>
      </c>
      <c r="Q45" s="190">
        <v>19.239099999999997</v>
      </c>
      <c r="R45" s="190">
        <v>0.14559</v>
      </c>
      <c r="S45" s="190">
        <v>-3.8384399999999999</v>
      </c>
      <c r="T45" s="190">
        <v>-8.0890900000000006</v>
      </c>
      <c r="U45" s="190">
        <v>5.3184499999999995</v>
      </c>
      <c r="V45" s="190">
        <v>6.8723199999999993</v>
      </c>
      <c r="W45" s="190">
        <v>-3.3345599999999997</v>
      </c>
      <c r="X45" s="190">
        <v>-12.937790000000001</v>
      </c>
      <c r="Y45" s="190">
        <v>9.3299699999999994</v>
      </c>
      <c r="Z45" s="190">
        <v>-7.6352000000000002</v>
      </c>
      <c r="AA45" s="190">
        <v>-6.9373300000000002</v>
      </c>
      <c r="AB45" s="190">
        <v>-2.2106542585727502</v>
      </c>
      <c r="AC45" s="190">
        <v>-11.5548092057765</v>
      </c>
      <c r="AD45" s="190">
        <v>-24.732557731564899</v>
      </c>
      <c r="AE45" s="190">
        <v>-12.168433580297501</v>
      </c>
      <c r="AF45" s="190">
        <v>-31.92853069592417</v>
      </c>
      <c r="AG45" s="190">
        <v>-8.5193758119119227</v>
      </c>
      <c r="AH45" s="190">
        <v>-12.106017656854398</v>
      </c>
      <c r="AI45" s="203"/>
      <c r="AJ45" s="203"/>
      <c r="AK45" s="203"/>
      <c r="AL45" s="203"/>
      <c r="AM45" s="203"/>
      <c r="AN45" s="167"/>
      <c r="AO45" s="167"/>
      <c r="AP45" s="167"/>
      <c r="AQ45" s="167"/>
      <c r="AR45" s="167"/>
      <c r="AS45" s="167"/>
      <c r="AT45" s="167"/>
      <c r="AU45" s="167"/>
      <c r="AV45" s="167"/>
      <c r="AW45" s="167"/>
      <c r="AX45" s="167"/>
      <c r="AY45" s="167"/>
    </row>
    <row r="46" spans="1:51" ht="15" x14ac:dyDescent="0.25">
      <c r="A46" s="304">
        <f>YampaRiverInflow.TotalOutflow!A46</f>
        <v>45962</v>
      </c>
      <c r="B46" s="280"/>
      <c r="C46" s="270"/>
      <c r="D46" s="285">
        <v>-16.158000000000001</v>
      </c>
      <c r="E46" s="190">
        <v>-38.727230000000006</v>
      </c>
      <c r="F46" s="190">
        <v>11.18458</v>
      </c>
      <c r="G46" s="190">
        <v>10.958489999999999</v>
      </c>
      <c r="H46" s="190">
        <v>-3.7692800000000002</v>
      </c>
      <c r="I46" s="190">
        <v>-15.648209999999999</v>
      </c>
      <c r="J46" s="190">
        <v>-0.50287000000000004</v>
      </c>
      <c r="K46" s="190">
        <v>16.895820000000001</v>
      </c>
      <c r="L46" s="190">
        <v>3.5182899999999999</v>
      </c>
      <c r="M46" s="190">
        <v>1.0546900000000001</v>
      </c>
      <c r="N46" s="190">
        <v>1.48285</v>
      </c>
      <c r="O46" s="190">
        <v>-5.3529099999999996</v>
      </c>
      <c r="P46" s="190">
        <v>-22.937849999999997</v>
      </c>
      <c r="Q46" s="190">
        <v>17.25741</v>
      </c>
      <c r="R46" s="190">
        <v>-4.2314999999999996</v>
      </c>
      <c r="S46" s="190">
        <v>-10.30818</v>
      </c>
      <c r="T46" s="190">
        <v>-12.985040000000001</v>
      </c>
      <c r="U46" s="190">
        <v>-26.999580000000002</v>
      </c>
      <c r="V46" s="190">
        <v>-8.9412700000000012</v>
      </c>
      <c r="W46" s="190">
        <v>-9.1097400000000004</v>
      </c>
      <c r="X46" s="190">
        <v>6.4318400000000002</v>
      </c>
      <c r="Y46" s="190">
        <v>-3.3335500000000002</v>
      </c>
      <c r="Z46" s="190">
        <v>-11.237219999999999</v>
      </c>
      <c r="AA46" s="190">
        <v>-26.772839999999999</v>
      </c>
      <c r="AB46" s="190">
        <v>-15.73670513499</v>
      </c>
      <c r="AC46" s="190">
        <v>-25.995712616168699</v>
      </c>
      <c r="AD46" s="190">
        <v>-1.0377086195756302</v>
      </c>
      <c r="AE46" s="190">
        <v>-31.726571329096</v>
      </c>
      <c r="AF46" s="190">
        <v>-20.625441646014423</v>
      </c>
      <c r="AG46" s="190">
        <v>-14.505944464038231</v>
      </c>
      <c r="AH46" s="190">
        <v>-9.119622605088356</v>
      </c>
      <c r="AI46" s="203"/>
      <c r="AJ46" s="203"/>
      <c r="AK46" s="203"/>
      <c r="AL46" s="203"/>
      <c r="AM46" s="203"/>
      <c r="AN46" s="167"/>
      <c r="AO46" s="167"/>
      <c r="AP46" s="167"/>
      <c r="AQ46" s="167"/>
      <c r="AR46" s="167"/>
      <c r="AS46" s="167"/>
      <c r="AT46" s="167"/>
      <c r="AU46" s="167"/>
      <c r="AV46" s="167"/>
      <c r="AW46" s="167"/>
      <c r="AX46" s="167"/>
      <c r="AY46" s="167"/>
    </row>
    <row r="47" spans="1:51" ht="15" x14ac:dyDescent="0.25">
      <c r="A47" s="304">
        <f>YampaRiverInflow.TotalOutflow!A47</f>
        <v>45992</v>
      </c>
      <c r="B47" s="280"/>
      <c r="C47" s="270"/>
      <c r="D47" s="285">
        <v>-4.8609999999999998</v>
      </c>
      <c r="E47" s="190">
        <v>-22.49784</v>
      </c>
      <c r="F47" s="190">
        <v>-4.7581699999999998</v>
      </c>
      <c r="G47" s="190">
        <v>-4.2268999999999997</v>
      </c>
      <c r="H47" s="190">
        <v>-38.098730000000003</v>
      </c>
      <c r="I47" s="190">
        <v>-16.883659999999999</v>
      </c>
      <c r="J47" s="190">
        <v>-19.378550000000001</v>
      </c>
      <c r="K47" s="190">
        <v>-16.600650000000002</v>
      </c>
      <c r="L47" s="190">
        <v>-12.671760000000001</v>
      </c>
      <c r="M47" s="190">
        <v>-11.092700000000001</v>
      </c>
      <c r="N47" s="190">
        <v>-5.9065600000000007</v>
      </c>
      <c r="O47" s="190">
        <v>-11.998950000000001</v>
      </c>
      <c r="P47" s="190">
        <v>-6.2203800000000005</v>
      </c>
      <c r="Q47" s="190">
        <v>5.5469099999999996</v>
      </c>
      <c r="R47" s="190">
        <v>-11.664959999999999</v>
      </c>
      <c r="S47" s="190">
        <v>-10.748290000000001</v>
      </c>
      <c r="T47" s="190">
        <v>-20.60698</v>
      </c>
      <c r="U47" s="190">
        <v>-11.0654</v>
      </c>
      <c r="V47" s="190">
        <v>-24.62893</v>
      </c>
      <c r="W47" s="190">
        <v>-2.98122</v>
      </c>
      <c r="X47" s="190">
        <v>-6.6501599999999996</v>
      </c>
      <c r="Y47" s="190">
        <v>1.63134</v>
      </c>
      <c r="Z47" s="190">
        <v>-9.3967500000000008</v>
      </c>
      <c r="AA47" s="190">
        <v>-13.98915</v>
      </c>
      <c r="AB47" s="190">
        <v>-12.4542512261587</v>
      </c>
      <c r="AC47" s="190">
        <v>-10.8324401513397</v>
      </c>
      <c r="AD47" s="190">
        <v>3.9299975641787799</v>
      </c>
      <c r="AE47" s="190">
        <v>-2.4028572739817102</v>
      </c>
      <c r="AF47" s="190">
        <v>-11.953157158801488</v>
      </c>
      <c r="AG47" s="190">
        <v>-20.113240887616342</v>
      </c>
      <c r="AH47" s="190">
        <v>-17.916438668824515</v>
      </c>
      <c r="AI47" s="203"/>
      <c r="AJ47" s="203"/>
      <c r="AK47" s="203"/>
      <c r="AL47" s="203"/>
      <c r="AM47" s="203"/>
      <c r="AN47" s="167"/>
      <c r="AO47" s="167"/>
      <c r="AP47" s="167"/>
      <c r="AQ47" s="167"/>
      <c r="AR47" s="167"/>
      <c r="AS47" s="167"/>
      <c r="AT47" s="167"/>
      <c r="AU47" s="167"/>
      <c r="AV47" s="167"/>
      <c r="AW47" s="167"/>
      <c r="AX47" s="167"/>
      <c r="AY47" s="167"/>
    </row>
    <row r="48" spans="1:51" ht="15" x14ac:dyDescent="0.25">
      <c r="A48" s="304">
        <f>YampaRiverInflow.TotalOutflow!A48</f>
        <v>46023</v>
      </c>
      <c r="B48" s="280"/>
      <c r="C48" s="270"/>
      <c r="D48" s="285">
        <v>-11.709</v>
      </c>
      <c r="E48" s="190">
        <v>-9.5505300000000002</v>
      </c>
      <c r="F48" s="190">
        <v>-3.0365300000000004</v>
      </c>
      <c r="G48" s="190">
        <v>-13.873520000000001</v>
      </c>
      <c r="H48" s="190">
        <v>-24.659839999999999</v>
      </c>
      <c r="I48" s="190">
        <v>-23.680730000000001</v>
      </c>
      <c r="J48" s="190">
        <v>-10.09286</v>
      </c>
      <c r="K48" s="190">
        <v>1.2478399999999998</v>
      </c>
      <c r="L48" s="190">
        <v>-9.182129999999999</v>
      </c>
      <c r="M48" s="190">
        <v>-8.1827199999999998</v>
      </c>
      <c r="N48" s="190">
        <v>-11.68539</v>
      </c>
      <c r="O48" s="190">
        <v>-0.62502000000000002</v>
      </c>
      <c r="P48" s="190">
        <v>-24.903770000000002</v>
      </c>
      <c r="Q48" s="190">
        <v>-11.795629999999999</v>
      </c>
      <c r="R48" s="190">
        <v>-18.15316</v>
      </c>
      <c r="S48" s="190">
        <v>-15.922499999999999</v>
      </c>
      <c r="T48" s="190">
        <v>-16.109290000000001</v>
      </c>
      <c r="U48" s="190">
        <v>-8.2410300000000003</v>
      </c>
      <c r="V48" s="190">
        <v>-24.003340000000001</v>
      </c>
      <c r="W48" s="190">
        <v>-12.045209999999999</v>
      </c>
      <c r="X48" s="190">
        <v>-7.8899799999999995</v>
      </c>
      <c r="Y48" s="190">
        <v>-22.646060000000002</v>
      </c>
      <c r="Z48" s="190">
        <v>-32.673250000000003</v>
      </c>
      <c r="AA48" s="190">
        <v>-24.1571297449231</v>
      </c>
      <c r="AB48" s="190">
        <v>0.98637802205530201</v>
      </c>
      <c r="AC48" s="190">
        <v>-30.2013865144412</v>
      </c>
      <c r="AD48" s="190">
        <v>-0.95083847050134207</v>
      </c>
      <c r="AE48" s="190">
        <v>-12.716791635963881</v>
      </c>
      <c r="AF48" s="190">
        <v>-5.7794314590614571</v>
      </c>
      <c r="AG48" s="190">
        <v>-12.36787787501088</v>
      </c>
      <c r="AH48" s="190">
        <v>-0.88780962845580191</v>
      </c>
      <c r="AI48" s="203"/>
      <c r="AJ48" s="203"/>
      <c r="AK48" s="203"/>
      <c r="AL48" s="203"/>
      <c r="AM48" s="203"/>
      <c r="AN48" s="167"/>
      <c r="AO48" s="167"/>
      <c r="AP48" s="167"/>
      <c r="AQ48" s="167"/>
      <c r="AR48" s="167"/>
      <c r="AS48" s="167"/>
      <c r="AT48" s="167"/>
      <c r="AU48" s="167"/>
      <c r="AV48" s="167"/>
      <c r="AW48" s="167"/>
      <c r="AX48" s="167"/>
      <c r="AY48" s="167"/>
    </row>
    <row r="49" spans="1:1005" ht="15" x14ac:dyDescent="0.25">
      <c r="A49" s="304">
        <f>YampaRiverInflow.TotalOutflow!A49</f>
        <v>46054</v>
      </c>
      <c r="B49" s="280"/>
      <c r="C49" s="270"/>
      <c r="D49" s="285">
        <v>-10.657</v>
      </c>
      <c r="E49" s="190">
        <v>-4.7783299999999995</v>
      </c>
      <c r="F49" s="190">
        <v>-20.94144</v>
      </c>
      <c r="G49" s="190">
        <v>-17.372900000000001</v>
      </c>
      <c r="H49" s="190">
        <v>14.6288</v>
      </c>
      <c r="I49" s="190">
        <v>-16.739249999999998</v>
      </c>
      <c r="J49" s="190">
        <v>-12.46504</v>
      </c>
      <c r="K49" s="190">
        <v>-9.1210300000000011</v>
      </c>
      <c r="L49" s="190">
        <v>-7.8426999999999998</v>
      </c>
      <c r="M49" s="190">
        <v>-5.5530600000000003</v>
      </c>
      <c r="N49" s="190">
        <v>-10.331049999999999</v>
      </c>
      <c r="O49" s="190">
        <v>-2.1568899999999998</v>
      </c>
      <c r="P49" s="190">
        <v>-9.2535300000000014</v>
      </c>
      <c r="Q49" s="190">
        <v>-8.9076200000000014</v>
      </c>
      <c r="R49" s="190">
        <v>-4.1460799999999995</v>
      </c>
      <c r="S49" s="190">
        <v>-10.053940000000001</v>
      </c>
      <c r="T49" s="190">
        <v>-6.1692600000000004</v>
      </c>
      <c r="U49" s="190">
        <v>-12.2621</v>
      </c>
      <c r="V49" s="190">
        <v>-20.240539999999999</v>
      </c>
      <c r="W49" s="190">
        <v>-13.770149999999999</v>
      </c>
      <c r="X49" s="190">
        <v>-23.709220000000002</v>
      </c>
      <c r="Y49" s="190">
        <v>-9.7715200000000006</v>
      </c>
      <c r="Z49" s="190">
        <v>-22.627830000000003</v>
      </c>
      <c r="AA49" s="190">
        <v>-15.455982647396</v>
      </c>
      <c r="AB49" s="190">
        <v>-5.8749314387434293</v>
      </c>
      <c r="AC49" s="190">
        <v>-8.4656240510355207</v>
      </c>
      <c r="AD49" s="190">
        <v>-4.6766209284448594</v>
      </c>
      <c r="AE49" s="190">
        <v>-22.525036091181075</v>
      </c>
      <c r="AF49" s="190">
        <v>-5.7098542439644264</v>
      </c>
      <c r="AG49" s="190">
        <v>10.151250214067531</v>
      </c>
      <c r="AH49" s="190">
        <v>-8.3571780087885035</v>
      </c>
      <c r="AI49" s="203"/>
      <c r="AJ49" s="203"/>
      <c r="AK49" s="203"/>
      <c r="AL49" s="203"/>
      <c r="AM49" s="203"/>
      <c r="AN49" s="167"/>
      <c r="AO49" s="167"/>
      <c r="AP49" s="167"/>
      <c r="AQ49" s="167"/>
      <c r="AR49" s="167"/>
      <c r="AS49" s="167"/>
      <c r="AT49" s="167"/>
      <c r="AU49" s="167"/>
      <c r="AV49" s="167"/>
      <c r="AW49" s="167"/>
      <c r="AX49" s="167"/>
      <c r="AY49" s="167"/>
    </row>
    <row r="50" spans="1:1005" ht="15" x14ac:dyDescent="0.25">
      <c r="A50" s="304">
        <f>YampaRiverInflow.TotalOutflow!A50</f>
        <v>46082</v>
      </c>
      <c r="B50" s="280"/>
      <c r="C50" s="270"/>
      <c r="D50" s="285">
        <v>-8.7449999999999992</v>
      </c>
      <c r="E50" s="190">
        <v>-24.585830000000001</v>
      </c>
      <c r="F50" s="190">
        <v>-10.1469</v>
      </c>
      <c r="G50" s="190">
        <v>-24.405729999999998</v>
      </c>
      <c r="H50" s="190">
        <v>-41.61844</v>
      </c>
      <c r="I50" s="190">
        <v>-20.912990000000001</v>
      </c>
      <c r="J50" s="190">
        <v>-15.42376</v>
      </c>
      <c r="K50" s="190">
        <v>-46.979050000000001</v>
      </c>
      <c r="L50" s="190">
        <v>-13.50891</v>
      </c>
      <c r="M50" s="190">
        <v>-9.4484200000000005</v>
      </c>
      <c r="N50" s="190">
        <v>-15.45289</v>
      </c>
      <c r="O50" s="190">
        <v>-14.12349</v>
      </c>
      <c r="P50" s="190">
        <v>-17.224810000000002</v>
      </c>
      <c r="Q50" s="190">
        <v>-18.18402</v>
      </c>
      <c r="R50" s="190">
        <v>-16.42624</v>
      </c>
      <c r="S50" s="190">
        <v>-16.519099999999998</v>
      </c>
      <c r="T50" s="190">
        <v>-21.362770000000001</v>
      </c>
      <c r="U50" s="190">
        <v>-13.940290000000001</v>
      </c>
      <c r="V50" s="190">
        <v>-25.785889999999998</v>
      </c>
      <c r="W50" s="190">
        <v>-13.57385</v>
      </c>
      <c r="X50" s="190">
        <v>-14.951780000000001</v>
      </c>
      <c r="Y50" s="190">
        <v>-24.381869999999999</v>
      </c>
      <c r="Z50" s="190">
        <v>-18.517049999999998</v>
      </c>
      <c r="AA50" s="190">
        <v>-29.967980399044698</v>
      </c>
      <c r="AB50" s="190">
        <v>-3.9186748927238999</v>
      </c>
      <c r="AC50" s="190">
        <v>3.78158654325282</v>
      </c>
      <c r="AD50" s="190">
        <v>-0.165478108417315</v>
      </c>
      <c r="AE50" s="190">
        <v>-33.272751616104074</v>
      </c>
      <c r="AF50" s="190">
        <v>-3.3822040949199934</v>
      </c>
      <c r="AG50" s="190">
        <v>-5.8828062150550702</v>
      </c>
      <c r="AH50" s="190">
        <v>-27.335487086718771</v>
      </c>
      <c r="AI50" s="203"/>
      <c r="AJ50" s="203"/>
      <c r="AK50" s="203"/>
      <c r="AL50" s="203"/>
      <c r="AM50" s="203"/>
      <c r="AN50" s="167"/>
      <c r="AO50" s="167"/>
      <c r="AP50" s="167"/>
      <c r="AQ50" s="167"/>
      <c r="AR50" s="167"/>
      <c r="AS50" s="167"/>
      <c r="AT50" s="167"/>
      <c r="AU50" s="167"/>
      <c r="AV50" s="167"/>
      <c r="AW50" s="167"/>
      <c r="AX50" s="167"/>
      <c r="AY50" s="167"/>
    </row>
    <row r="51" spans="1:1005" ht="15" x14ac:dyDescent="0.25">
      <c r="A51" s="304">
        <f>YampaRiverInflow.TotalOutflow!A51</f>
        <v>46113</v>
      </c>
      <c r="B51" s="280"/>
      <c r="C51" s="270"/>
      <c r="D51" s="285">
        <v>-12.693</v>
      </c>
      <c r="E51" s="190">
        <v>-19.677019999999999</v>
      </c>
      <c r="F51" s="190">
        <v>-31.681180000000001</v>
      </c>
      <c r="G51" s="190">
        <v>-14.10609</v>
      </c>
      <c r="H51" s="190">
        <v>-11.98128</v>
      </c>
      <c r="I51" s="190">
        <v>-22.55518</v>
      </c>
      <c r="J51" s="190">
        <v>58.147940000000006</v>
      </c>
      <c r="K51" s="190">
        <v>-64.754249999999999</v>
      </c>
      <c r="L51" s="190">
        <v>-13.812430000000001</v>
      </c>
      <c r="M51" s="190">
        <v>-19.395679999999999</v>
      </c>
      <c r="N51" s="190">
        <v>-0.58677000000000001</v>
      </c>
      <c r="O51" s="190">
        <v>-20.977029999999999</v>
      </c>
      <c r="P51" s="190">
        <v>-23.67004</v>
      </c>
      <c r="Q51" s="190">
        <v>-22.150279999999999</v>
      </c>
      <c r="R51" s="190">
        <v>-10.326360000000001</v>
      </c>
      <c r="S51" s="190">
        <v>-17.860139999999998</v>
      </c>
      <c r="T51" s="190">
        <v>-21.034770000000002</v>
      </c>
      <c r="U51" s="190">
        <v>-16.89048</v>
      </c>
      <c r="V51" s="190">
        <v>-27.78388</v>
      </c>
      <c r="W51" s="190">
        <v>-24.14518</v>
      </c>
      <c r="X51" s="190">
        <v>-25.381180000000001</v>
      </c>
      <c r="Y51" s="190">
        <v>-22.591699999999999</v>
      </c>
      <c r="Z51" s="190">
        <v>-21.645820000000001</v>
      </c>
      <c r="AA51" s="190">
        <v>-27.296583863680898</v>
      </c>
      <c r="AB51" s="190">
        <v>-6.8666990838692197</v>
      </c>
      <c r="AC51" s="190">
        <v>-4.4101040311918496</v>
      </c>
      <c r="AD51" s="190">
        <v>0.32782876848779102</v>
      </c>
      <c r="AE51" s="190">
        <v>-38.38269309226537</v>
      </c>
      <c r="AF51" s="190">
        <v>-19.157315839774473</v>
      </c>
      <c r="AG51" s="190">
        <v>-15.825731008529852</v>
      </c>
      <c r="AH51" s="190">
        <v>-28.334892742945986</v>
      </c>
      <c r="AI51" s="203"/>
      <c r="AJ51" s="203"/>
      <c r="AK51" s="203"/>
      <c r="AL51" s="203"/>
      <c r="AM51" s="203"/>
      <c r="AN51" s="167"/>
      <c r="AO51" s="167"/>
      <c r="AP51" s="167"/>
      <c r="AQ51" s="167"/>
      <c r="AR51" s="167"/>
      <c r="AS51" s="167"/>
      <c r="AT51" s="167"/>
      <c r="AU51" s="167"/>
      <c r="AV51" s="167"/>
      <c r="AW51" s="167"/>
      <c r="AX51" s="167"/>
      <c r="AY51" s="167"/>
    </row>
    <row r="52" spans="1:1005" ht="15" x14ac:dyDescent="0.25">
      <c r="A52" s="304">
        <f>YampaRiverInflow.TotalOutflow!A52</f>
        <v>46143</v>
      </c>
      <c r="B52" s="280"/>
      <c r="C52" s="270"/>
      <c r="D52" s="285">
        <v>-13.207000000000001</v>
      </c>
      <c r="E52" s="190">
        <v>-23.549289999999999</v>
      </c>
      <c r="F52" s="190">
        <v>-4.1466599999999998</v>
      </c>
      <c r="G52" s="190">
        <v>-16.730790000000002</v>
      </c>
      <c r="H52" s="190">
        <v>-20.673770000000001</v>
      </c>
      <c r="I52" s="190">
        <v>-17.359860000000001</v>
      </c>
      <c r="J52" s="190">
        <v>34.052529999999997</v>
      </c>
      <c r="K52" s="190">
        <v>-1.7655699999999999</v>
      </c>
      <c r="L52" s="190">
        <v>-18.956109999999999</v>
      </c>
      <c r="M52" s="190">
        <v>-19.014720000000001</v>
      </c>
      <c r="N52" s="190">
        <v>-30.134370000000001</v>
      </c>
      <c r="O52" s="190">
        <v>-22.792720000000003</v>
      </c>
      <c r="P52" s="190">
        <v>2.1723600000000003</v>
      </c>
      <c r="Q52" s="190">
        <v>-23.229320000000001</v>
      </c>
      <c r="R52" s="190">
        <v>-30.356549999999999</v>
      </c>
      <c r="S52" s="190">
        <v>-13.17548</v>
      </c>
      <c r="T52" s="190">
        <v>-26.73291</v>
      </c>
      <c r="U52" s="190">
        <v>-17.628589999999999</v>
      </c>
      <c r="V52" s="190">
        <v>-22.069290000000002</v>
      </c>
      <c r="W52" s="190">
        <v>-23.365380000000002</v>
      </c>
      <c r="X52" s="190">
        <v>-25.14387</v>
      </c>
      <c r="Y52" s="190">
        <v>-18.31448</v>
      </c>
      <c r="Z52" s="190">
        <v>-13.93942</v>
      </c>
      <c r="AA52" s="190">
        <v>-20.988264455397299</v>
      </c>
      <c r="AB52" s="190">
        <v>-18.6031865575818</v>
      </c>
      <c r="AC52" s="190">
        <v>-16.873532198681101</v>
      </c>
      <c r="AD52" s="190">
        <v>-10.3614585683532</v>
      </c>
      <c r="AE52" s="190">
        <v>-50.887631320712337</v>
      </c>
      <c r="AF52" s="190">
        <v>-30.38728965732949</v>
      </c>
      <c r="AG52" s="190">
        <v>-18.69847368234792</v>
      </c>
      <c r="AH52" s="190">
        <v>-31.340791793071929</v>
      </c>
      <c r="AI52" s="203"/>
      <c r="AJ52" s="203"/>
      <c r="AK52" s="203"/>
      <c r="AL52" s="203"/>
      <c r="AM52" s="203"/>
      <c r="AN52" s="167"/>
      <c r="AO52" s="167"/>
      <c r="AP52" s="167"/>
      <c r="AQ52" s="167"/>
      <c r="AR52" s="167"/>
      <c r="AS52" s="167"/>
      <c r="AT52" s="167"/>
      <c r="AU52" s="167"/>
      <c r="AV52" s="167"/>
      <c r="AW52" s="167"/>
      <c r="AX52" s="167"/>
      <c r="AY52" s="167"/>
    </row>
    <row r="53" spans="1:1005" ht="15" x14ac:dyDescent="0.25">
      <c r="A53" s="304">
        <f>YampaRiverInflow.TotalOutflow!A53</f>
        <v>46174</v>
      </c>
      <c r="B53" s="280"/>
      <c r="C53" s="270"/>
      <c r="D53" s="285">
        <v>-18.404</v>
      </c>
      <c r="E53" s="190">
        <v>-28.16948</v>
      </c>
      <c r="F53" s="190">
        <v>-21.732470000000003</v>
      </c>
      <c r="G53" s="190">
        <v>-7.58514</v>
      </c>
      <c r="H53" s="190">
        <v>-14.68486</v>
      </c>
      <c r="I53" s="190">
        <v>-12.904590000000001</v>
      </c>
      <c r="J53" s="190">
        <v>-17.66553</v>
      </c>
      <c r="K53" s="190">
        <v>-18.500439999999998</v>
      </c>
      <c r="L53" s="190">
        <v>-9.6846800000000002</v>
      </c>
      <c r="M53" s="190">
        <v>-3.0129200000000003</v>
      </c>
      <c r="N53" s="190">
        <v>-10.71584</v>
      </c>
      <c r="O53" s="190">
        <v>-17.712730000000001</v>
      </c>
      <c r="P53" s="190">
        <v>2.1411799999999999</v>
      </c>
      <c r="Q53" s="190">
        <v>-20.19791</v>
      </c>
      <c r="R53" s="190">
        <v>-19.463480000000001</v>
      </c>
      <c r="S53" s="190">
        <v>-14.17783</v>
      </c>
      <c r="T53" s="190">
        <v>-34.892609999999998</v>
      </c>
      <c r="U53" s="190">
        <v>-20.2377</v>
      </c>
      <c r="V53" s="190">
        <v>-30.45213</v>
      </c>
      <c r="W53" s="190">
        <v>-27.64986</v>
      </c>
      <c r="X53" s="190">
        <v>-30.77158</v>
      </c>
      <c r="Y53" s="190">
        <v>-30.150569999999998</v>
      </c>
      <c r="Z53" s="190">
        <v>-27.212169999999997</v>
      </c>
      <c r="AA53" s="190">
        <v>-17.7194681870902</v>
      </c>
      <c r="AB53" s="190">
        <v>-32.379981516299999</v>
      </c>
      <c r="AC53" s="190">
        <v>-23.798866425075097</v>
      </c>
      <c r="AD53" s="190">
        <v>-21.9297904675709</v>
      </c>
      <c r="AE53" s="190">
        <v>-57.58882165966952</v>
      </c>
      <c r="AF53" s="190">
        <v>-30.45201460504726</v>
      </c>
      <c r="AG53" s="190">
        <v>-3.2644045979033853</v>
      </c>
      <c r="AH53" s="190">
        <v>-21.25587500818672</v>
      </c>
      <c r="AI53" s="203"/>
      <c r="AJ53" s="203"/>
      <c r="AK53" s="203"/>
      <c r="AL53" s="203"/>
      <c r="AM53" s="203"/>
      <c r="AN53" s="167"/>
      <c r="AO53" s="167"/>
      <c r="AP53" s="167"/>
      <c r="AQ53" s="167"/>
      <c r="AR53" s="167"/>
      <c r="AS53" s="167"/>
      <c r="AT53" s="167"/>
      <c r="AU53" s="167"/>
      <c r="AV53" s="167"/>
      <c r="AW53" s="167"/>
      <c r="AX53" s="167"/>
      <c r="AY53" s="167"/>
    </row>
    <row r="54" spans="1:1005" ht="15" x14ac:dyDescent="0.25">
      <c r="A54" s="304">
        <f>YampaRiverInflow.TotalOutflow!A54</f>
        <v>46204</v>
      </c>
      <c r="B54" s="280"/>
      <c r="C54" s="270"/>
      <c r="D54" s="285">
        <v>-19.466999999999999</v>
      </c>
      <c r="E54" s="190">
        <v>-18.928519999999999</v>
      </c>
      <c r="F54" s="190">
        <v>-9.5471299999999992</v>
      </c>
      <c r="G54" s="190">
        <v>-10.268600000000001</v>
      </c>
      <c r="H54" s="190">
        <v>-18.314310000000003</v>
      </c>
      <c r="I54" s="190">
        <v>-15.866149999999999</v>
      </c>
      <c r="J54" s="190">
        <v>-24.552409999999998</v>
      </c>
      <c r="K54" s="190">
        <v>-25.378720000000001</v>
      </c>
      <c r="L54" s="190">
        <v>-17.78331</v>
      </c>
      <c r="M54" s="190">
        <v>-18.8934</v>
      </c>
      <c r="N54" s="190">
        <v>-12.013909999999999</v>
      </c>
      <c r="O54" s="190">
        <v>-14.996409999999999</v>
      </c>
      <c r="P54" s="190">
        <v>2.3123400000000003</v>
      </c>
      <c r="Q54" s="190">
        <v>-19.286709999999999</v>
      </c>
      <c r="R54" s="190">
        <v>-10.45975</v>
      </c>
      <c r="S54" s="190">
        <v>-7.6106699999999998</v>
      </c>
      <c r="T54" s="190">
        <v>-27.08278</v>
      </c>
      <c r="U54" s="190">
        <v>-23.468240000000002</v>
      </c>
      <c r="V54" s="190">
        <v>-21.989319999999999</v>
      </c>
      <c r="W54" s="190">
        <v>-37.216929999999998</v>
      </c>
      <c r="X54" s="190">
        <v>-22.890240000000002</v>
      </c>
      <c r="Y54" s="190">
        <v>-26.678540000000002</v>
      </c>
      <c r="Z54" s="190">
        <v>-37.337760000000003</v>
      </c>
      <c r="AA54" s="190">
        <v>-18.2346613577282</v>
      </c>
      <c r="AB54" s="190">
        <v>-18.848620976413699</v>
      </c>
      <c r="AC54" s="190">
        <v>-23.752590631551499</v>
      </c>
      <c r="AD54" s="190">
        <v>-17.2882505662513</v>
      </c>
      <c r="AE54" s="190">
        <v>-44.694644503792432</v>
      </c>
      <c r="AF54" s="190">
        <v>-40.747534366473715</v>
      </c>
      <c r="AG54" s="190">
        <v>-26.484467621707839</v>
      </c>
      <c r="AH54" s="190">
        <v>-20.874592654772332</v>
      </c>
      <c r="AI54" s="203"/>
      <c r="AJ54" s="203"/>
      <c r="AK54" s="203"/>
      <c r="AL54" s="203"/>
      <c r="AM54" s="203"/>
      <c r="AN54" s="167"/>
      <c r="AO54" s="167"/>
      <c r="AP54" s="167"/>
      <c r="AQ54" s="167"/>
      <c r="AR54" s="167"/>
      <c r="AS54" s="167"/>
      <c r="AT54" s="167"/>
      <c r="AU54" s="167"/>
      <c r="AV54" s="167"/>
      <c r="AW54" s="167"/>
      <c r="AX54" s="167"/>
      <c r="AY54" s="167"/>
    </row>
    <row r="55" spans="1:1005" ht="15" x14ac:dyDescent="0.25">
      <c r="A55" s="304">
        <f>YampaRiverInflow.TotalOutflow!A55</f>
        <v>46235</v>
      </c>
      <c r="B55" s="280"/>
      <c r="C55" s="270"/>
      <c r="D55" s="285">
        <v>-17.036000000000001</v>
      </c>
      <c r="E55" s="190">
        <v>-40.249079999999999</v>
      </c>
      <c r="F55" s="190">
        <v>-10.618690000000001</v>
      </c>
      <c r="G55" s="190">
        <v>-1.97844</v>
      </c>
      <c r="H55" s="190">
        <v>-19.845770000000002</v>
      </c>
      <c r="I55" s="190">
        <v>-18.154619999999998</v>
      </c>
      <c r="J55" s="190">
        <v>-19.77272</v>
      </c>
      <c r="K55" s="190">
        <v>-13.17257</v>
      </c>
      <c r="L55" s="190">
        <v>-14.711229999999999</v>
      </c>
      <c r="M55" s="190">
        <v>-8.0491299999999999</v>
      </c>
      <c r="N55" s="190">
        <v>-10.36894</v>
      </c>
      <c r="O55" s="190">
        <v>-12.309370000000001</v>
      </c>
      <c r="P55" s="190">
        <v>3.9439999999999996E-2</v>
      </c>
      <c r="Q55" s="190">
        <v>-13.62011</v>
      </c>
      <c r="R55" s="190">
        <v>-10.787000000000001</v>
      </c>
      <c r="S55" s="190">
        <v>-15.400589999999999</v>
      </c>
      <c r="T55" s="190">
        <v>-19.57723</v>
      </c>
      <c r="U55" s="190">
        <v>-13.29472</v>
      </c>
      <c r="V55" s="190">
        <v>-18.03979</v>
      </c>
      <c r="W55" s="190">
        <v>-23.891169999999999</v>
      </c>
      <c r="X55" s="190">
        <v>-13.515309999999999</v>
      </c>
      <c r="Y55" s="190">
        <v>-23.837299999999999</v>
      </c>
      <c r="Z55" s="190">
        <v>-19.137979999999999</v>
      </c>
      <c r="AA55" s="190">
        <v>-15.5850350841859</v>
      </c>
      <c r="AB55" s="190">
        <v>-20.413870945690398</v>
      </c>
      <c r="AC55" s="190">
        <v>-17.994277469173699</v>
      </c>
      <c r="AD55" s="190">
        <v>-17.687800046524</v>
      </c>
      <c r="AE55" s="190">
        <v>-37.223178765369134</v>
      </c>
      <c r="AF55" s="190">
        <v>-44.692820137564823</v>
      </c>
      <c r="AG55" s="190">
        <v>-6.5048538154775057</v>
      </c>
      <c r="AH55" s="190">
        <v>-28.605911066676502</v>
      </c>
      <c r="AI55" s="203"/>
      <c r="AJ55" s="203"/>
      <c r="AK55" s="203"/>
      <c r="AL55" s="203"/>
      <c r="AM55" s="203"/>
      <c r="AN55" s="167"/>
      <c r="AO55" s="167"/>
      <c r="AP55" s="167"/>
      <c r="AQ55" s="167"/>
      <c r="AR55" s="167"/>
      <c r="AS55" s="167"/>
      <c r="AT55" s="167"/>
      <c r="AU55" s="167"/>
      <c r="AV55" s="167"/>
      <c r="AW55" s="167"/>
      <c r="AX55" s="167"/>
      <c r="AY55" s="167"/>
    </row>
    <row r="56" spans="1:1005" ht="15" x14ac:dyDescent="0.25">
      <c r="A56" s="304">
        <f>YampaRiverInflow.TotalOutflow!A56</f>
        <v>46266</v>
      </c>
      <c r="B56" s="280"/>
      <c r="C56" s="270"/>
      <c r="D56" s="285">
        <v>-7.5359999999999996</v>
      </c>
      <c r="E56" s="190">
        <v>1.5638399999999999</v>
      </c>
      <c r="F56" s="190">
        <v>-5.3830900000000002</v>
      </c>
      <c r="G56" s="190">
        <v>0.50452999999999992</v>
      </c>
      <c r="H56" s="190">
        <v>-16.785490000000003</v>
      </c>
      <c r="I56" s="190">
        <v>8.7774400000000004</v>
      </c>
      <c r="J56" s="190">
        <v>-0.65700999999999998</v>
      </c>
      <c r="K56" s="190">
        <v>-5.1176300000000001</v>
      </c>
      <c r="L56" s="190">
        <v>1.31694</v>
      </c>
      <c r="M56" s="190">
        <v>-3.9454199999999999</v>
      </c>
      <c r="N56" s="190">
        <v>2.79942</v>
      </c>
      <c r="O56" s="190">
        <v>-4.3560499999999998</v>
      </c>
      <c r="P56" s="190">
        <v>0.24765999999999999</v>
      </c>
      <c r="Q56" s="190">
        <v>-1.9077999999999999</v>
      </c>
      <c r="R56" s="190">
        <v>1.6536999999999999</v>
      </c>
      <c r="S56" s="190">
        <v>0.45062999999999998</v>
      </c>
      <c r="T56" s="190">
        <v>-4.00359</v>
      </c>
      <c r="U56" s="190">
        <v>-7.8580299999999994</v>
      </c>
      <c r="V56" s="190">
        <v>-6.6565699999999994</v>
      </c>
      <c r="W56" s="190">
        <v>-13.139520000000001</v>
      </c>
      <c r="X56" s="190">
        <v>-7.8235400000000004</v>
      </c>
      <c r="Y56" s="190">
        <v>-17.94941</v>
      </c>
      <c r="Z56" s="190">
        <v>-20.019500000000001</v>
      </c>
      <c r="AA56" s="190">
        <v>-12.5769963398445</v>
      </c>
      <c r="AB56" s="190">
        <v>-12.664930500352801</v>
      </c>
      <c r="AC56" s="190">
        <v>-18.758475648761799</v>
      </c>
      <c r="AD56" s="190">
        <v>-1.27110780709264</v>
      </c>
      <c r="AE56" s="190">
        <v>-33.675139492561513</v>
      </c>
      <c r="AF56" s="190">
        <v>-15.970136704665375</v>
      </c>
      <c r="AG56" s="190">
        <v>4.5429256994443854</v>
      </c>
      <c r="AH56" s="190">
        <v>0.56206851045020045</v>
      </c>
      <c r="AI56" s="203"/>
      <c r="AJ56" s="203"/>
      <c r="AK56" s="203"/>
      <c r="AL56" s="203"/>
      <c r="AM56" s="203"/>
      <c r="AN56" s="167"/>
      <c r="AO56" s="167"/>
      <c r="AP56" s="167"/>
      <c r="AQ56" s="167"/>
      <c r="AR56" s="167"/>
      <c r="AS56" s="167"/>
      <c r="AT56" s="167"/>
      <c r="AU56" s="167"/>
      <c r="AV56" s="167"/>
      <c r="AW56" s="167"/>
      <c r="AX56" s="167"/>
      <c r="AY56" s="167"/>
    </row>
    <row r="57" spans="1:1005" ht="15" x14ac:dyDescent="0.25">
      <c r="A57" s="304">
        <f>YampaRiverInflow.TotalOutflow!A57</f>
        <v>46296</v>
      </c>
      <c r="B57" s="280"/>
      <c r="C57" s="270"/>
      <c r="D57" s="285">
        <v>-10.734</v>
      </c>
      <c r="E57" s="190">
        <v>-9.5990099999999998</v>
      </c>
      <c r="F57" s="190">
        <v>8.4510100000000001</v>
      </c>
      <c r="G57" s="190">
        <v>5.7720799999999999</v>
      </c>
      <c r="H57" s="190">
        <v>-14.64955</v>
      </c>
      <c r="I57" s="190">
        <v>11.184040000000001</v>
      </c>
      <c r="J57" s="190">
        <v>-2.5218699999999998</v>
      </c>
      <c r="K57" s="190">
        <v>12.298719999999999</v>
      </c>
      <c r="L57" s="190">
        <v>9.1142000000000003</v>
      </c>
      <c r="M57" s="190">
        <v>6.9690500000000002</v>
      </c>
      <c r="N57" s="190">
        <v>17.399669999999997</v>
      </c>
      <c r="O57" s="190">
        <v>17.673249999999999</v>
      </c>
      <c r="P57" s="190">
        <v>19.239099999999997</v>
      </c>
      <c r="Q57" s="190">
        <v>0.14559</v>
      </c>
      <c r="R57" s="190">
        <v>-3.8384399999999999</v>
      </c>
      <c r="S57" s="190">
        <v>-8.0890900000000006</v>
      </c>
      <c r="T57" s="190">
        <v>5.3184499999999995</v>
      </c>
      <c r="U57" s="190">
        <v>6.8723199999999993</v>
      </c>
      <c r="V57" s="190">
        <v>-3.3345599999999997</v>
      </c>
      <c r="W57" s="190">
        <v>-12.937790000000001</v>
      </c>
      <c r="X57" s="190">
        <v>9.3299699999999994</v>
      </c>
      <c r="Y57" s="190">
        <v>-7.6352000000000002</v>
      </c>
      <c r="Z57" s="190">
        <v>-6.9373300000000002</v>
      </c>
      <c r="AA57" s="190">
        <v>-2.2106542585727502</v>
      </c>
      <c r="AB57" s="190">
        <v>-11.5548092057765</v>
      </c>
      <c r="AC57" s="190">
        <v>-24.732557731564899</v>
      </c>
      <c r="AD57" s="190">
        <v>-12.168433580297501</v>
      </c>
      <c r="AE57" s="190">
        <v>-31.92853069592417</v>
      </c>
      <c r="AF57" s="190">
        <v>-8.5193758119119227</v>
      </c>
      <c r="AG57" s="190">
        <v>-12.106017656854398</v>
      </c>
      <c r="AH57" s="190">
        <v>-6.4365668373689244</v>
      </c>
      <c r="AI57" s="203"/>
      <c r="AJ57" s="203"/>
      <c r="AK57" s="203"/>
      <c r="AL57" s="203"/>
      <c r="AM57" s="203"/>
      <c r="AN57" s="167"/>
      <c r="AO57" s="167"/>
      <c r="AP57" s="167"/>
      <c r="AQ57" s="167"/>
      <c r="AR57" s="167"/>
      <c r="AS57" s="167"/>
      <c r="AT57" s="167"/>
      <c r="AU57" s="167"/>
      <c r="AV57" s="167"/>
      <c r="AW57" s="167"/>
      <c r="AX57" s="167"/>
      <c r="AY57" s="167"/>
    </row>
    <row r="58" spans="1:1005" ht="15" x14ac:dyDescent="0.25">
      <c r="A58" s="304">
        <f>YampaRiverInflow.TotalOutflow!A58</f>
        <v>46327</v>
      </c>
      <c r="B58" s="280"/>
      <c r="C58" s="270"/>
      <c r="D58" s="285">
        <v>-16.158000000000001</v>
      </c>
      <c r="E58" s="190">
        <v>11.18458</v>
      </c>
      <c r="F58" s="190">
        <v>10.958489999999999</v>
      </c>
      <c r="G58" s="190">
        <v>-3.7692800000000002</v>
      </c>
      <c r="H58" s="190">
        <v>-15.648209999999999</v>
      </c>
      <c r="I58" s="190">
        <v>-0.50287000000000004</v>
      </c>
      <c r="J58" s="190">
        <v>16.895820000000001</v>
      </c>
      <c r="K58" s="190">
        <v>3.5182899999999999</v>
      </c>
      <c r="L58" s="190">
        <v>1.0546900000000001</v>
      </c>
      <c r="M58" s="190">
        <v>1.48285</v>
      </c>
      <c r="N58" s="190">
        <v>-5.3529099999999996</v>
      </c>
      <c r="O58" s="190">
        <v>-22.937849999999997</v>
      </c>
      <c r="P58" s="190">
        <v>17.25741</v>
      </c>
      <c r="Q58" s="190">
        <v>-4.2314999999999996</v>
      </c>
      <c r="R58" s="190">
        <v>-10.30818</v>
      </c>
      <c r="S58" s="190">
        <v>-12.985040000000001</v>
      </c>
      <c r="T58" s="190">
        <v>-26.999580000000002</v>
      </c>
      <c r="U58" s="190">
        <v>-8.9412700000000012</v>
      </c>
      <c r="V58" s="190">
        <v>-9.1097400000000004</v>
      </c>
      <c r="W58" s="190">
        <v>6.4318400000000002</v>
      </c>
      <c r="X58" s="190">
        <v>-3.3335500000000002</v>
      </c>
      <c r="Y58" s="190">
        <v>-11.237219999999999</v>
      </c>
      <c r="Z58" s="190">
        <v>-26.772839999999999</v>
      </c>
      <c r="AA58" s="190">
        <v>-15.73670513499</v>
      </c>
      <c r="AB58" s="190">
        <v>-25.995712616168699</v>
      </c>
      <c r="AC58" s="190">
        <v>-1.0377086195756302</v>
      </c>
      <c r="AD58" s="190">
        <v>-31.726571329096</v>
      </c>
      <c r="AE58" s="190">
        <v>-20.625441646014423</v>
      </c>
      <c r="AF58" s="190">
        <v>-14.505944464038231</v>
      </c>
      <c r="AG58" s="190">
        <v>-9.119622605088356</v>
      </c>
      <c r="AH58" s="190">
        <v>-38.350909631919613</v>
      </c>
      <c r="AI58" s="203"/>
      <c r="AJ58" s="203"/>
      <c r="AK58" s="203"/>
      <c r="AL58" s="203"/>
      <c r="AM58" s="203"/>
      <c r="AN58" s="167"/>
      <c r="AO58" s="167"/>
      <c r="AP58" s="167"/>
      <c r="AQ58" s="167"/>
      <c r="AR58" s="167"/>
      <c r="AS58" s="167"/>
      <c r="AT58" s="167"/>
      <c r="AU58" s="167"/>
      <c r="AV58" s="167"/>
      <c r="AW58" s="167"/>
      <c r="AX58" s="167"/>
      <c r="AY58" s="167"/>
    </row>
    <row r="59" spans="1:1005" ht="15" x14ac:dyDescent="0.25">
      <c r="A59" s="304">
        <f>YampaRiverInflow.TotalOutflow!A59</f>
        <v>46357</v>
      </c>
      <c r="B59" s="280"/>
      <c r="C59" s="270"/>
      <c r="D59" s="285">
        <v>-4.8609999999999998</v>
      </c>
      <c r="E59" s="190">
        <v>-4.7581699999999998</v>
      </c>
      <c r="F59" s="190">
        <v>-4.2268999999999997</v>
      </c>
      <c r="G59" s="190">
        <v>-38.098730000000003</v>
      </c>
      <c r="H59" s="190">
        <v>-16.883659999999999</v>
      </c>
      <c r="I59" s="190">
        <v>-19.378550000000001</v>
      </c>
      <c r="J59" s="190">
        <v>-16.600650000000002</v>
      </c>
      <c r="K59" s="190">
        <v>-12.671760000000001</v>
      </c>
      <c r="L59" s="190">
        <v>-11.092700000000001</v>
      </c>
      <c r="M59" s="190">
        <v>-5.9065600000000007</v>
      </c>
      <c r="N59" s="190">
        <v>-11.998950000000001</v>
      </c>
      <c r="O59" s="190">
        <v>-6.2203800000000005</v>
      </c>
      <c r="P59" s="190">
        <v>5.5469099999999996</v>
      </c>
      <c r="Q59" s="190">
        <v>-11.664959999999999</v>
      </c>
      <c r="R59" s="190">
        <v>-10.748290000000001</v>
      </c>
      <c r="S59" s="190">
        <v>-20.60698</v>
      </c>
      <c r="T59" s="190">
        <v>-11.0654</v>
      </c>
      <c r="U59" s="190">
        <v>-24.62893</v>
      </c>
      <c r="V59" s="190">
        <v>-2.98122</v>
      </c>
      <c r="W59" s="190">
        <v>-6.6501599999999996</v>
      </c>
      <c r="X59" s="190">
        <v>1.63134</v>
      </c>
      <c r="Y59" s="190">
        <v>-9.3967500000000008</v>
      </c>
      <c r="Z59" s="190">
        <v>-13.98915</v>
      </c>
      <c r="AA59" s="190">
        <v>-12.4542512261587</v>
      </c>
      <c r="AB59" s="190">
        <v>-10.8324401513397</v>
      </c>
      <c r="AC59" s="190">
        <v>3.9299975641787799</v>
      </c>
      <c r="AD59" s="190">
        <v>-2.4028572739817102</v>
      </c>
      <c r="AE59" s="190">
        <v>-11.953157158801488</v>
      </c>
      <c r="AF59" s="190">
        <v>-20.113240887616342</v>
      </c>
      <c r="AG59" s="190">
        <v>-17.916438668824515</v>
      </c>
      <c r="AH59" s="190">
        <v>-22.497844559537995</v>
      </c>
      <c r="AI59" s="203"/>
      <c r="AJ59" s="203"/>
      <c r="AK59" s="203"/>
      <c r="AL59" s="203"/>
      <c r="AM59" s="203"/>
      <c r="AN59" s="167"/>
      <c r="AO59" s="167"/>
      <c r="AP59" s="167"/>
      <c r="AQ59" s="167"/>
      <c r="AR59" s="167"/>
      <c r="AS59" s="167"/>
      <c r="AT59" s="167"/>
      <c r="AU59" s="167"/>
      <c r="AV59" s="167"/>
      <c r="AW59" s="167"/>
      <c r="AX59" s="167"/>
      <c r="AY59" s="167"/>
    </row>
    <row r="60" spans="1:1005" ht="15" x14ac:dyDescent="0.25">
      <c r="A60" s="304">
        <f>YampaRiverInflow.TotalOutflow!A60</f>
        <v>46388</v>
      </c>
      <c r="B60" s="280"/>
      <c r="C60" s="270"/>
      <c r="D60" s="285">
        <v>-11.709</v>
      </c>
      <c r="E60" s="190">
        <v>-3.0365300000000004</v>
      </c>
      <c r="F60" s="190">
        <v>-13.873520000000001</v>
      </c>
      <c r="G60" s="190">
        <v>-24.659839999999999</v>
      </c>
      <c r="H60" s="190">
        <v>-23.680730000000001</v>
      </c>
      <c r="I60" s="190">
        <v>-10.09286</v>
      </c>
      <c r="J60" s="190">
        <v>1.2478399999999998</v>
      </c>
      <c r="K60" s="190">
        <v>-9.182129999999999</v>
      </c>
      <c r="L60" s="190">
        <v>-8.1827199999999998</v>
      </c>
      <c r="M60" s="190">
        <v>-11.68539</v>
      </c>
      <c r="N60" s="190">
        <v>-0.62502000000000002</v>
      </c>
      <c r="O60" s="190">
        <v>-24.903770000000002</v>
      </c>
      <c r="P60" s="190">
        <v>-11.795629999999999</v>
      </c>
      <c r="Q60" s="190">
        <v>-18.15316</v>
      </c>
      <c r="R60" s="190">
        <v>-15.922499999999999</v>
      </c>
      <c r="S60" s="190">
        <v>-16.109290000000001</v>
      </c>
      <c r="T60" s="190">
        <v>-8.2410300000000003</v>
      </c>
      <c r="U60" s="190">
        <v>-24.003340000000001</v>
      </c>
      <c r="V60" s="190">
        <v>-12.045209999999999</v>
      </c>
      <c r="W60" s="190">
        <v>-7.8899799999999995</v>
      </c>
      <c r="X60" s="190">
        <v>-22.646060000000002</v>
      </c>
      <c r="Y60" s="190">
        <v>-32.673250000000003</v>
      </c>
      <c r="Z60" s="190">
        <v>-24.1571297449231</v>
      </c>
      <c r="AA60" s="190">
        <v>0.98637802205530201</v>
      </c>
      <c r="AB60" s="190">
        <v>-30.2013865144412</v>
      </c>
      <c r="AC60" s="190">
        <v>-0.95083847050134207</v>
      </c>
      <c r="AD60" s="190">
        <v>-12.716791635963881</v>
      </c>
      <c r="AE60" s="190">
        <v>-5.7794314590614571</v>
      </c>
      <c r="AF60" s="190">
        <v>-12.36787787501088</v>
      </c>
      <c r="AG60" s="190">
        <v>-0.88780962845580191</v>
      </c>
      <c r="AH60" s="190">
        <v>-9.9408927597566183</v>
      </c>
      <c r="AI60" s="203"/>
      <c r="AJ60" s="203"/>
      <c r="AK60" s="203"/>
      <c r="AL60" s="203"/>
      <c r="AM60" s="203"/>
      <c r="AN60" s="167"/>
      <c r="AO60" s="167"/>
      <c r="AP60" s="167"/>
      <c r="AQ60" s="167"/>
      <c r="AR60" s="167"/>
      <c r="AS60" s="167"/>
      <c r="AT60" s="167"/>
      <c r="AU60" s="167"/>
      <c r="AV60" s="167"/>
      <c r="AW60" s="167"/>
      <c r="AX60" s="167"/>
      <c r="AY60" s="167"/>
    </row>
    <row r="61" spans="1:1005" ht="15" x14ac:dyDescent="0.25">
      <c r="A61" s="304">
        <f>YampaRiverInflow.TotalOutflow!A61</f>
        <v>46419</v>
      </c>
      <c r="B61" s="280"/>
      <c r="C61" s="270"/>
      <c r="D61" s="285">
        <v>-10.657</v>
      </c>
      <c r="E61" s="190">
        <v>-20.94144</v>
      </c>
      <c r="F61" s="190">
        <v>-17.372900000000001</v>
      </c>
      <c r="G61" s="190">
        <v>14.6288</v>
      </c>
      <c r="H61" s="190">
        <v>-16.739249999999998</v>
      </c>
      <c r="I61" s="190">
        <v>-12.46504</v>
      </c>
      <c r="J61" s="190">
        <v>-9.1210300000000011</v>
      </c>
      <c r="K61" s="190">
        <v>-7.8426999999999998</v>
      </c>
      <c r="L61" s="190">
        <v>-5.5530600000000003</v>
      </c>
      <c r="M61" s="190">
        <v>-10.331049999999999</v>
      </c>
      <c r="N61" s="190">
        <v>-2.1568899999999998</v>
      </c>
      <c r="O61" s="190">
        <v>-9.2535300000000014</v>
      </c>
      <c r="P61" s="190">
        <v>-8.9076200000000014</v>
      </c>
      <c r="Q61" s="190">
        <v>-4.1460799999999995</v>
      </c>
      <c r="R61" s="190">
        <v>-10.053940000000001</v>
      </c>
      <c r="S61" s="190">
        <v>-6.1692600000000004</v>
      </c>
      <c r="T61" s="190">
        <v>-12.2621</v>
      </c>
      <c r="U61" s="190">
        <v>-20.240539999999999</v>
      </c>
      <c r="V61" s="190">
        <v>-13.770149999999999</v>
      </c>
      <c r="W61" s="190">
        <v>-23.709220000000002</v>
      </c>
      <c r="X61" s="190">
        <v>-9.7715200000000006</v>
      </c>
      <c r="Y61" s="190">
        <v>-22.627830000000003</v>
      </c>
      <c r="Z61" s="190">
        <v>-15.455982647396</v>
      </c>
      <c r="AA61" s="190">
        <v>-5.8749314387434293</v>
      </c>
      <c r="AB61" s="190">
        <v>-8.4656240510355207</v>
      </c>
      <c r="AC61" s="190">
        <v>-4.6766209284448594</v>
      </c>
      <c r="AD61" s="190">
        <v>-22.525036091181075</v>
      </c>
      <c r="AE61" s="190">
        <v>-5.7098542439644264</v>
      </c>
      <c r="AF61" s="190">
        <v>10.151250214067531</v>
      </c>
      <c r="AG61" s="190">
        <v>-8.3571780087885035</v>
      </c>
      <c r="AH61" s="190">
        <v>-5.0554656898924968</v>
      </c>
      <c r="AI61" s="203"/>
      <c r="AJ61" s="203"/>
      <c r="AK61" s="203"/>
      <c r="AL61" s="203"/>
      <c r="AM61" s="203"/>
      <c r="AN61" s="167"/>
      <c r="AO61" s="167"/>
      <c r="AP61" s="167"/>
      <c r="AQ61" s="167"/>
      <c r="AR61" s="167"/>
      <c r="AS61" s="167"/>
      <c r="AT61" s="167"/>
      <c r="AU61" s="167"/>
      <c r="AV61" s="167"/>
      <c r="AW61" s="167"/>
      <c r="AX61" s="167"/>
      <c r="AY61" s="167"/>
    </row>
    <row r="62" spans="1:1005" ht="15" x14ac:dyDescent="0.25">
      <c r="A62" s="304">
        <f>YampaRiverInflow.TotalOutflow!A62</f>
        <v>46447</v>
      </c>
      <c r="B62" s="280"/>
      <c r="C62" s="270"/>
      <c r="D62" s="285">
        <v>-8.7449999999999992</v>
      </c>
      <c r="E62" s="190">
        <v>-10.1469</v>
      </c>
      <c r="F62" s="190">
        <v>-24.405729999999998</v>
      </c>
      <c r="G62" s="190">
        <v>-41.61844</v>
      </c>
      <c r="H62" s="190">
        <v>-20.912990000000001</v>
      </c>
      <c r="I62" s="190">
        <v>-15.42376</v>
      </c>
      <c r="J62" s="190">
        <v>-46.979050000000001</v>
      </c>
      <c r="K62" s="190">
        <v>-13.50891</v>
      </c>
      <c r="L62" s="190">
        <v>-9.4484200000000005</v>
      </c>
      <c r="M62" s="190">
        <v>-15.45289</v>
      </c>
      <c r="N62" s="190">
        <v>-14.12349</v>
      </c>
      <c r="O62" s="190">
        <v>-17.224810000000002</v>
      </c>
      <c r="P62" s="190">
        <v>-18.18402</v>
      </c>
      <c r="Q62" s="190">
        <v>-16.42624</v>
      </c>
      <c r="R62" s="190">
        <v>-16.519099999999998</v>
      </c>
      <c r="S62" s="190">
        <v>-21.362770000000001</v>
      </c>
      <c r="T62" s="190">
        <v>-13.940290000000001</v>
      </c>
      <c r="U62" s="190">
        <v>-25.785889999999998</v>
      </c>
      <c r="V62" s="190">
        <v>-13.57385</v>
      </c>
      <c r="W62" s="190">
        <v>-14.951780000000001</v>
      </c>
      <c r="X62" s="190">
        <v>-24.381869999999999</v>
      </c>
      <c r="Y62" s="190">
        <v>-18.517049999999998</v>
      </c>
      <c r="Z62" s="190">
        <v>-29.967980399044698</v>
      </c>
      <c r="AA62" s="190">
        <v>-3.9186748927238999</v>
      </c>
      <c r="AB62" s="190">
        <v>3.78158654325282</v>
      </c>
      <c r="AC62" s="190">
        <v>-0.165478108417315</v>
      </c>
      <c r="AD62" s="190">
        <v>-33.272751616104074</v>
      </c>
      <c r="AE62" s="190">
        <v>-3.3822040949199934</v>
      </c>
      <c r="AF62" s="190">
        <v>-5.8828062150550702</v>
      </c>
      <c r="AG62" s="190">
        <v>-27.335487086718771</v>
      </c>
      <c r="AH62" s="190">
        <v>-24.585838939667973</v>
      </c>
      <c r="AI62" s="203"/>
      <c r="AJ62" s="203"/>
      <c r="AK62" s="203"/>
      <c r="AL62" s="203"/>
      <c r="AM62" s="203"/>
      <c r="AN62" s="167"/>
      <c r="AO62" s="167"/>
      <c r="AP62" s="167"/>
      <c r="AQ62" s="167"/>
      <c r="AR62" s="167"/>
      <c r="AS62" s="167"/>
      <c r="AT62" s="167"/>
      <c r="AU62" s="167"/>
      <c r="AV62" s="167"/>
      <c r="AW62" s="167"/>
      <c r="AX62" s="167"/>
      <c r="AY62" s="167"/>
    </row>
    <row r="63" spans="1:1005" ht="15" x14ac:dyDescent="0.25">
      <c r="A63" s="304">
        <f>YampaRiverInflow.TotalOutflow!A63</f>
        <v>46478</v>
      </c>
      <c r="B63" s="280"/>
      <c r="C63" s="270"/>
      <c r="D63" s="285">
        <v>-12.693</v>
      </c>
      <c r="E63" s="190">
        <v>-31.681180000000001</v>
      </c>
      <c r="F63" s="190">
        <v>-14.10609</v>
      </c>
      <c r="G63" s="190">
        <v>-11.98128</v>
      </c>
      <c r="H63" s="190">
        <v>-22.55518</v>
      </c>
      <c r="I63" s="190">
        <v>58.147940000000006</v>
      </c>
      <c r="J63" s="190">
        <v>-64.754249999999999</v>
      </c>
      <c r="K63" s="190">
        <v>-13.812430000000001</v>
      </c>
      <c r="L63" s="190">
        <v>-19.395679999999999</v>
      </c>
      <c r="M63" s="190">
        <v>-0.58677000000000001</v>
      </c>
      <c r="N63" s="190">
        <v>-20.977029999999999</v>
      </c>
      <c r="O63" s="190">
        <v>-23.67004</v>
      </c>
      <c r="P63" s="190">
        <v>-22.150279999999999</v>
      </c>
      <c r="Q63" s="190">
        <v>-10.326360000000001</v>
      </c>
      <c r="R63" s="190">
        <v>-17.860139999999998</v>
      </c>
      <c r="S63" s="190">
        <v>-21.034770000000002</v>
      </c>
      <c r="T63" s="190">
        <v>-16.89048</v>
      </c>
      <c r="U63" s="190">
        <v>-27.78388</v>
      </c>
      <c r="V63" s="190">
        <v>-24.14518</v>
      </c>
      <c r="W63" s="190">
        <v>-25.381180000000001</v>
      </c>
      <c r="X63" s="190">
        <v>-22.591699999999999</v>
      </c>
      <c r="Y63" s="190">
        <v>-21.645820000000001</v>
      </c>
      <c r="Z63" s="190">
        <v>-27.296583863680898</v>
      </c>
      <c r="AA63" s="190">
        <v>-6.8666990838692197</v>
      </c>
      <c r="AB63" s="190">
        <v>-4.4101040311918496</v>
      </c>
      <c r="AC63" s="190">
        <v>0.32782876848779102</v>
      </c>
      <c r="AD63" s="190">
        <v>-38.38269309226537</v>
      </c>
      <c r="AE63" s="190">
        <v>-19.157315839774473</v>
      </c>
      <c r="AF63" s="190">
        <v>-15.825731008529852</v>
      </c>
      <c r="AG63" s="190">
        <v>-28.334892742945986</v>
      </c>
      <c r="AH63" s="190">
        <v>-19.127163128404739</v>
      </c>
      <c r="AI63" s="203"/>
      <c r="AJ63" s="203"/>
      <c r="AK63" s="203"/>
      <c r="AL63" s="203"/>
      <c r="AM63" s="203"/>
      <c r="AN63" s="167"/>
      <c r="AO63" s="167"/>
      <c r="AP63" s="167"/>
      <c r="AQ63" s="167"/>
      <c r="AR63" s="167"/>
      <c r="AS63" s="167"/>
      <c r="AT63" s="167"/>
      <c r="AU63" s="167"/>
      <c r="AV63" s="167"/>
      <c r="AW63" s="167"/>
      <c r="AX63" s="167"/>
      <c r="AY63" s="167"/>
    </row>
    <row r="64" spans="1:1005" ht="15" x14ac:dyDescent="0.25">
      <c r="A64" s="304">
        <f>YampaRiverInflow.TotalOutflow!A64</f>
        <v>46508</v>
      </c>
      <c r="B64" s="280"/>
      <c r="C64" s="270"/>
      <c r="D64" s="285">
        <v>-13.207000000000001</v>
      </c>
      <c r="E64" s="190">
        <v>-4.1466599999999998</v>
      </c>
      <c r="F64" s="190">
        <v>-16.730790000000002</v>
      </c>
      <c r="G64" s="190">
        <v>-20.673770000000001</v>
      </c>
      <c r="H64" s="190">
        <v>-17.359860000000001</v>
      </c>
      <c r="I64" s="190">
        <v>34.052529999999997</v>
      </c>
      <c r="J64" s="190">
        <v>-1.7655699999999999</v>
      </c>
      <c r="K64" s="190">
        <v>-18.956109999999999</v>
      </c>
      <c r="L64" s="190">
        <v>-19.014720000000001</v>
      </c>
      <c r="M64" s="190">
        <v>-30.134370000000001</v>
      </c>
      <c r="N64" s="190">
        <v>-22.792720000000003</v>
      </c>
      <c r="O64" s="190">
        <v>2.1723600000000003</v>
      </c>
      <c r="P64" s="190">
        <v>-23.229320000000001</v>
      </c>
      <c r="Q64" s="190">
        <v>-30.356549999999999</v>
      </c>
      <c r="R64" s="190">
        <v>-13.17548</v>
      </c>
      <c r="S64" s="190">
        <v>-26.73291</v>
      </c>
      <c r="T64" s="190">
        <v>-17.628589999999999</v>
      </c>
      <c r="U64" s="190">
        <v>-22.069290000000002</v>
      </c>
      <c r="V64" s="190">
        <v>-23.365380000000002</v>
      </c>
      <c r="W64" s="190">
        <v>-25.14387</v>
      </c>
      <c r="X64" s="190">
        <v>-18.31448</v>
      </c>
      <c r="Y64" s="190">
        <v>-13.93942</v>
      </c>
      <c r="Z64" s="190">
        <v>-20.988264455397299</v>
      </c>
      <c r="AA64" s="190">
        <v>-18.6031865575818</v>
      </c>
      <c r="AB64" s="190">
        <v>-16.873532198681101</v>
      </c>
      <c r="AC64" s="190">
        <v>-10.3614585683532</v>
      </c>
      <c r="AD64" s="190">
        <v>-50.887631320712337</v>
      </c>
      <c r="AE64" s="190">
        <v>-30.38728965732949</v>
      </c>
      <c r="AF64" s="190">
        <v>-18.69847368234792</v>
      </c>
      <c r="AG64" s="190">
        <v>-31.340791793071929</v>
      </c>
      <c r="AH64" s="190">
        <v>-23.149384029334119</v>
      </c>
      <c r="AI64" s="203"/>
      <c r="AJ64" s="203"/>
      <c r="AK64" s="203"/>
      <c r="AL64" s="203"/>
      <c r="AM64" s="203"/>
      <c r="AN64" s="167"/>
      <c r="AO64" s="167"/>
      <c r="AP64" s="167"/>
      <c r="AQ64" s="167"/>
      <c r="AR64" s="167"/>
      <c r="AS64" s="167"/>
      <c r="AT64" s="167"/>
      <c r="AU64" s="167"/>
      <c r="AV64" s="167"/>
      <c r="AW64" s="167"/>
      <c r="AX64" s="167"/>
      <c r="AY64" s="167"/>
      <c r="ALQ64" s="172" t="e">
        <v>#N/A</v>
      </c>
    </row>
    <row r="65" spans="1:1005" ht="15" x14ac:dyDescent="0.25">
      <c r="A65" s="304">
        <f>YampaRiverInflow.TotalOutflow!A65</f>
        <v>46539</v>
      </c>
      <c r="B65" s="280"/>
      <c r="C65" s="270"/>
      <c r="D65" s="285">
        <v>-18.404</v>
      </c>
      <c r="E65" s="190">
        <v>-21.732470000000003</v>
      </c>
      <c r="F65" s="190">
        <v>-7.58514</v>
      </c>
      <c r="G65" s="190">
        <v>-14.68486</v>
      </c>
      <c r="H65" s="190">
        <v>-12.904590000000001</v>
      </c>
      <c r="I65" s="190">
        <v>-17.66553</v>
      </c>
      <c r="J65" s="190">
        <v>-18.500439999999998</v>
      </c>
      <c r="K65" s="190">
        <v>-9.6846800000000002</v>
      </c>
      <c r="L65" s="190">
        <v>-3.0129200000000003</v>
      </c>
      <c r="M65" s="190">
        <v>-10.71584</v>
      </c>
      <c r="N65" s="190">
        <v>-17.712730000000001</v>
      </c>
      <c r="O65" s="190">
        <v>2.1411799999999999</v>
      </c>
      <c r="P65" s="190">
        <v>-20.19791</v>
      </c>
      <c r="Q65" s="190">
        <v>-19.463480000000001</v>
      </c>
      <c r="R65" s="190">
        <v>-14.17783</v>
      </c>
      <c r="S65" s="190">
        <v>-34.892609999999998</v>
      </c>
      <c r="T65" s="190">
        <v>-20.2377</v>
      </c>
      <c r="U65" s="190">
        <v>-30.45213</v>
      </c>
      <c r="V65" s="190">
        <v>-27.64986</v>
      </c>
      <c r="W65" s="190">
        <v>-30.77158</v>
      </c>
      <c r="X65" s="190">
        <v>-30.150569999999998</v>
      </c>
      <c r="Y65" s="190">
        <v>-27.212169999999997</v>
      </c>
      <c r="Z65" s="190">
        <v>-17.7194681870902</v>
      </c>
      <c r="AA65" s="190">
        <v>-32.379981516299999</v>
      </c>
      <c r="AB65" s="190">
        <v>-23.798866425075097</v>
      </c>
      <c r="AC65" s="190">
        <v>-21.9297904675709</v>
      </c>
      <c r="AD65" s="190">
        <v>-57.58882165966952</v>
      </c>
      <c r="AE65" s="190">
        <v>-30.45201460504726</v>
      </c>
      <c r="AF65" s="190">
        <v>-3.2644045979033853</v>
      </c>
      <c r="AG65" s="190">
        <v>-21.25587500818672</v>
      </c>
      <c r="AH65" s="190">
        <v>-27.847996348566436</v>
      </c>
      <c r="AI65" s="203"/>
      <c r="AJ65" s="203"/>
      <c r="AK65" s="203"/>
      <c r="AL65" s="203"/>
      <c r="AM65" s="203"/>
      <c r="AN65" s="167"/>
      <c r="AO65" s="167"/>
      <c r="AP65" s="167"/>
      <c r="AQ65" s="167"/>
      <c r="AR65" s="167"/>
      <c r="AS65" s="167"/>
      <c r="AT65" s="167"/>
      <c r="AU65" s="167"/>
      <c r="AV65" s="167"/>
      <c r="AW65" s="167"/>
      <c r="AX65" s="167"/>
      <c r="AY65" s="167"/>
      <c r="ALQ65" s="172" t="e">
        <v>#N/A</v>
      </c>
    </row>
    <row r="66" spans="1:1005" ht="15" x14ac:dyDescent="0.25">
      <c r="A66" s="304">
        <f>YampaRiverInflow.TotalOutflow!A66</f>
        <v>46569</v>
      </c>
      <c r="B66" s="280"/>
      <c r="C66" s="270"/>
      <c r="D66" s="285">
        <v>-19.466999999999999</v>
      </c>
      <c r="E66" s="190">
        <v>-9.5471299999999992</v>
      </c>
      <c r="F66" s="190">
        <v>-10.268600000000001</v>
      </c>
      <c r="G66" s="190">
        <v>-18.314310000000003</v>
      </c>
      <c r="H66" s="190">
        <v>-15.866149999999999</v>
      </c>
      <c r="I66" s="190">
        <v>-24.552409999999998</v>
      </c>
      <c r="J66" s="190">
        <v>-25.378720000000001</v>
      </c>
      <c r="K66" s="190">
        <v>-17.78331</v>
      </c>
      <c r="L66" s="190">
        <v>-18.8934</v>
      </c>
      <c r="M66" s="190">
        <v>-12.013909999999999</v>
      </c>
      <c r="N66" s="190">
        <v>-14.996409999999999</v>
      </c>
      <c r="O66" s="190">
        <v>2.3123400000000003</v>
      </c>
      <c r="P66" s="190">
        <v>-19.286709999999999</v>
      </c>
      <c r="Q66" s="190">
        <v>-10.45975</v>
      </c>
      <c r="R66" s="190">
        <v>-7.6106699999999998</v>
      </c>
      <c r="S66" s="190">
        <v>-27.08278</v>
      </c>
      <c r="T66" s="190">
        <v>-23.468240000000002</v>
      </c>
      <c r="U66" s="190">
        <v>-21.989319999999999</v>
      </c>
      <c r="V66" s="190">
        <v>-37.216929999999998</v>
      </c>
      <c r="W66" s="190">
        <v>-22.890240000000002</v>
      </c>
      <c r="X66" s="190">
        <v>-26.678540000000002</v>
      </c>
      <c r="Y66" s="190">
        <v>-37.337760000000003</v>
      </c>
      <c r="Z66" s="190">
        <v>-18.2346613577282</v>
      </c>
      <c r="AA66" s="190">
        <v>-18.848620976413699</v>
      </c>
      <c r="AB66" s="190">
        <v>-23.752590631551499</v>
      </c>
      <c r="AC66" s="190">
        <v>-17.2882505662513</v>
      </c>
      <c r="AD66" s="190">
        <v>-44.694644503792432</v>
      </c>
      <c r="AE66" s="190">
        <v>-40.747534366473715</v>
      </c>
      <c r="AF66" s="190">
        <v>-26.484467621707839</v>
      </c>
      <c r="AG66" s="190">
        <v>-20.874592654772332</v>
      </c>
      <c r="AH66" s="190">
        <v>-18.911758054829843</v>
      </c>
      <c r="AI66" s="203"/>
      <c r="AJ66" s="203"/>
      <c r="AK66" s="203"/>
      <c r="AL66" s="203"/>
      <c r="AM66" s="203"/>
      <c r="AN66" s="167"/>
      <c r="AO66" s="167"/>
      <c r="AP66" s="167"/>
      <c r="AQ66" s="167"/>
      <c r="AR66" s="167"/>
      <c r="AS66" s="167"/>
      <c r="AT66" s="167"/>
      <c r="AU66" s="167"/>
      <c r="AV66" s="167"/>
      <c r="AW66" s="167"/>
      <c r="AX66" s="167"/>
      <c r="AY66" s="167"/>
      <c r="ALQ66" s="172" t="e">
        <v>#N/A</v>
      </c>
    </row>
    <row r="67" spans="1:1005" ht="15" x14ac:dyDescent="0.25">
      <c r="A67" s="304">
        <f>YampaRiverInflow.TotalOutflow!A67</f>
        <v>46600</v>
      </c>
      <c r="B67" s="280"/>
      <c r="C67" s="270"/>
      <c r="D67" s="285">
        <v>-17.036000000000001</v>
      </c>
      <c r="E67" s="190">
        <v>-10.618690000000001</v>
      </c>
      <c r="F67" s="190">
        <v>-1.97844</v>
      </c>
      <c r="G67" s="190">
        <v>-19.845770000000002</v>
      </c>
      <c r="H67" s="190">
        <v>-18.154619999999998</v>
      </c>
      <c r="I67" s="190">
        <v>-19.77272</v>
      </c>
      <c r="J67" s="190">
        <v>-13.17257</v>
      </c>
      <c r="K67" s="190">
        <v>-14.711229999999999</v>
      </c>
      <c r="L67" s="190">
        <v>-8.0491299999999999</v>
      </c>
      <c r="M67" s="190">
        <v>-10.36894</v>
      </c>
      <c r="N67" s="190">
        <v>-12.309370000000001</v>
      </c>
      <c r="O67" s="190">
        <v>3.9439999999999996E-2</v>
      </c>
      <c r="P67" s="190">
        <v>-13.62011</v>
      </c>
      <c r="Q67" s="190">
        <v>-10.787000000000001</v>
      </c>
      <c r="R67" s="190">
        <v>-15.400589999999999</v>
      </c>
      <c r="S67" s="190">
        <v>-19.57723</v>
      </c>
      <c r="T67" s="190">
        <v>-13.29472</v>
      </c>
      <c r="U67" s="190">
        <v>-18.03979</v>
      </c>
      <c r="V67" s="190">
        <v>-23.891169999999999</v>
      </c>
      <c r="W67" s="190">
        <v>-13.515309999999999</v>
      </c>
      <c r="X67" s="190">
        <v>-23.837299999999999</v>
      </c>
      <c r="Y67" s="190">
        <v>-19.137979999999999</v>
      </c>
      <c r="Z67" s="190">
        <v>-15.5850350841859</v>
      </c>
      <c r="AA67" s="190">
        <v>-20.413870945690398</v>
      </c>
      <c r="AB67" s="190">
        <v>-17.994277469173699</v>
      </c>
      <c r="AC67" s="190">
        <v>-17.687800046524</v>
      </c>
      <c r="AD67" s="190">
        <v>-37.223178765369134</v>
      </c>
      <c r="AE67" s="190">
        <v>-44.692820137564823</v>
      </c>
      <c r="AF67" s="190">
        <v>-6.5048538154775057</v>
      </c>
      <c r="AG67" s="190">
        <v>-28.605911066676502</v>
      </c>
      <c r="AH67" s="190">
        <v>-39.778208828448705</v>
      </c>
      <c r="AI67" s="203"/>
      <c r="AJ67" s="203"/>
      <c r="AK67" s="203"/>
      <c r="AL67" s="203"/>
      <c r="AM67" s="203"/>
      <c r="AN67" s="167"/>
      <c r="AO67" s="167"/>
      <c r="AP67" s="167"/>
      <c r="AQ67" s="167"/>
      <c r="AR67" s="167"/>
      <c r="AS67" s="167"/>
      <c r="AT67" s="167"/>
      <c r="AU67" s="167"/>
      <c r="AV67" s="167"/>
      <c r="AW67" s="167"/>
      <c r="AX67" s="167"/>
      <c r="AY67" s="167"/>
      <c r="ALQ67" s="172" t="e">
        <v>#N/A</v>
      </c>
    </row>
    <row r="68" spans="1:1005" ht="15" x14ac:dyDescent="0.25">
      <c r="A68" s="304">
        <f>YampaRiverInflow.TotalOutflow!A68</f>
        <v>46631</v>
      </c>
      <c r="B68" s="280"/>
      <c r="C68" s="270"/>
      <c r="D68" s="285">
        <v>-7.5359999999999996</v>
      </c>
      <c r="E68" s="190">
        <v>-5.3830900000000002</v>
      </c>
      <c r="F68" s="190">
        <v>0.50452999999999992</v>
      </c>
      <c r="G68" s="190">
        <v>-16.785490000000003</v>
      </c>
      <c r="H68" s="190">
        <v>8.7774400000000004</v>
      </c>
      <c r="I68" s="190">
        <v>-0.65700999999999998</v>
      </c>
      <c r="J68" s="190">
        <v>-5.1176300000000001</v>
      </c>
      <c r="K68" s="190">
        <v>1.31694</v>
      </c>
      <c r="L68" s="190">
        <v>-3.9454199999999999</v>
      </c>
      <c r="M68" s="190">
        <v>2.79942</v>
      </c>
      <c r="N68" s="190">
        <v>-4.3560499999999998</v>
      </c>
      <c r="O68" s="190">
        <v>0.24765999999999999</v>
      </c>
      <c r="P68" s="190">
        <v>-1.9077999999999999</v>
      </c>
      <c r="Q68" s="190">
        <v>1.6536999999999999</v>
      </c>
      <c r="R68" s="190">
        <v>0.45062999999999998</v>
      </c>
      <c r="S68" s="190">
        <v>-4.00359</v>
      </c>
      <c r="T68" s="190">
        <v>-7.8580299999999994</v>
      </c>
      <c r="U68" s="190">
        <v>-6.6565699999999994</v>
      </c>
      <c r="V68" s="190">
        <v>-13.139520000000001</v>
      </c>
      <c r="W68" s="190">
        <v>-7.8235400000000004</v>
      </c>
      <c r="X68" s="190">
        <v>-17.94941</v>
      </c>
      <c r="Y68" s="190">
        <v>-20.019500000000001</v>
      </c>
      <c r="Z68" s="190">
        <v>-12.5769963398445</v>
      </c>
      <c r="AA68" s="190">
        <v>-12.664930500352801</v>
      </c>
      <c r="AB68" s="190">
        <v>-18.758475648761799</v>
      </c>
      <c r="AC68" s="190">
        <v>-1.27110780709264</v>
      </c>
      <c r="AD68" s="190">
        <v>-33.675139492561513</v>
      </c>
      <c r="AE68" s="190">
        <v>-15.970136704665375</v>
      </c>
      <c r="AF68" s="190">
        <v>4.5429256994443854</v>
      </c>
      <c r="AG68" s="190">
        <v>0.56206851045020045</v>
      </c>
      <c r="AH68" s="190">
        <v>1.8332277344634889</v>
      </c>
      <c r="AI68" s="203"/>
      <c r="AJ68" s="203"/>
      <c r="AK68" s="203"/>
      <c r="AL68" s="203"/>
      <c r="AM68" s="203"/>
      <c r="AN68" s="167"/>
      <c r="AO68" s="167"/>
      <c r="AP68" s="167"/>
      <c r="AQ68" s="167"/>
      <c r="AR68" s="167"/>
      <c r="AS68" s="167"/>
      <c r="AT68" s="167"/>
      <c r="AU68" s="167"/>
      <c r="AV68" s="167"/>
      <c r="AW68" s="167"/>
      <c r="AX68" s="167"/>
      <c r="AY68" s="167"/>
      <c r="ALQ68" s="172" t="e">
        <v>#N/A</v>
      </c>
    </row>
    <row r="69" spans="1:1005" ht="15" x14ac:dyDescent="0.25">
      <c r="A69" s="304"/>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203"/>
      <c r="AJ69" s="203"/>
      <c r="AK69" s="203"/>
      <c r="AL69" s="203"/>
      <c r="AM69" s="203"/>
      <c r="AN69" s="167"/>
      <c r="AO69" s="167"/>
      <c r="AP69" s="167"/>
      <c r="AQ69" s="167"/>
      <c r="AR69" s="167"/>
      <c r="AS69" s="167"/>
      <c r="AT69" s="167"/>
      <c r="AU69" s="167"/>
      <c r="AV69" s="167"/>
      <c r="AW69" s="167"/>
      <c r="AX69" s="167"/>
      <c r="AY69" s="167"/>
      <c r="ALQ69" s="172" t="e">
        <v>#N/A</v>
      </c>
    </row>
    <row r="70" spans="1:1005" ht="15" x14ac:dyDescent="0.25">
      <c r="A70" s="304"/>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5" x14ac:dyDescent="0.25">
      <c r="A71" s="304"/>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25">
      <c r="A72" s="304"/>
      <c r="B72" s="279"/>
      <c r="C72" s="269"/>
      <c r="D72" s="296"/>
      <c r="AI72" s="190"/>
      <c r="AJ72" s="190"/>
      <c r="AK72" s="190"/>
      <c r="AL72" s="190"/>
      <c r="AM72" s="190"/>
      <c r="ALQ72" s="172" t="e">
        <v>#N/A</v>
      </c>
    </row>
    <row r="73" spans="1:1005" ht="12.75" customHeight="1" x14ac:dyDescent="0.25">
      <c r="A73" s="304"/>
      <c r="B73" s="279"/>
      <c r="C73" s="269"/>
      <c r="D73" s="296"/>
      <c r="E73" s="190"/>
      <c r="AI73" s="190"/>
      <c r="AJ73" s="190"/>
      <c r="AK73" s="190"/>
      <c r="AL73" s="190"/>
      <c r="AM73" s="190"/>
    </row>
    <row r="74" spans="1:1005" ht="12.75" customHeight="1" x14ac:dyDescent="0.25">
      <c r="A74" s="304"/>
      <c r="B74" s="279"/>
      <c r="C74" s="269"/>
      <c r="D74" s="296"/>
      <c r="AI74" s="190"/>
      <c r="AJ74" s="190"/>
      <c r="AK74" s="190"/>
      <c r="AL74" s="190"/>
      <c r="AM74" s="190"/>
    </row>
    <row r="75" spans="1:1005" ht="12.75" customHeight="1" x14ac:dyDescent="0.25">
      <c r="A75" s="304"/>
      <c r="B75" s="279"/>
      <c r="C75" s="269"/>
      <c r="D75" s="296"/>
      <c r="AI75" s="190"/>
      <c r="AJ75" s="190"/>
      <c r="AK75" s="190"/>
      <c r="AL75" s="190"/>
      <c r="AM75" s="190"/>
    </row>
    <row r="76" spans="1:1005" ht="12.75" customHeight="1" x14ac:dyDescent="0.25">
      <c r="A76" s="304"/>
      <c r="B76" s="279"/>
      <c r="C76" s="269"/>
      <c r="D76" s="296"/>
      <c r="AI76" s="190"/>
      <c r="AJ76" s="190"/>
      <c r="AK76" s="190"/>
      <c r="AL76" s="190"/>
      <c r="AM76" s="190"/>
    </row>
    <row r="77" spans="1:1005" ht="12.75" customHeight="1" x14ac:dyDescent="0.25">
      <c r="A77" s="304"/>
      <c r="B77" s="279"/>
      <c r="C77" s="269"/>
      <c r="D77" s="296"/>
      <c r="AI77" s="190"/>
      <c r="AJ77" s="190"/>
      <c r="AK77" s="190"/>
      <c r="AL77" s="190"/>
      <c r="AM77" s="190"/>
    </row>
    <row r="78" spans="1:1005" ht="12.75" customHeight="1" x14ac:dyDescent="0.25">
      <c r="A78" s="304"/>
      <c r="B78" s="279"/>
      <c r="C78" s="269"/>
      <c r="D78" s="296"/>
      <c r="AI78" s="190"/>
      <c r="AJ78" s="190"/>
      <c r="AK78" s="190"/>
      <c r="AL78" s="190"/>
      <c r="AM78" s="190"/>
    </row>
    <row r="79" spans="1:1005" ht="12.75" customHeight="1" x14ac:dyDescent="0.25">
      <c r="A79" s="304"/>
      <c r="B79" s="279"/>
      <c r="C79" s="269"/>
      <c r="D79" s="296"/>
    </row>
    <row r="80" spans="1:1005" ht="12.75" customHeight="1" x14ac:dyDescent="0.25">
      <c r="A80" s="304"/>
      <c r="B80" s="279"/>
      <c r="C80" s="269"/>
      <c r="D80" s="296"/>
    </row>
    <row r="81" spans="1:4" ht="12.75" customHeight="1" x14ac:dyDescent="0.25">
      <c r="A81" s="304"/>
      <c r="B81" s="279"/>
      <c r="C81" s="269"/>
      <c r="D81" s="296"/>
    </row>
    <row r="82" spans="1:4" ht="12.75" customHeight="1" x14ac:dyDescent="0.25">
      <c r="A82" s="304"/>
      <c r="B82" s="279"/>
      <c r="C82" s="269"/>
      <c r="D82" s="296"/>
    </row>
    <row r="83" spans="1:4" ht="12.75" customHeight="1" x14ac:dyDescent="0.25">
      <c r="A83" s="304"/>
      <c r="B83" s="279"/>
      <c r="C83" s="269"/>
      <c r="D83" s="296"/>
    </row>
    <row r="84" spans="1:4" ht="12.75" customHeight="1" x14ac:dyDescent="0.25">
      <c r="A84" s="304"/>
      <c r="B84" s="279"/>
      <c r="C84" s="269"/>
      <c r="D84" s="296"/>
    </row>
  </sheetData>
  <mergeCells count="1">
    <mergeCell ref="B1:AH1"/>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8">
    <tabColor rgb="FFFF0000"/>
  </sheetPr>
  <dimension ref="A1:ALQ84"/>
  <sheetViews>
    <sheetView topLeftCell="A43" workbookViewId="0">
      <selection activeCell="B4" sqref="B4"/>
    </sheetView>
  </sheetViews>
  <sheetFormatPr defaultColWidth="18.7109375" defaultRowHeight="12.75" customHeight="1" x14ac:dyDescent="0.25"/>
  <cols>
    <col min="1" max="2" width="9.140625" style="172" customWidth="1"/>
    <col min="3" max="3" width="9.7109375" style="172" bestFit="1" customWidth="1"/>
    <col min="4" max="54" width="9.140625" style="172" customWidth="1"/>
    <col min="55" max="16384" width="18.7109375" style="172"/>
  </cols>
  <sheetData>
    <row r="1" spans="1:51" ht="15" x14ac:dyDescent="0.25">
      <c r="A1" s="132"/>
      <c r="B1" s="338"/>
      <c r="C1" s="338"/>
      <c r="D1" s="338"/>
      <c r="E1" s="338"/>
      <c r="F1" s="338"/>
      <c r="G1" s="338"/>
      <c r="H1" s="338"/>
      <c r="I1" s="338"/>
      <c r="J1" s="338"/>
      <c r="K1" s="338"/>
      <c r="L1" s="338"/>
      <c r="M1" s="338"/>
      <c r="N1" s="338"/>
      <c r="O1" s="338"/>
      <c r="P1" s="338"/>
      <c r="Q1" s="338"/>
      <c r="R1" s="338"/>
      <c r="S1" s="338"/>
      <c r="T1" s="338"/>
      <c r="U1" s="338"/>
      <c r="V1" s="338"/>
      <c r="W1" s="338"/>
      <c r="X1" s="338"/>
      <c r="Y1" s="338"/>
      <c r="Z1" s="338"/>
      <c r="AA1" s="338"/>
      <c r="AB1" s="338"/>
      <c r="AC1" s="338"/>
      <c r="AD1" s="338"/>
      <c r="AE1" s="338"/>
      <c r="AF1" s="338"/>
      <c r="AG1" s="338"/>
      <c r="AH1" s="338"/>
      <c r="AI1" s="162"/>
      <c r="AJ1" s="162"/>
      <c r="AK1" s="162"/>
      <c r="AL1" s="162"/>
      <c r="AM1" s="162"/>
    </row>
    <row r="2" spans="1:51" ht="15" x14ac:dyDescent="0.25">
      <c r="A2" s="132" t="s">
        <v>176</v>
      </c>
      <c r="B2" s="158" t="s">
        <v>45</v>
      </c>
      <c r="C2" s="158" t="s">
        <v>46</v>
      </c>
      <c r="D2" s="158" t="s">
        <v>47</v>
      </c>
      <c r="E2" s="158">
        <v>1991</v>
      </c>
      <c r="F2" s="158">
        <v>1992</v>
      </c>
      <c r="G2" s="158">
        <v>1993</v>
      </c>
      <c r="H2" s="158">
        <v>1994</v>
      </c>
      <c r="I2" s="158">
        <v>1995</v>
      </c>
      <c r="J2" s="158">
        <v>1996</v>
      </c>
      <c r="K2" s="158">
        <v>1997</v>
      </c>
      <c r="L2" s="158">
        <v>1998</v>
      </c>
      <c r="M2" s="158">
        <v>1999</v>
      </c>
      <c r="N2" s="158">
        <v>2000</v>
      </c>
      <c r="O2" s="158">
        <v>2001</v>
      </c>
      <c r="P2" s="158">
        <v>2002</v>
      </c>
      <c r="Q2" s="158">
        <v>2003</v>
      </c>
      <c r="R2" s="158">
        <v>2004</v>
      </c>
      <c r="S2" s="158">
        <v>2005</v>
      </c>
      <c r="T2" s="158">
        <v>2006</v>
      </c>
      <c r="U2" s="158">
        <v>2007</v>
      </c>
      <c r="V2" s="158">
        <v>2008</v>
      </c>
      <c r="W2" s="158">
        <v>2009</v>
      </c>
      <c r="X2" s="158">
        <v>2010</v>
      </c>
      <c r="Y2" s="158">
        <v>2011</v>
      </c>
      <c r="Z2" s="158">
        <v>2012</v>
      </c>
      <c r="AA2" s="158">
        <v>2013</v>
      </c>
      <c r="AB2" s="158">
        <v>2014</v>
      </c>
      <c r="AC2" s="158">
        <v>2015</v>
      </c>
      <c r="AD2" s="158">
        <v>2016</v>
      </c>
      <c r="AE2" s="188">
        <v>2017</v>
      </c>
      <c r="AF2" s="158">
        <v>2018</v>
      </c>
      <c r="AG2" s="158">
        <v>2019</v>
      </c>
      <c r="AH2" s="158">
        <v>2020</v>
      </c>
      <c r="AI2" s="162"/>
      <c r="AJ2" s="162"/>
      <c r="AK2" s="162"/>
      <c r="AL2" s="162"/>
      <c r="AM2" s="162"/>
      <c r="AN2" s="162"/>
      <c r="AO2" s="162"/>
      <c r="AP2" s="162"/>
      <c r="AQ2" s="162"/>
      <c r="AR2" s="162"/>
      <c r="AS2" s="162"/>
    </row>
    <row r="3" spans="1:51" ht="15" x14ac:dyDescent="0.25">
      <c r="A3" s="134" t="str">
        <f>A2&amp;"_"&amp;"Time"</f>
        <v>PkrToImp_In_Time</v>
      </c>
      <c r="B3" s="140" t="s">
        <v>63</v>
      </c>
      <c r="C3" s="140" t="s">
        <v>64</v>
      </c>
      <c r="D3" s="140" t="s">
        <v>65</v>
      </c>
      <c r="E3" s="140" t="s">
        <v>66</v>
      </c>
      <c r="F3" s="140" t="s">
        <v>67</v>
      </c>
      <c r="G3" s="140" t="s">
        <v>68</v>
      </c>
      <c r="H3" s="140" t="s">
        <v>69</v>
      </c>
      <c r="I3" s="140" t="s">
        <v>70</v>
      </c>
      <c r="J3" s="140" t="s">
        <v>71</v>
      </c>
      <c r="K3" s="140" t="s">
        <v>72</v>
      </c>
      <c r="L3" s="140" t="s">
        <v>73</v>
      </c>
      <c r="M3" s="140" t="s">
        <v>74</v>
      </c>
      <c r="N3" s="140" t="s">
        <v>75</v>
      </c>
      <c r="O3" s="140" t="s">
        <v>76</v>
      </c>
      <c r="P3" s="140" t="s">
        <v>77</v>
      </c>
      <c r="Q3" s="140" t="s">
        <v>78</v>
      </c>
      <c r="R3" s="140" t="s">
        <v>79</v>
      </c>
      <c r="S3" s="140" t="s">
        <v>80</v>
      </c>
      <c r="T3" s="140" t="s">
        <v>81</v>
      </c>
      <c r="U3" s="140" t="s">
        <v>82</v>
      </c>
      <c r="V3" s="140" t="s">
        <v>83</v>
      </c>
      <c r="W3" s="140" t="s">
        <v>84</v>
      </c>
      <c r="X3" s="140" t="s">
        <v>85</v>
      </c>
      <c r="Y3" s="140" t="s">
        <v>86</v>
      </c>
      <c r="Z3" s="140" t="s">
        <v>87</v>
      </c>
      <c r="AA3" s="140" t="s">
        <v>88</v>
      </c>
      <c r="AB3" s="140" t="s">
        <v>89</v>
      </c>
      <c r="AC3" s="140" t="s">
        <v>90</v>
      </c>
      <c r="AD3" s="140" t="s">
        <v>91</v>
      </c>
      <c r="AE3" s="140" t="s">
        <v>92</v>
      </c>
      <c r="AF3" s="140" t="s">
        <v>93</v>
      </c>
      <c r="AG3" s="140" t="s">
        <v>94</v>
      </c>
      <c r="AH3" s="140" t="s">
        <v>95</v>
      </c>
      <c r="AI3" s="162"/>
      <c r="AJ3" s="162"/>
      <c r="AK3" s="162"/>
      <c r="AL3" s="162"/>
      <c r="AM3" s="162"/>
      <c r="AN3" s="162"/>
      <c r="AO3" s="162"/>
      <c r="AP3" s="162"/>
      <c r="AQ3" s="162"/>
      <c r="AR3" s="162"/>
      <c r="AS3" s="162"/>
    </row>
    <row r="4" spans="1:51" ht="15" x14ac:dyDescent="0.25">
      <c r="A4" s="149">
        <f>YampaRiverInflow.TotalOutflow!A4</f>
        <v>44682</v>
      </c>
      <c r="B4" s="292"/>
      <c r="C4" s="293"/>
      <c r="D4" s="303">
        <v>-37.652999999999999</v>
      </c>
      <c r="E4" s="190">
        <f ca="1">INDEX(INDIRECT("PkrToImp_"&amp;E$2+YEAR($A4)-YEAR($A$4)),MONTH($A4))/1000</f>
        <v>-19.012</v>
      </c>
      <c r="F4" s="190">
        <f t="shared" ref="F4:AH12" ca="1" si="0">INDEX(INDIRECT("PkrToImp_"&amp;F$2+YEAR($A4)-YEAR($A$4)),MONTH($A4))/1000</f>
        <v>-19.098700000000001</v>
      </c>
      <c r="G4" s="190">
        <f t="shared" ca="1" si="0"/>
        <v>-31.252700000000001</v>
      </c>
      <c r="H4" s="190">
        <f t="shared" ca="1" si="0"/>
        <v>-147.96199999999999</v>
      </c>
      <c r="I4" s="190">
        <f t="shared" ca="1" si="0"/>
        <v>-29.909500000000001</v>
      </c>
      <c r="J4" s="190">
        <f t="shared" ca="1" si="0"/>
        <v>-28.129300000000001</v>
      </c>
      <c r="K4" s="190">
        <f t="shared" ca="1" si="0"/>
        <v>-49.9146</v>
      </c>
      <c r="L4" s="190">
        <f t="shared" ca="1" si="0"/>
        <v>-34.603400000000001</v>
      </c>
      <c r="M4" s="190">
        <f t="shared" ca="1" si="0"/>
        <v>-27.749099999999999</v>
      </c>
      <c r="N4" s="190">
        <f t="shared" ca="1" si="0"/>
        <v>-15.6434</v>
      </c>
      <c r="O4" s="190">
        <f t="shared" ca="1" si="0"/>
        <v>-26.480900000000002</v>
      </c>
      <c r="P4" s="190">
        <f t="shared" ca="1" si="0"/>
        <v>-13.461499999999999</v>
      </c>
      <c r="Q4" s="190">
        <f t="shared" ca="1" si="0"/>
        <v>-3.12216</v>
      </c>
      <c r="R4" s="190">
        <f t="shared" ca="1" si="0"/>
        <v>-37.49</v>
      </c>
      <c r="S4" s="190">
        <f t="shared" ca="1" si="0"/>
        <v>-28.581900000000001</v>
      </c>
      <c r="T4" s="190">
        <f t="shared" ca="1" si="0"/>
        <v>-34.988099999999996</v>
      </c>
      <c r="U4" s="190">
        <f t="shared" ca="1" si="0"/>
        <v>-27.610599999999998</v>
      </c>
      <c r="V4" s="190">
        <f t="shared" ca="1" si="0"/>
        <v>-13.771700000000001</v>
      </c>
      <c r="W4" s="190">
        <f t="shared" ca="1" si="0"/>
        <v>-19.453499999999998</v>
      </c>
      <c r="X4" s="190">
        <f t="shared" ca="1" si="0"/>
        <v>-43.834099999999999</v>
      </c>
      <c r="Y4" s="190">
        <f t="shared" ca="1" si="0"/>
        <v>-36.948999999999998</v>
      </c>
      <c r="Z4" s="190">
        <f t="shared" ca="1" si="0"/>
        <v>-18.708599999999997</v>
      </c>
      <c r="AA4" s="190">
        <f t="shared" ca="1" si="0"/>
        <v>-25.398700000000002</v>
      </c>
      <c r="AB4" s="190">
        <f t="shared" ca="1" si="0"/>
        <v>-18.684200000000001</v>
      </c>
      <c r="AC4" s="190">
        <f t="shared" ca="1" si="0"/>
        <v>-10.974200000000002</v>
      </c>
      <c r="AD4" s="190">
        <f t="shared" ca="1" si="0"/>
        <v>-34.367400000000004</v>
      </c>
      <c r="AE4" s="190">
        <f t="shared" ca="1" si="0"/>
        <v>-27.658300000000001</v>
      </c>
      <c r="AF4" s="190">
        <f t="shared" ca="1" si="0"/>
        <v>-22.264099999999999</v>
      </c>
      <c r="AG4" s="190">
        <f t="shared" ca="1" si="0"/>
        <v>-16.6996</v>
      </c>
      <c r="AH4" s="190">
        <f t="shared" ca="1" si="0"/>
        <v>-67.282200000000003</v>
      </c>
      <c r="AI4" s="190"/>
      <c r="AJ4" s="190"/>
      <c r="AK4" s="190"/>
      <c r="AL4" s="190"/>
      <c r="AM4" s="190"/>
      <c r="AN4" s="167"/>
      <c r="AO4" s="167"/>
      <c r="AP4" s="167"/>
      <c r="AQ4" s="167"/>
      <c r="AR4" s="167"/>
      <c r="AS4" s="167"/>
      <c r="AT4" s="167"/>
      <c r="AU4" s="167"/>
      <c r="AV4" s="167"/>
      <c r="AW4" s="167"/>
      <c r="AX4" s="167"/>
      <c r="AY4" s="167"/>
    </row>
    <row r="5" spans="1:51" ht="15" x14ac:dyDescent="0.25">
      <c r="A5" s="149">
        <f>YampaRiverInflow.TotalOutflow!A5</f>
        <v>44713</v>
      </c>
      <c r="B5" s="280"/>
      <c r="C5" s="270"/>
      <c r="D5" s="285">
        <v>-51.258000000000003</v>
      </c>
      <c r="E5" s="190">
        <v>-57.844000000000001</v>
      </c>
      <c r="F5" s="190">
        <v>-49.321300000000001</v>
      </c>
      <c r="G5" s="190">
        <v>-51.9298</v>
      </c>
      <c r="H5" s="190">
        <v>-183.62299999999999</v>
      </c>
      <c r="I5" s="190">
        <v>-63.558300000000003</v>
      </c>
      <c r="J5" s="190">
        <v>-43.443300000000001</v>
      </c>
      <c r="K5" s="190">
        <v>-78.712100000000007</v>
      </c>
      <c r="L5" s="190">
        <v>-44.4283</v>
      </c>
      <c r="M5" s="190">
        <v>-46.623400000000004</v>
      </c>
      <c r="N5" s="190">
        <v>-26.48</v>
      </c>
      <c r="O5" s="190">
        <v>-49.249099999999999</v>
      </c>
      <c r="P5" s="190">
        <v>-37.820300000000003</v>
      </c>
      <c r="Q5" s="190">
        <v>-37.123800000000003</v>
      </c>
      <c r="R5" s="190">
        <v>-46.805699999999995</v>
      </c>
      <c r="S5" s="190">
        <v>-42.2714</v>
      </c>
      <c r="T5" s="190">
        <v>-36.915500000000002</v>
      </c>
      <c r="U5" s="190">
        <v>-53.137800000000006</v>
      </c>
      <c r="V5" s="190">
        <v>-64.9482</v>
      </c>
      <c r="W5" s="190">
        <v>-25.7806</v>
      </c>
      <c r="X5" s="190">
        <v>-34.943199999999997</v>
      </c>
      <c r="Y5" s="190">
        <v>-51.296099999999996</v>
      </c>
      <c r="Z5" s="190">
        <v>-57.331800000000001</v>
      </c>
      <c r="AA5" s="190">
        <v>-54.558199999999999</v>
      </c>
      <c r="AB5" s="190">
        <v>-68.587000000000003</v>
      </c>
      <c r="AC5" s="190">
        <v>-37.685099999999998</v>
      </c>
      <c r="AD5" s="190">
        <v>-32.256500000000003</v>
      </c>
      <c r="AE5" s="190">
        <v>-52.228699999999996</v>
      </c>
      <c r="AF5" s="190">
        <v>-55.433399999999999</v>
      </c>
      <c r="AG5" s="190">
        <v>-50.623800000000003</v>
      </c>
      <c r="AH5" s="190">
        <v>-49.755000000000003</v>
      </c>
      <c r="AI5" s="203"/>
      <c r="AJ5" s="203"/>
      <c r="AK5" s="203"/>
      <c r="AL5" s="203"/>
      <c r="AM5" s="203"/>
      <c r="AN5" s="167"/>
      <c r="AO5" s="167"/>
      <c r="AP5" s="167"/>
      <c r="AQ5" s="167"/>
      <c r="AR5" s="167"/>
      <c r="AS5" s="167"/>
      <c r="AT5" s="167"/>
      <c r="AU5" s="167"/>
      <c r="AV5" s="167"/>
      <c r="AW5" s="167"/>
      <c r="AX5" s="167"/>
      <c r="AY5" s="167"/>
    </row>
    <row r="6" spans="1:51" ht="15" x14ac:dyDescent="0.25">
      <c r="A6" s="149">
        <f>YampaRiverInflow.TotalOutflow!A6</f>
        <v>44743</v>
      </c>
      <c r="B6" s="280"/>
      <c r="C6" s="270"/>
      <c r="D6" s="285">
        <v>-31.135000000000002</v>
      </c>
      <c r="E6" s="190">
        <v>-48.3</v>
      </c>
      <c r="F6" s="190">
        <v>-25.503700000000002</v>
      </c>
      <c r="G6" s="190">
        <v>-48.567099999999996</v>
      </c>
      <c r="H6" s="190">
        <v>-182.99199999999999</v>
      </c>
      <c r="I6" s="190">
        <v>-65.305999999999997</v>
      </c>
      <c r="J6" s="190">
        <v>-37.942</v>
      </c>
      <c r="K6" s="190">
        <v>-73.786799999999999</v>
      </c>
      <c r="L6" s="190">
        <v>-40.766500000000001</v>
      </c>
      <c r="M6" s="190">
        <v>-6.4570799999999995</v>
      </c>
      <c r="N6" s="190">
        <v>-40.478199999999994</v>
      </c>
      <c r="O6" s="190">
        <v>-35.347099999999998</v>
      </c>
      <c r="P6" s="190">
        <v>-30.984200000000001</v>
      </c>
      <c r="Q6" s="190">
        <v>-12.644399999999999</v>
      </c>
      <c r="R6" s="190">
        <v>-15.251700000000001</v>
      </c>
      <c r="S6" s="190">
        <v>-52.766100000000002</v>
      </c>
      <c r="T6" s="190">
        <v>-45.935900000000004</v>
      </c>
      <c r="U6" s="190">
        <v>-47.300400000000003</v>
      </c>
      <c r="V6" s="190">
        <v>-39.221400000000003</v>
      </c>
      <c r="W6" s="190">
        <v>-35.222799999999999</v>
      </c>
      <c r="X6" s="190">
        <v>-42.721499999999999</v>
      </c>
      <c r="Y6" s="190">
        <v>-48.900100000000002</v>
      </c>
      <c r="Z6" s="190">
        <v>-17.8947</v>
      </c>
      <c r="AA6" s="190">
        <v>-23.696200000000001</v>
      </c>
      <c r="AB6" s="190">
        <v>-7.1829000000000001</v>
      </c>
      <c r="AC6" s="190">
        <v>-15.904399999999999</v>
      </c>
      <c r="AD6" s="190">
        <v>-28.589599999999997</v>
      </c>
      <c r="AE6" s="190">
        <v>-43.727499999999999</v>
      </c>
      <c r="AF6" s="190">
        <v>-35.582300000000004</v>
      </c>
      <c r="AG6" s="190">
        <v>-30.575500000000002</v>
      </c>
      <c r="AH6" s="190">
        <v>-37.180800000000005</v>
      </c>
      <c r="AI6" s="203"/>
      <c r="AJ6" s="203"/>
      <c r="AK6" s="203"/>
      <c r="AL6" s="203"/>
      <c r="AM6" s="203"/>
      <c r="AN6" s="167"/>
      <c r="AO6" s="167"/>
      <c r="AP6" s="167"/>
      <c r="AQ6" s="167"/>
      <c r="AR6" s="167"/>
      <c r="AS6" s="167"/>
      <c r="AT6" s="167"/>
      <c r="AU6" s="167"/>
      <c r="AV6" s="167"/>
      <c r="AW6" s="167"/>
      <c r="AX6" s="167"/>
      <c r="AY6" s="167"/>
    </row>
    <row r="7" spans="1:51" ht="15" x14ac:dyDescent="0.25">
      <c r="A7" s="149">
        <f>YampaRiverInflow.TotalOutflow!A7</f>
        <v>44774</v>
      </c>
      <c r="B7" s="280"/>
      <c r="C7" s="270"/>
      <c r="D7" s="285">
        <v>-31.536999999999999</v>
      </c>
      <c r="E7" s="190">
        <v>-23.998000000000001</v>
      </c>
      <c r="F7" s="190">
        <v>5.8436199999999996</v>
      </c>
      <c r="G7" s="190">
        <v>-37.121300000000005</v>
      </c>
      <c r="H7" s="190">
        <v>-39.379899999999999</v>
      </c>
      <c r="I7" s="190">
        <v>-27.815000000000001</v>
      </c>
      <c r="J7" s="190">
        <v>-14.0517</v>
      </c>
      <c r="K7" s="190">
        <v>-65.381299999999996</v>
      </c>
      <c r="L7" s="190">
        <v>-36.5657</v>
      </c>
      <c r="M7" s="190">
        <v>-19.854400000000002</v>
      </c>
      <c r="N7" s="190">
        <v>-3.75305</v>
      </c>
      <c r="O7" s="190">
        <v>-2.8775900000000001</v>
      </c>
      <c r="P7" s="190">
        <v>-12.666399999999999</v>
      </c>
      <c r="Q7" s="190">
        <v>-13.9602</v>
      </c>
      <c r="R7" s="190">
        <v>-39.998400000000004</v>
      </c>
      <c r="S7" s="190">
        <v>7.2850600000000005</v>
      </c>
      <c r="T7" s="190">
        <v>-24.3444</v>
      </c>
      <c r="U7" s="190">
        <v>-33.449400000000004</v>
      </c>
      <c r="V7" s="190">
        <v>-19.831900000000001</v>
      </c>
      <c r="W7" s="190">
        <v>-46.257599999999996</v>
      </c>
      <c r="X7" s="190">
        <v>-32.945300000000003</v>
      </c>
      <c r="Y7" s="190">
        <v>-39.458300000000001</v>
      </c>
      <c r="Z7" s="190">
        <v>-23.445799999999998</v>
      </c>
      <c r="AA7" s="190">
        <v>-14.442500000000001</v>
      </c>
      <c r="AB7" s="190">
        <v>-5.3147600000000006</v>
      </c>
      <c r="AC7" s="190">
        <v>-20.151</v>
      </c>
      <c r="AD7" s="190">
        <v>-29.148299999999999</v>
      </c>
      <c r="AE7" s="190">
        <v>-33.437899999999999</v>
      </c>
      <c r="AF7" s="190">
        <v>-29.450599999999998</v>
      </c>
      <c r="AG7" s="190">
        <v>-25.803599999999999</v>
      </c>
      <c r="AH7" s="190">
        <v>-58.466900000000003</v>
      </c>
      <c r="AI7" s="203"/>
      <c r="AJ7" s="203"/>
      <c r="AK7" s="203"/>
      <c r="AL7" s="203"/>
      <c r="AM7" s="203"/>
      <c r="AN7" s="167"/>
      <c r="AO7" s="167"/>
      <c r="AP7" s="167"/>
      <c r="AQ7" s="167"/>
      <c r="AR7" s="167"/>
      <c r="AS7" s="167"/>
      <c r="AT7" s="167"/>
      <c r="AU7" s="167"/>
      <c r="AV7" s="167"/>
      <c r="AW7" s="167"/>
      <c r="AX7" s="167"/>
      <c r="AY7" s="167"/>
    </row>
    <row r="8" spans="1:51" ht="15" x14ac:dyDescent="0.25">
      <c r="A8" s="149">
        <f>YampaRiverInflow.TotalOutflow!A8</f>
        <v>44805</v>
      </c>
      <c r="B8" s="280"/>
      <c r="C8" s="270"/>
      <c r="D8" s="285">
        <v>-10.928000000000001</v>
      </c>
      <c r="E8" s="190">
        <v>-15.521000000000001</v>
      </c>
      <c r="F8" s="190">
        <v>-12.745700000000001</v>
      </c>
      <c r="G8" s="190">
        <v>-31.333599999999997</v>
      </c>
      <c r="H8" s="190">
        <v>-19.856300000000001</v>
      </c>
      <c r="I8" s="190">
        <v>-41.415900000000001</v>
      </c>
      <c r="J8" s="190">
        <v>-22.555199999999999</v>
      </c>
      <c r="K8" s="190">
        <v>0.85353000000000001</v>
      </c>
      <c r="L8" s="190">
        <v>-61.966300000000004</v>
      </c>
      <c r="M8" s="190">
        <v>-54.048999999999999</v>
      </c>
      <c r="N8" s="190">
        <v>-27.7121</v>
      </c>
      <c r="O8" s="190">
        <v>-18.022099999999998</v>
      </c>
      <c r="P8" s="190">
        <v>-8.8447199999999988</v>
      </c>
      <c r="Q8" s="190">
        <v>-17.9664</v>
      </c>
      <c r="R8" s="190">
        <v>-5.1358199999999998</v>
      </c>
      <c r="S8" s="190">
        <v>-10.9739</v>
      </c>
      <c r="T8" s="190">
        <v>-32.469799999999999</v>
      </c>
      <c r="U8" s="190">
        <v>-35.090000000000003</v>
      </c>
      <c r="V8" s="190">
        <v>-20.7882</v>
      </c>
      <c r="W8" s="190">
        <v>-50.804099999999998</v>
      </c>
      <c r="X8" s="190">
        <v>-26.487200000000001</v>
      </c>
      <c r="Y8" s="190">
        <v>-30.253900000000002</v>
      </c>
      <c r="Z8" s="190">
        <v>-43.0578</v>
      </c>
      <c r="AA8" s="190">
        <v>-36.350099999999998</v>
      </c>
      <c r="AB8" s="190">
        <v>-18.872799999999998</v>
      </c>
      <c r="AC8" s="190">
        <v>-16.6816</v>
      </c>
      <c r="AD8" s="190">
        <v>-22.602599999999999</v>
      </c>
      <c r="AE8" s="190">
        <v>-13.866299999999999</v>
      </c>
      <c r="AF8" s="190">
        <v>-20.75</v>
      </c>
      <c r="AG8" s="190">
        <v>-8.9183799999999991</v>
      </c>
      <c r="AH8" s="190">
        <v>-33.353900000000003</v>
      </c>
      <c r="AI8" s="203"/>
      <c r="AJ8" s="203"/>
      <c r="AK8" s="203"/>
      <c r="AL8" s="203"/>
      <c r="AM8" s="203"/>
      <c r="AN8" s="167"/>
      <c r="AO8" s="167"/>
      <c r="AP8" s="167"/>
      <c r="AQ8" s="167"/>
      <c r="AR8" s="167"/>
      <c r="AS8" s="167"/>
      <c r="AT8" s="167"/>
      <c r="AU8" s="167"/>
      <c r="AV8" s="167"/>
      <c r="AW8" s="167"/>
      <c r="AX8" s="167"/>
      <c r="AY8" s="167"/>
    </row>
    <row r="9" spans="1:51" ht="15" x14ac:dyDescent="0.25">
      <c r="A9" s="149">
        <f>YampaRiverInflow.TotalOutflow!A9</f>
        <v>44835</v>
      </c>
      <c r="B9" s="280"/>
      <c r="C9" s="270"/>
      <c r="D9" s="285">
        <v>-7.6130000000000004</v>
      </c>
      <c r="E9" s="190">
        <v>3.17</v>
      </c>
      <c r="F9" s="190">
        <v>-15.058</v>
      </c>
      <c r="G9" s="190">
        <v>-8.1872799999999994</v>
      </c>
      <c r="H9" s="190">
        <v>-13.261700000000001</v>
      </c>
      <c r="I9" s="190">
        <v>8.3438300000000005</v>
      </c>
      <c r="J9" s="190">
        <v>1.6283399999999999</v>
      </c>
      <c r="K9" s="190">
        <v>-1.5256099999999999</v>
      </c>
      <c r="L9" s="190">
        <v>0.55819000000000007</v>
      </c>
      <c r="M9" s="190">
        <v>-0.40666000000000002</v>
      </c>
      <c r="N9" s="190">
        <v>-3.3743600000000002</v>
      </c>
      <c r="O9" s="190">
        <v>10.40099</v>
      </c>
      <c r="P9" s="190">
        <v>3.1250999999999998</v>
      </c>
      <c r="Q9" s="190">
        <v>0.16553999999999999</v>
      </c>
      <c r="R9" s="190">
        <v>26.085080000000001</v>
      </c>
      <c r="S9" s="190">
        <v>-4.4398100000000005</v>
      </c>
      <c r="T9" s="190">
        <v>7.4000500000000002</v>
      </c>
      <c r="U9" s="190">
        <v>-11.6661</v>
      </c>
      <c r="V9" s="190">
        <v>-2.7408399999999999</v>
      </c>
      <c r="W9" s="190">
        <v>-4.4333</v>
      </c>
      <c r="X9" s="190">
        <v>-10.0848</v>
      </c>
      <c r="Y9" s="190">
        <v>-27.032599999999999</v>
      </c>
      <c r="Z9" s="190">
        <v>-5.7554099999999995</v>
      </c>
      <c r="AA9" s="190">
        <v>-10.2515</v>
      </c>
      <c r="AB9" s="190">
        <v>-12.6999</v>
      </c>
      <c r="AC9" s="190">
        <v>-3.16777</v>
      </c>
      <c r="AD9" s="190">
        <v>-24.611999999999998</v>
      </c>
      <c r="AE9" s="190">
        <v>-28.077099999999998</v>
      </c>
      <c r="AF9" s="190">
        <v>-12.1576</v>
      </c>
      <c r="AG9" s="190">
        <v>1.7223250000000001</v>
      </c>
      <c r="AH9" s="190">
        <v>-9.7818899999999989</v>
      </c>
      <c r="AI9" s="203"/>
      <c r="AJ9" s="203"/>
      <c r="AK9" s="203"/>
      <c r="AL9" s="203"/>
      <c r="AM9" s="203"/>
      <c r="AN9" s="167"/>
      <c r="AO9" s="167"/>
      <c r="AP9" s="167"/>
      <c r="AQ9" s="167"/>
      <c r="AR9" s="167"/>
      <c r="AS9" s="167"/>
      <c r="AT9" s="167"/>
      <c r="AU9" s="167"/>
      <c r="AV9" s="167"/>
      <c r="AW9" s="167"/>
      <c r="AX9" s="167"/>
      <c r="AY9" s="167"/>
    </row>
    <row r="10" spans="1:51" ht="15" x14ac:dyDescent="0.25">
      <c r="A10" s="149">
        <f>YampaRiverInflow.TotalOutflow!A10</f>
        <v>44866</v>
      </c>
      <c r="B10" s="280"/>
      <c r="C10" s="270"/>
      <c r="D10" s="285">
        <v>8.7159999999999993</v>
      </c>
      <c r="E10" s="190">
        <v>8.6760000000000002</v>
      </c>
      <c r="F10" s="190">
        <v>-7.5486000000000004</v>
      </c>
      <c r="G10" s="190">
        <v>1.3323900000000002</v>
      </c>
      <c r="H10" s="190">
        <v>8.9617099999999983</v>
      </c>
      <c r="I10" s="190">
        <v>4.5023100000000005</v>
      </c>
      <c r="J10" s="190">
        <v>13.97513</v>
      </c>
      <c r="K10" s="190">
        <v>6.8756899999999996</v>
      </c>
      <c r="L10" s="190">
        <v>-37.753900000000002</v>
      </c>
      <c r="M10" s="190">
        <v>12.579600000000001</v>
      </c>
      <c r="N10" s="190">
        <v>4.9528100000000004</v>
      </c>
      <c r="O10" s="190">
        <v>14.292</v>
      </c>
      <c r="P10" s="190">
        <v>10.398250000000001</v>
      </c>
      <c r="Q10" s="190">
        <v>14.77266</v>
      </c>
      <c r="R10" s="190">
        <v>2.89751</v>
      </c>
      <c r="S10" s="190">
        <v>-5.1595500000000003</v>
      </c>
      <c r="T10" s="190">
        <v>8.3595300000000012</v>
      </c>
      <c r="U10" s="190">
        <v>0.24359</v>
      </c>
      <c r="V10" s="190">
        <v>-2.1938</v>
      </c>
      <c r="W10" s="190">
        <v>-8.1242999999999999</v>
      </c>
      <c r="X10" s="190">
        <v>-20.0396</v>
      </c>
      <c r="Y10" s="190">
        <v>-7.1350500000000006</v>
      </c>
      <c r="Z10" s="190">
        <v>-4.9749300000000005</v>
      </c>
      <c r="AA10" s="190">
        <v>-2.7747700000000002</v>
      </c>
      <c r="AB10" s="190">
        <v>-5.4642499999999998</v>
      </c>
      <c r="AC10" s="190">
        <v>12.753399999999999</v>
      </c>
      <c r="AD10" s="190">
        <v>1.235026</v>
      </c>
      <c r="AE10" s="190">
        <v>6.9389319999999994</v>
      </c>
      <c r="AF10" s="190">
        <v>-9.7391900000000007</v>
      </c>
      <c r="AG10" s="190">
        <v>26.70477</v>
      </c>
      <c r="AH10" s="190">
        <v>4.1004740000000002</v>
      </c>
      <c r="AI10" s="203"/>
      <c r="AJ10" s="203"/>
      <c r="AK10" s="203"/>
      <c r="AL10" s="203"/>
      <c r="AM10" s="203"/>
      <c r="AN10" s="167"/>
      <c r="AO10" s="167"/>
      <c r="AP10" s="167"/>
      <c r="AQ10" s="167"/>
      <c r="AR10" s="167"/>
      <c r="AS10" s="167"/>
      <c r="AT10" s="167"/>
      <c r="AU10" s="167"/>
      <c r="AV10" s="167"/>
      <c r="AW10" s="167"/>
      <c r="AX10" s="167"/>
      <c r="AY10" s="167"/>
    </row>
    <row r="11" spans="1:51" ht="15" x14ac:dyDescent="0.25">
      <c r="A11" s="149">
        <f>YampaRiverInflow.TotalOutflow!A11</f>
        <v>44896</v>
      </c>
      <c r="B11" s="280"/>
      <c r="C11" s="270"/>
      <c r="D11" s="285">
        <v>16.178999999999998</v>
      </c>
      <c r="E11" s="190">
        <v>18.335000000000001</v>
      </c>
      <c r="F11" s="190">
        <v>4.6582799999999995</v>
      </c>
      <c r="G11" s="190">
        <v>11.40897</v>
      </c>
      <c r="H11" s="190">
        <v>18.883740000000003</v>
      </c>
      <c r="I11" s="190">
        <v>6.48062</v>
      </c>
      <c r="J11" s="190">
        <v>-1.6886700000000001</v>
      </c>
      <c r="K11" s="190">
        <v>-26.622299999999999</v>
      </c>
      <c r="L11" s="190">
        <v>-69.312100000000001</v>
      </c>
      <c r="M11" s="190">
        <v>30.47054</v>
      </c>
      <c r="N11" s="190">
        <v>12.73404</v>
      </c>
      <c r="O11" s="190">
        <v>16.88007</v>
      </c>
      <c r="P11" s="190">
        <v>5.8597900000000003</v>
      </c>
      <c r="Q11" s="190">
        <v>7.4444699999999999</v>
      </c>
      <c r="R11" s="190">
        <v>33.224269999999997</v>
      </c>
      <c r="S11" s="190">
        <v>12.479979999999999</v>
      </c>
      <c r="T11" s="190">
        <v>17.551400000000001</v>
      </c>
      <c r="U11" s="190">
        <v>6.2706099999999996</v>
      </c>
      <c r="V11" s="190">
        <v>38.814579999999999</v>
      </c>
      <c r="W11" s="190">
        <v>9.5693099999999998</v>
      </c>
      <c r="X11" s="190">
        <v>34.180550000000004</v>
      </c>
      <c r="Y11" s="190">
        <v>4.3811200000000001</v>
      </c>
      <c r="Z11" s="190">
        <v>12.84577</v>
      </c>
      <c r="AA11" s="190">
        <v>-9.6169899999999995</v>
      </c>
      <c r="AB11" s="190">
        <v>8.3672789999999999</v>
      </c>
      <c r="AC11" s="190">
        <v>21.699849999999998</v>
      </c>
      <c r="AD11" s="190">
        <v>30.923099999999998</v>
      </c>
      <c r="AE11" s="190">
        <v>2.6434799999999998</v>
      </c>
      <c r="AF11" s="190">
        <v>7.848967</v>
      </c>
      <c r="AG11" s="190">
        <v>2.9376329999999999</v>
      </c>
      <c r="AH11" s="190">
        <v>20.856740000000002</v>
      </c>
      <c r="AI11" s="203"/>
      <c r="AJ11" s="203"/>
      <c r="AK11" s="203"/>
      <c r="AL11" s="203"/>
      <c r="AM11" s="203"/>
      <c r="AN11" s="167"/>
      <c r="AO11" s="167"/>
      <c r="AP11" s="167"/>
      <c r="AQ11" s="167"/>
      <c r="AR11" s="167"/>
      <c r="AS11" s="167"/>
      <c r="AT11" s="167"/>
      <c r="AU11" s="167"/>
      <c r="AV11" s="167"/>
      <c r="AW11" s="167"/>
      <c r="AX11" s="167"/>
      <c r="AY11" s="167"/>
    </row>
    <row r="12" spans="1:51" ht="15" x14ac:dyDescent="0.25">
      <c r="A12" s="149">
        <f>YampaRiverInflow.TotalOutflow!A12</f>
        <v>44927</v>
      </c>
      <c r="B12" s="280"/>
      <c r="C12" s="270"/>
      <c r="D12" s="285">
        <v>-11.84</v>
      </c>
      <c r="E12" s="190">
        <v>-16.688599999999997</v>
      </c>
      <c r="F12" s="190">
        <v>33.015449999999994</v>
      </c>
      <c r="G12" s="190">
        <v>-30.712700000000002</v>
      </c>
      <c r="H12" s="190">
        <v>-2.2970100000000002</v>
      </c>
      <c r="I12" s="190">
        <v>-5.6275300000000001</v>
      </c>
      <c r="J12" s="190">
        <v>-64.680900000000008</v>
      </c>
      <c r="K12" s="190">
        <v>-113.199</v>
      </c>
      <c r="L12" s="190">
        <v>36.242400000000004</v>
      </c>
      <c r="M12" s="190">
        <v>-10.6774</v>
      </c>
      <c r="N12" s="190">
        <v>8.1581399999999995</v>
      </c>
      <c r="O12" s="190">
        <v>1.3930199999999999</v>
      </c>
      <c r="P12" s="190">
        <v>10.17</v>
      </c>
      <c r="Q12" s="190">
        <v>3.6542600000000003</v>
      </c>
      <c r="R12" s="190">
        <v>8.1713000000000005</v>
      </c>
      <c r="S12" s="190">
        <v>-29.2118</v>
      </c>
      <c r="T12" s="190">
        <v>-12.4862</v>
      </c>
      <c r="U12" s="190">
        <v>-4.2013100000000003</v>
      </c>
      <c r="V12" s="190">
        <v>-21.987200000000001</v>
      </c>
      <c r="W12" s="190">
        <v>21.381310000000003</v>
      </c>
      <c r="X12" s="190">
        <v>-39.100499999999997</v>
      </c>
      <c r="Y12" s="190">
        <v>-31.088799999999999</v>
      </c>
      <c r="Z12" s="190">
        <v>7.3067399999999996</v>
      </c>
      <c r="AA12" s="190">
        <v>-13.319000000000001</v>
      </c>
      <c r="AB12" s="190">
        <v>-6.39839</v>
      </c>
      <c r="AC12" s="190">
        <v>-23.134</v>
      </c>
      <c r="AD12" s="190">
        <v>-29.637900000000002</v>
      </c>
      <c r="AE12" s="190">
        <v>-24.356300000000001</v>
      </c>
      <c r="AF12" s="190">
        <v>-6.12601</v>
      </c>
      <c r="AG12" s="190">
        <v>-35.9651</v>
      </c>
      <c r="AH12" s="190">
        <v>-1.4319999999999999</v>
      </c>
      <c r="AI12" s="203"/>
      <c r="AJ12" s="203"/>
      <c r="AK12" s="203"/>
      <c r="AL12" s="203"/>
      <c r="AM12" s="203"/>
      <c r="AN12" s="167"/>
      <c r="AO12" s="167"/>
      <c r="AP12" s="167"/>
      <c r="AQ12" s="167"/>
      <c r="AR12" s="167"/>
      <c r="AS12" s="167"/>
      <c r="AT12" s="167"/>
      <c r="AU12" s="167"/>
      <c r="AV12" s="167"/>
      <c r="AW12" s="167"/>
      <c r="AX12" s="167"/>
      <c r="AY12" s="167"/>
    </row>
    <row r="13" spans="1:51" ht="15" x14ac:dyDescent="0.25">
      <c r="A13" s="149">
        <f>YampaRiverInflow.TotalOutflow!A13</f>
        <v>44958</v>
      </c>
      <c r="B13" s="280"/>
      <c r="C13" s="270"/>
      <c r="D13" s="285">
        <v>-27.518999999999998</v>
      </c>
      <c r="E13" s="190">
        <v>-22.5732</v>
      </c>
      <c r="F13" s="190">
        <v>-17.1022</v>
      </c>
      <c r="G13" s="190">
        <v>-38.901800000000001</v>
      </c>
      <c r="H13" s="190">
        <v>-63.575199999999995</v>
      </c>
      <c r="I13" s="190">
        <v>-26.556999999999999</v>
      </c>
      <c r="J13" s="190">
        <v>-43.0946</v>
      </c>
      <c r="K13" s="190">
        <v>-46.804400000000001</v>
      </c>
      <c r="L13" s="190">
        <v>-20.875299999999999</v>
      </c>
      <c r="M13" s="190">
        <v>-24.3658</v>
      </c>
      <c r="N13" s="190">
        <v>1.18557</v>
      </c>
      <c r="O13" s="190">
        <v>-25.8432</v>
      </c>
      <c r="P13" s="190">
        <v>-4.4762599999999999</v>
      </c>
      <c r="Q13" s="190">
        <v>-2.36822</v>
      </c>
      <c r="R13" s="190">
        <v>5.9079799999999993</v>
      </c>
      <c r="S13" s="190">
        <v>-17.978400000000001</v>
      </c>
      <c r="T13" s="190">
        <v>-35.601699999999994</v>
      </c>
      <c r="U13" s="190">
        <v>-45.1038</v>
      </c>
      <c r="V13" s="190">
        <v>-5.1178299999999997</v>
      </c>
      <c r="W13" s="190">
        <v>-37.283000000000001</v>
      </c>
      <c r="X13" s="190">
        <v>-15.6464</v>
      </c>
      <c r="Y13" s="190">
        <v>-40.071800000000003</v>
      </c>
      <c r="Z13" s="190">
        <v>-32.633000000000003</v>
      </c>
      <c r="AA13" s="190">
        <v>-26.703299999999999</v>
      </c>
      <c r="AB13" s="190">
        <v>-28.727499999999999</v>
      </c>
      <c r="AC13" s="190">
        <v>-41.463300000000004</v>
      </c>
      <c r="AD13" s="190">
        <v>-12.364799999999999</v>
      </c>
      <c r="AE13" s="190">
        <v>-17.944700000000001</v>
      </c>
      <c r="AF13" s="190">
        <v>-30.381799999999998</v>
      </c>
      <c r="AG13" s="190">
        <v>-39.880099999999999</v>
      </c>
      <c r="AH13" s="190">
        <v>-13.894</v>
      </c>
      <c r="AI13" s="203"/>
      <c r="AJ13" s="203"/>
      <c r="AK13" s="203"/>
      <c r="AL13" s="203"/>
      <c r="AM13" s="203"/>
      <c r="AN13" s="167"/>
      <c r="AO13" s="167"/>
      <c r="AP13" s="167"/>
      <c r="AQ13" s="167"/>
      <c r="AR13" s="167"/>
      <c r="AS13" s="167"/>
      <c r="AT13" s="167"/>
      <c r="AU13" s="167"/>
      <c r="AV13" s="167"/>
      <c r="AW13" s="167"/>
      <c r="AX13" s="167"/>
      <c r="AY13" s="167"/>
    </row>
    <row r="14" spans="1:51" ht="15" x14ac:dyDescent="0.25">
      <c r="A14" s="149">
        <f>YampaRiverInflow.TotalOutflow!A14</f>
        <v>44986</v>
      </c>
      <c r="B14" s="280"/>
      <c r="C14" s="270"/>
      <c r="D14" s="285">
        <v>-46.244</v>
      </c>
      <c r="E14" s="190">
        <v>-9.4451399999999985</v>
      </c>
      <c r="F14" s="190">
        <v>-51.122900000000001</v>
      </c>
      <c r="G14" s="190">
        <v>-40.1935</v>
      </c>
      <c r="H14" s="190">
        <v>-34.902000000000001</v>
      </c>
      <c r="I14" s="190">
        <v>-96.0959</v>
      </c>
      <c r="J14" s="190">
        <v>-38.881300000000003</v>
      </c>
      <c r="K14" s="190">
        <v>-9.1832499999999992</v>
      </c>
      <c r="L14" s="190">
        <v>-13.1533</v>
      </c>
      <c r="M14" s="190">
        <v>-27.913900000000002</v>
      </c>
      <c r="N14" s="190">
        <v>-37.945300000000003</v>
      </c>
      <c r="O14" s="190">
        <v>-37.232500000000002</v>
      </c>
      <c r="P14" s="190">
        <v>-84.1511</v>
      </c>
      <c r="Q14" s="190">
        <v>-52.822800000000001</v>
      </c>
      <c r="R14" s="190">
        <v>-62.375399999999999</v>
      </c>
      <c r="S14" s="190">
        <v>-22.7028</v>
      </c>
      <c r="T14" s="190">
        <v>-24.410799999999998</v>
      </c>
      <c r="U14" s="190">
        <v>-35.779199999999996</v>
      </c>
      <c r="V14" s="190">
        <v>-52.189599999999999</v>
      </c>
      <c r="W14" s="190">
        <v>-44.594099999999997</v>
      </c>
      <c r="X14" s="190">
        <v>-46.276900000000005</v>
      </c>
      <c r="Y14" s="190">
        <v>-41.1785</v>
      </c>
      <c r="Z14" s="190">
        <v>-54.098800000000004</v>
      </c>
      <c r="AA14" s="190">
        <v>-94.38669999999999</v>
      </c>
      <c r="AB14" s="190">
        <v>-68.116</v>
      </c>
      <c r="AC14" s="190">
        <v>-21.329699999999999</v>
      </c>
      <c r="AD14" s="190">
        <v>-45.133600000000001</v>
      </c>
      <c r="AE14" s="190">
        <v>-41.103999999999999</v>
      </c>
      <c r="AF14" s="190">
        <v>-52.287500000000001</v>
      </c>
      <c r="AG14" s="190">
        <v>-39.996499999999997</v>
      </c>
      <c r="AH14" s="190">
        <v>-34.947000000000003</v>
      </c>
      <c r="AI14" s="203"/>
      <c r="AJ14" s="203"/>
      <c r="AK14" s="203"/>
      <c r="AL14" s="203"/>
      <c r="AM14" s="203"/>
      <c r="AN14" s="167"/>
      <c r="AO14" s="167"/>
      <c r="AP14" s="167"/>
      <c r="AQ14" s="167"/>
      <c r="AR14" s="167"/>
      <c r="AS14" s="167"/>
      <c r="AT14" s="167"/>
      <c r="AU14" s="167"/>
      <c r="AV14" s="167"/>
      <c r="AW14" s="167"/>
      <c r="AX14" s="167"/>
      <c r="AY14" s="167"/>
    </row>
    <row r="15" spans="1:51" ht="15" x14ac:dyDescent="0.25">
      <c r="A15" s="149">
        <f>YampaRiverInflow.TotalOutflow!A15</f>
        <v>45017</v>
      </c>
      <c r="B15" s="280"/>
      <c r="C15" s="270"/>
      <c r="D15" s="285">
        <v>-41.89</v>
      </c>
      <c r="E15" s="190">
        <v>-58.070099999999996</v>
      </c>
      <c r="F15" s="190">
        <v>-46.224299999999999</v>
      </c>
      <c r="G15" s="190">
        <v>-45.231099999999998</v>
      </c>
      <c r="H15" s="190">
        <v>-21.337199999999999</v>
      </c>
      <c r="I15" s="190">
        <v>-46.392000000000003</v>
      </c>
      <c r="J15" s="190">
        <v>-46.931699999999999</v>
      </c>
      <c r="K15" s="190">
        <v>-10.3939</v>
      </c>
      <c r="L15" s="190">
        <v>-22.183299999999999</v>
      </c>
      <c r="M15" s="190">
        <v>-50.360900000000001</v>
      </c>
      <c r="N15" s="190">
        <v>-34.244300000000003</v>
      </c>
      <c r="O15" s="190">
        <v>-28.298599999999997</v>
      </c>
      <c r="P15" s="190">
        <v>-23.056999999999999</v>
      </c>
      <c r="Q15" s="190">
        <v>-23.6526</v>
      </c>
      <c r="R15" s="190">
        <v>-18.731300000000001</v>
      </c>
      <c r="S15" s="190">
        <v>-34.493000000000002</v>
      </c>
      <c r="T15" s="190">
        <v>-34.719099999999997</v>
      </c>
      <c r="U15" s="190">
        <v>-39.354300000000002</v>
      </c>
      <c r="V15" s="190">
        <v>-36.816499999999998</v>
      </c>
      <c r="W15" s="190">
        <v>-31.096499999999999</v>
      </c>
      <c r="X15" s="190">
        <v>-26.820700000000002</v>
      </c>
      <c r="Y15" s="190">
        <v>-39.596599999999995</v>
      </c>
      <c r="Z15" s="190">
        <v>-38.490600000000001</v>
      </c>
      <c r="AA15" s="190">
        <v>-7.4329700000000001</v>
      </c>
      <c r="AB15" s="190">
        <v>-6.8644499999999997</v>
      </c>
      <c r="AC15" s="190">
        <v>-16.915599999999998</v>
      </c>
      <c r="AD15" s="190">
        <v>-37.536199999999994</v>
      </c>
      <c r="AE15" s="190">
        <v>-51.6753</v>
      </c>
      <c r="AF15" s="190">
        <v>-49.0565</v>
      </c>
      <c r="AG15" s="190">
        <v>3.8323470000000004</v>
      </c>
      <c r="AH15" s="190">
        <v>-59.116</v>
      </c>
      <c r="AI15" s="203"/>
      <c r="AJ15" s="203"/>
      <c r="AK15" s="203"/>
      <c r="AL15" s="203"/>
      <c r="AM15" s="203"/>
      <c r="AN15" s="167"/>
      <c r="AO15" s="167"/>
      <c r="AP15" s="167"/>
      <c r="AQ15" s="167"/>
      <c r="AR15" s="167"/>
      <c r="AS15" s="167"/>
      <c r="AT15" s="167"/>
      <c r="AU15" s="167"/>
      <c r="AV15" s="167"/>
      <c r="AW15" s="167"/>
      <c r="AX15" s="167"/>
      <c r="AY15" s="167"/>
    </row>
    <row r="16" spans="1:51" ht="15" x14ac:dyDescent="0.25">
      <c r="A16" s="149">
        <f>YampaRiverInflow.TotalOutflow!A16</f>
        <v>45047</v>
      </c>
      <c r="B16" s="280"/>
      <c r="C16" s="270"/>
      <c r="D16" s="285">
        <v>-37.652999999999999</v>
      </c>
      <c r="E16" s="190">
        <v>-19.098700000000001</v>
      </c>
      <c r="F16" s="190">
        <v>-31.252700000000001</v>
      </c>
      <c r="G16" s="190">
        <v>-147.96199999999999</v>
      </c>
      <c r="H16" s="190">
        <v>-29.909500000000001</v>
      </c>
      <c r="I16" s="190">
        <v>-28.129300000000001</v>
      </c>
      <c r="J16" s="190">
        <v>-49.9146</v>
      </c>
      <c r="K16" s="190">
        <v>-34.603400000000001</v>
      </c>
      <c r="L16" s="190">
        <v>-27.749099999999999</v>
      </c>
      <c r="M16" s="190">
        <v>-15.6434</v>
      </c>
      <c r="N16" s="190">
        <v>-26.480900000000002</v>
      </c>
      <c r="O16" s="190">
        <v>-13.461499999999999</v>
      </c>
      <c r="P16" s="190">
        <v>-3.12216</v>
      </c>
      <c r="Q16" s="190">
        <v>-37.49</v>
      </c>
      <c r="R16" s="190">
        <v>-28.581900000000001</v>
      </c>
      <c r="S16" s="190">
        <v>-34.988099999999996</v>
      </c>
      <c r="T16" s="190">
        <v>-27.610599999999998</v>
      </c>
      <c r="U16" s="190">
        <v>-13.771700000000001</v>
      </c>
      <c r="V16" s="190">
        <v>-19.453499999999998</v>
      </c>
      <c r="W16" s="190">
        <v>-43.834099999999999</v>
      </c>
      <c r="X16" s="190">
        <v>-36.948999999999998</v>
      </c>
      <c r="Y16" s="190">
        <v>-18.708599999999997</v>
      </c>
      <c r="Z16" s="190">
        <v>-25.398700000000002</v>
      </c>
      <c r="AA16" s="190">
        <v>-18.684200000000001</v>
      </c>
      <c r="AB16" s="190">
        <v>-10.974200000000002</v>
      </c>
      <c r="AC16" s="190">
        <v>-34.367400000000004</v>
      </c>
      <c r="AD16" s="190">
        <v>-27.658300000000001</v>
      </c>
      <c r="AE16" s="190">
        <v>-22.264099999999999</v>
      </c>
      <c r="AF16" s="190">
        <v>-16.6996</v>
      </c>
      <c r="AG16" s="190">
        <v>-67.282200000000003</v>
      </c>
      <c r="AH16" s="190">
        <v>-19.012</v>
      </c>
      <c r="AI16" s="203"/>
      <c r="AJ16" s="203"/>
      <c r="AK16" s="203"/>
      <c r="AL16" s="203"/>
      <c r="AM16" s="203"/>
      <c r="AN16" s="167"/>
      <c r="AO16" s="167"/>
      <c r="AP16" s="167"/>
      <c r="AQ16" s="167"/>
      <c r="AR16" s="167"/>
      <c r="AS16" s="167"/>
      <c r="AT16" s="167"/>
      <c r="AU16" s="167"/>
      <c r="AV16" s="167"/>
      <c r="AW16" s="167"/>
      <c r="AX16" s="167"/>
      <c r="AY16" s="167"/>
    </row>
    <row r="17" spans="1:51" ht="15" x14ac:dyDescent="0.25">
      <c r="A17" s="149">
        <f>YampaRiverInflow.TotalOutflow!A17</f>
        <v>45078</v>
      </c>
      <c r="B17" s="280"/>
      <c r="C17" s="270"/>
      <c r="D17" s="285">
        <v>-51.258000000000003</v>
      </c>
      <c r="E17" s="190">
        <v>-49.321300000000001</v>
      </c>
      <c r="F17" s="190">
        <v>-51.9298</v>
      </c>
      <c r="G17" s="190">
        <v>-183.62299999999999</v>
      </c>
      <c r="H17" s="190">
        <v>-63.558300000000003</v>
      </c>
      <c r="I17" s="190">
        <v>-43.443300000000001</v>
      </c>
      <c r="J17" s="190">
        <v>-78.712100000000007</v>
      </c>
      <c r="K17" s="190">
        <v>-44.4283</v>
      </c>
      <c r="L17" s="190">
        <v>-46.623400000000004</v>
      </c>
      <c r="M17" s="190">
        <v>-26.48</v>
      </c>
      <c r="N17" s="190">
        <v>-49.249099999999999</v>
      </c>
      <c r="O17" s="190">
        <v>-37.820300000000003</v>
      </c>
      <c r="P17" s="190">
        <v>-37.123800000000003</v>
      </c>
      <c r="Q17" s="190">
        <v>-46.805699999999995</v>
      </c>
      <c r="R17" s="190">
        <v>-42.2714</v>
      </c>
      <c r="S17" s="190">
        <v>-36.915500000000002</v>
      </c>
      <c r="T17" s="190">
        <v>-53.137800000000006</v>
      </c>
      <c r="U17" s="190">
        <v>-64.9482</v>
      </c>
      <c r="V17" s="190">
        <v>-25.7806</v>
      </c>
      <c r="W17" s="190">
        <v>-34.943199999999997</v>
      </c>
      <c r="X17" s="190">
        <v>-51.296099999999996</v>
      </c>
      <c r="Y17" s="190">
        <v>-57.331800000000001</v>
      </c>
      <c r="Z17" s="190">
        <v>-54.558199999999999</v>
      </c>
      <c r="AA17" s="190">
        <v>-68.587000000000003</v>
      </c>
      <c r="AB17" s="190">
        <v>-37.685099999999998</v>
      </c>
      <c r="AC17" s="190">
        <v>-32.256500000000003</v>
      </c>
      <c r="AD17" s="190">
        <v>-52.228699999999996</v>
      </c>
      <c r="AE17" s="190">
        <v>-55.433399999999999</v>
      </c>
      <c r="AF17" s="190">
        <v>-50.623800000000003</v>
      </c>
      <c r="AG17" s="190">
        <v>-49.755000000000003</v>
      </c>
      <c r="AH17" s="190">
        <v>-57.844000000000001</v>
      </c>
      <c r="AI17" s="203"/>
      <c r="AJ17" s="203"/>
      <c r="AK17" s="203"/>
      <c r="AL17" s="203"/>
      <c r="AM17" s="203"/>
      <c r="AN17" s="167"/>
      <c r="AO17" s="167"/>
      <c r="AP17" s="167"/>
      <c r="AQ17" s="167"/>
      <c r="AR17" s="167"/>
      <c r="AS17" s="167"/>
      <c r="AT17" s="167"/>
      <c r="AU17" s="167"/>
      <c r="AV17" s="167"/>
      <c r="AW17" s="167"/>
      <c r="AX17" s="167"/>
      <c r="AY17" s="167"/>
    </row>
    <row r="18" spans="1:51" ht="15" x14ac:dyDescent="0.25">
      <c r="A18" s="149">
        <f>YampaRiverInflow.TotalOutflow!A18</f>
        <v>45108</v>
      </c>
      <c r="B18" s="280"/>
      <c r="C18" s="270"/>
      <c r="D18" s="285">
        <v>-31.135000000000002</v>
      </c>
      <c r="E18" s="190">
        <v>-25.503700000000002</v>
      </c>
      <c r="F18" s="190">
        <v>-48.567099999999996</v>
      </c>
      <c r="G18" s="190">
        <v>-182.99199999999999</v>
      </c>
      <c r="H18" s="190">
        <v>-65.305999999999997</v>
      </c>
      <c r="I18" s="190">
        <v>-37.942</v>
      </c>
      <c r="J18" s="190">
        <v>-73.786799999999999</v>
      </c>
      <c r="K18" s="190">
        <v>-40.766500000000001</v>
      </c>
      <c r="L18" s="190">
        <v>-6.4570799999999995</v>
      </c>
      <c r="M18" s="190">
        <v>-40.478199999999994</v>
      </c>
      <c r="N18" s="190">
        <v>-35.347099999999998</v>
      </c>
      <c r="O18" s="190">
        <v>-30.984200000000001</v>
      </c>
      <c r="P18" s="190">
        <v>-12.644399999999999</v>
      </c>
      <c r="Q18" s="190">
        <v>-15.251700000000001</v>
      </c>
      <c r="R18" s="190">
        <v>-52.766100000000002</v>
      </c>
      <c r="S18" s="190">
        <v>-45.935900000000004</v>
      </c>
      <c r="T18" s="190">
        <v>-47.300400000000003</v>
      </c>
      <c r="U18" s="190">
        <v>-39.221400000000003</v>
      </c>
      <c r="V18" s="190">
        <v>-35.222799999999999</v>
      </c>
      <c r="W18" s="190">
        <v>-42.721499999999999</v>
      </c>
      <c r="X18" s="190">
        <v>-48.900100000000002</v>
      </c>
      <c r="Y18" s="190">
        <v>-17.8947</v>
      </c>
      <c r="Z18" s="190">
        <v>-23.696200000000001</v>
      </c>
      <c r="AA18" s="190">
        <v>-7.1829000000000001</v>
      </c>
      <c r="AB18" s="190">
        <v>-15.904399999999999</v>
      </c>
      <c r="AC18" s="190">
        <v>-28.589599999999997</v>
      </c>
      <c r="AD18" s="190">
        <v>-43.727499999999999</v>
      </c>
      <c r="AE18" s="190">
        <v>-35.582300000000004</v>
      </c>
      <c r="AF18" s="190">
        <v>-30.575500000000002</v>
      </c>
      <c r="AG18" s="190">
        <v>-37.180800000000005</v>
      </c>
      <c r="AH18" s="190">
        <v>-48.3</v>
      </c>
      <c r="AI18" s="203"/>
      <c r="AJ18" s="203"/>
      <c r="AK18" s="203"/>
      <c r="AL18" s="203"/>
      <c r="AM18" s="203"/>
      <c r="AN18" s="167"/>
      <c r="AO18" s="167"/>
      <c r="AP18" s="167"/>
      <c r="AQ18" s="167"/>
      <c r="AR18" s="167"/>
      <c r="AS18" s="167"/>
      <c r="AT18" s="167"/>
      <c r="AU18" s="167"/>
      <c r="AV18" s="167"/>
      <c r="AW18" s="167"/>
      <c r="AX18" s="167"/>
      <c r="AY18" s="167"/>
    </row>
    <row r="19" spans="1:51" ht="15" x14ac:dyDescent="0.25">
      <c r="A19" s="149">
        <f>YampaRiverInflow.TotalOutflow!A19</f>
        <v>45139</v>
      </c>
      <c r="B19" s="280"/>
      <c r="C19" s="270"/>
      <c r="D19" s="285">
        <v>-31.536999999999999</v>
      </c>
      <c r="E19" s="190">
        <v>5.8436199999999996</v>
      </c>
      <c r="F19" s="190">
        <v>-37.121300000000005</v>
      </c>
      <c r="G19" s="190">
        <v>-39.379899999999999</v>
      </c>
      <c r="H19" s="190">
        <v>-27.815000000000001</v>
      </c>
      <c r="I19" s="190">
        <v>-14.0517</v>
      </c>
      <c r="J19" s="190">
        <v>-65.381299999999996</v>
      </c>
      <c r="K19" s="190">
        <v>-36.5657</v>
      </c>
      <c r="L19" s="190">
        <v>-19.854400000000002</v>
      </c>
      <c r="M19" s="190">
        <v>-3.75305</v>
      </c>
      <c r="N19" s="190">
        <v>-2.8775900000000001</v>
      </c>
      <c r="O19" s="190">
        <v>-12.666399999999999</v>
      </c>
      <c r="P19" s="190">
        <v>-13.9602</v>
      </c>
      <c r="Q19" s="190">
        <v>-39.998400000000004</v>
      </c>
      <c r="R19" s="190">
        <v>7.2850600000000005</v>
      </c>
      <c r="S19" s="190">
        <v>-24.3444</v>
      </c>
      <c r="T19" s="190">
        <v>-33.449400000000004</v>
      </c>
      <c r="U19" s="190">
        <v>-19.831900000000001</v>
      </c>
      <c r="V19" s="190">
        <v>-46.257599999999996</v>
      </c>
      <c r="W19" s="190">
        <v>-32.945300000000003</v>
      </c>
      <c r="X19" s="190">
        <v>-39.458300000000001</v>
      </c>
      <c r="Y19" s="190">
        <v>-23.445799999999998</v>
      </c>
      <c r="Z19" s="190">
        <v>-14.442500000000001</v>
      </c>
      <c r="AA19" s="190">
        <v>-5.3147600000000006</v>
      </c>
      <c r="AB19" s="190">
        <v>-20.151</v>
      </c>
      <c r="AC19" s="190">
        <v>-29.148299999999999</v>
      </c>
      <c r="AD19" s="190">
        <v>-33.437899999999999</v>
      </c>
      <c r="AE19" s="190">
        <v>-29.450599999999998</v>
      </c>
      <c r="AF19" s="190">
        <v>-25.803599999999999</v>
      </c>
      <c r="AG19" s="190">
        <v>-58.466900000000003</v>
      </c>
      <c r="AH19" s="190">
        <v>-23.998000000000001</v>
      </c>
      <c r="AI19" s="203"/>
      <c r="AJ19" s="203"/>
      <c r="AK19" s="203"/>
      <c r="AL19" s="203"/>
      <c r="AM19" s="203"/>
      <c r="AN19" s="167"/>
      <c r="AO19" s="167"/>
      <c r="AP19" s="167"/>
      <c r="AQ19" s="167"/>
      <c r="AR19" s="167"/>
      <c r="AS19" s="167"/>
      <c r="AT19" s="167"/>
      <c r="AU19" s="167"/>
      <c r="AV19" s="167"/>
      <c r="AW19" s="167"/>
      <c r="AX19" s="167"/>
      <c r="AY19" s="167"/>
    </row>
    <row r="20" spans="1:51" ht="15" x14ac:dyDescent="0.25">
      <c r="A20" s="149">
        <f>YampaRiverInflow.TotalOutflow!A20</f>
        <v>45170</v>
      </c>
      <c r="B20" s="280"/>
      <c r="C20" s="270"/>
      <c r="D20" s="285">
        <v>-10.928000000000001</v>
      </c>
      <c r="E20" s="190">
        <v>-12.745700000000001</v>
      </c>
      <c r="F20" s="190">
        <v>-31.333599999999997</v>
      </c>
      <c r="G20" s="190">
        <v>-19.856300000000001</v>
      </c>
      <c r="H20" s="190">
        <v>-41.415900000000001</v>
      </c>
      <c r="I20" s="190">
        <v>-22.555199999999999</v>
      </c>
      <c r="J20" s="190">
        <v>0.85353000000000001</v>
      </c>
      <c r="K20" s="190">
        <v>-61.966300000000004</v>
      </c>
      <c r="L20" s="190">
        <v>-54.048999999999999</v>
      </c>
      <c r="M20" s="190">
        <v>-27.7121</v>
      </c>
      <c r="N20" s="190">
        <v>-18.022099999999998</v>
      </c>
      <c r="O20" s="190">
        <v>-8.8447199999999988</v>
      </c>
      <c r="P20" s="190">
        <v>-17.9664</v>
      </c>
      <c r="Q20" s="190">
        <v>-5.1358199999999998</v>
      </c>
      <c r="R20" s="190">
        <v>-10.9739</v>
      </c>
      <c r="S20" s="190">
        <v>-32.469799999999999</v>
      </c>
      <c r="T20" s="190">
        <v>-35.090000000000003</v>
      </c>
      <c r="U20" s="190">
        <v>-20.7882</v>
      </c>
      <c r="V20" s="190">
        <v>-50.804099999999998</v>
      </c>
      <c r="W20" s="190">
        <v>-26.487200000000001</v>
      </c>
      <c r="X20" s="190">
        <v>-30.253900000000002</v>
      </c>
      <c r="Y20" s="190">
        <v>-43.0578</v>
      </c>
      <c r="Z20" s="190">
        <v>-36.350099999999998</v>
      </c>
      <c r="AA20" s="190">
        <v>-18.872799999999998</v>
      </c>
      <c r="AB20" s="190">
        <v>-16.6816</v>
      </c>
      <c r="AC20" s="190">
        <v>-22.602599999999999</v>
      </c>
      <c r="AD20" s="190">
        <v>-13.866299999999999</v>
      </c>
      <c r="AE20" s="190">
        <v>-20.75</v>
      </c>
      <c r="AF20" s="190">
        <v>-8.9183799999999991</v>
      </c>
      <c r="AG20" s="190">
        <v>-33.353900000000003</v>
      </c>
      <c r="AH20" s="190">
        <v>-15.521000000000001</v>
      </c>
      <c r="AI20" s="203"/>
      <c r="AJ20" s="203"/>
      <c r="AK20" s="203"/>
      <c r="AL20" s="203"/>
      <c r="AM20" s="203"/>
      <c r="AN20" s="167"/>
      <c r="AO20" s="167"/>
      <c r="AP20" s="167"/>
      <c r="AQ20" s="167"/>
      <c r="AR20" s="167"/>
      <c r="AS20" s="167"/>
      <c r="AT20" s="167"/>
      <c r="AU20" s="167"/>
      <c r="AV20" s="167"/>
      <c r="AW20" s="167"/>
      <c r="AX20" s="167"/>
      <c r="AY20" s="167"/>
    </row>
    <row r="21" spans="1:51" ht="15" x14ac:dyDescent="0.25">
      <c r="A21" s="149">
        <f>YampaRiverInflow.TotalOutflow!A21</f>
        <v>45200</v>
      </c>
      <c r="B21" s="280"/>
      <c r="C21" s="270"/>
      <c r="D21" s="285">
        <v>-7.6130000000000004</v>
      </c>
      <c r="E21" s="190">
        <v>-15.058</v>
      </c>
      <c r="F21" s="190">
        <v>-8.1872799999999994</v>
      </c>
      <c r="G21" s="190">
        <v>-13.261700000000001</v>
      </c>
      <c r="H21" s="190">
        <v>8.3438300000000005</v>
      </c>
      <c r="I21" s="190">
        <v>1.6283399999999999</v>
      </c>
      <c r="J21" s="190">
        <v>-1.5256099999999999</v>
      </c>
      <c r="K21" s="190">
        <v>0.55819000000000007</v>
      </c>
      <c r="L21" s="190">
        <v>-0.40666000000000002</v>
      </c>
      <c r="M21" s="190">
        <v>-3.3743600000000002</v>
      </c>
      <c r="N21" s="190">
        <v>10.40099</v>
      </c>
      <c r="O21" s="190">
        <v>3.1250999999999998</v>
      </c>
      <c r="P21" s="190">
        <v>0.16553999999999999</v>
      </c>
      <c r="Q21" s="190">
        <v>26.085080000000001</v>
      </c>
      <c r="R21" s="190">
        <v>-4.4398100000000005</v>
      </c>
      <c r="S21" s="190">
        <v>7.4000500000000002</v>
      </c>
      <c r="T21" s="190">
        <v>-11.6661</v>
      </c>
      <c r="U21" s="190">
        <v>-2.7408399999999999</v>
      </c>
      <c r="V21" s="190">
        <v>-4.4333</v>
      </c>
      <c r="W21" s="190">
        <v>-10.0848</v>
      </c>
      <c r="X21" s="190">
        <v>-27.032599999999999</v>
      </c>
      <c r="Y21" s="190">
        <v>-5.7554099999999995</v>
      </c>
      <c r="Z21" s="190">
        <v>-10.2515</v>
      </c>
      <c r="AA21" s="190">
        <v>-12.6999</v>
      </c>
      <c r="AB21" s="190">
        <v>-3.16777</v>
      </c>
      <c r="AC21" s="190">
        <v>-24.611999999999998</v>
      </c>
      <c r="AD21" s="190">
        <v>-28.077099999999998</v>
      </c>
      <c r="AE21" s="190">
        <v>-12.1576</v>
      </c>
      <c r="AF21" s="190">
        <v>1.7223250000000001</v>
      </c>
      <c r="AG21" s="190">
        <v>-9.7818899999999989</v>
      </c>
      <c r="AH21" s="190">
        <v>3.17</v>
      </c>
      <c r="AI21" s="203"/>
      <c r="AJ21" s="203"/>
      <c r="AK21" s="203"/>
      <c r="AL21" s="203"/>
      <c r="AM21" s="203"/>
      <c r="AN21" s="167"/>
      <c r="AO21" s="167"/>
      <c r="AP21" s="167"/>
      <c r="AQ21" s="167"/>
      <c r="AR21" s="167"/>
      <c r="AS21" s="167"/>
      <c r="AT21" s="167"/>
      <c r="AU21" s="167"/>
      <c r="AV21" s="167"/>
      <c r="AW21" s="167"/>
      <c r="AX21" s="167"/>
      <c r="AY21" s="167"/>
    </row>
    <row r="22" spans="1:51" ht="15" x14ac:dyDescent="0.25">
      <c r="A22" s="149">
        <f>YampaRiverInflow.TotalOutflow!A22</f>
        <v>45231</v>
      </c>
      <c r="B22" s="280"/>
      <c r="C22" s="270"/>
      <c r="D22" s="285">
        <v>8.7159999999999993</v>
      </c>
      <c r="E22" s="190">
        <v>-7.5486000000000004</v>
      </c>
      <c r="F22" s="190">
        <v>1.3323900000000002</v>
      </c>
      <c r="G22" s="190">
        <v>8.9617099999999983</v>
      </c>
      <c r="H22" s="190">
        <v>4.5023100000000005</v>
      </c>
      <c r="I22" s="190">
        <v>13.97513</v>
      </c>
      <c r="J22" s="190">
        <v>6.8756899999999996</v>
      </c>
      <c r="K22" s="190">
        <v>-37.753900000000002</v>
      </c>
      <c r="L22" s="190">
        <v>12.579600000000001</v>
      </c>
      <c r="M22" s="190">
        <v>4.9528100000000004</v>
      </c>
      <c r="N22" s="190">
        <v>14.292</v>
      </c>
      <c r="O22" s="190">
        <v>10.398250000000001</v>
      </c>
      <c r="P22" s="190">
        <v>14.77266</v>
      </c>
      <c r="Q22" s="190">
        <v>2.89751</v>
      </c>
      <c r="R22" s="190">
        <v>-5.1595500000000003</v>
      </c>
      <c r="S22" s="190">
        <v>8.3595300000000012</v>
      </c>
      <c r="T22" s="190">
        <v>0.24359</v>
      </c>
      <c r="U22" s="190">
        <v>-2.1938</v>
      </c>
      <c r="V22" s="190">
        <v>-8.1242999999999999</v>
      </c>
      <c r="W22" s="190">
        <v>-20.0396</v>
      </c>
      <c r="X22" s="190">
        <v>-7.1350500000000006</v>
      </c>
      <c r="Y22" s="190">
        <v>-4.9749300000000005</v>
      </c>
      <c r="Z22" s="190">
        <v>-2.7747700000000002</v>
      </c>
      <c r="AA22" s="190">
        <v>-5.4642499999999998</v>
      </c>
      <c r="AB22" s="190">
        <v>12.753399999999999</v>
      </c>
      <c r="AC22" s="190">
        <v>1.235026</v>
      </c>
      <c r="AD22" s="190">
        <v>6.9389319999999994</v>
      </c>
      <c r="AE22" s="190">
        <v>-9.7391900000000007</v>
      </c>
      <c r="AF22" s="190">
        <v>26.70477</v>
      </c>
      <c r="AG22" s="190">
        <v>4.1004740000000002</v>
      </c>
      <c r="AH22" s="190">
        <v>8.6760000000000002</v>
      </c>
      <c r="AI22" s="203"/>
      <c r="AJ22" s="203"/>
      <c r="AK22" s="203"/>
      <c r="AL22" s="203"/>
      <c r="AM22" s="203"/>
      <c r="AN22" s="167"/>
      <c r="AO22" s="167"/>
      <c r="AP22" s="167"/>
      <c r="AQ22" s="167"/>
      <c r="AR22" s="167"/>
      <c r="AS22" s="167"/>
      <c r="AT22" s="167"/>
      <c r="AU22" s="167"/>
      <c r="AV22" s="167"/>
      <c r="AW22" s="167"/>
      <c r="AX22" s="167"/>
      <c r="AY22" s="167"/>
    </row>
    <row r="23" spans="1:51" ht="15" x14ac:dyDescent="0.25">
      <c r="A23" s="149">
        <f>YampaRiverInflow.TotalOutflow!A23</f>
        <v>45261</v>
      </c>
      <c r="B23" s="280"/>
      <c r="C23" s="270"/>
      <c r="D23" s="285">
        <v>16.178999999999998</v>
      </c>
      <c r="E23" s="190">
        <v>4.6582799999999995</v>
      </c>
      <c r="F23" s="190">
        <v>11.40897</v>
      </c>
      <c r="G23" s="190">
        <v>18.883740000000003</v>
      </c>
      <c r="H23" s="190">
        <v>6.48062</v>
      </c>
      <c r="I23" s="190">
        <v>-1.6886700000000001</v>
      </c>
      <c r="J23" s="190">
        <v>-26.622299999999999</v>
      </c>
      <c r="K23" s="190">
        <v>-69.312100000000001</v>
      </c>
      <c r="L23" s="190">
        <v>30.47054</v>
      </c>
      <c r="M23" s="190">
        <v>12.73404</v>
      </c>
      <c r="N23" s="190">
        <v>16.88007</v>
      </c>
      <c r="O23" s="190">
        <v>5.8597900000000003</v>
      </c>
      <c r="P23" s="190">
        <v>7.4444699999999999</v>
      </c>
      <c r="Q23" s="190">
        <v>33.224269999999997</v>
      </c>
      <c r="R23" s="190">
        <v>12.479979999999999</v>
      </c>
      <c r="S23" s="190">
        <v>17.551400000000001</v>
      </c>
      <c r="T23" s="190">
        <v>6.2706099999999996</v>
      </c>
      <c r="U23" s="190">
        <v>38.814579999999999</v>
      </c>
      <c r="V23" s="190">
        <v>9.5693099999999998</v>
      </c>
      <c r="W23" s="190">
        <v>34.180550000000004</v>
      </c>
      <c r="X23" s="190">
        <v>4.3811200000000001</v>
      </c>
      <c r="Y23" s="190">
        <v>12.84577</v>
      </c>
      <c r="Z23" s="190">
        <v>-9.6169899999999995</v>
      </c>
      <c r="AA23" s="190">
        <v>8.3672789999999999</v>
      </c>
      <c r="AB23" s="190">
        <v>21.699849999999998</v>
      </c>
      <c r="AC23" s="190">
        <v>30.923099999999998</v>
      </c>
      <c r="AD23" s="190">
        <v>2.6434799999999998</v>
      </c>
      <c r="AE23" s="190">
        <v>7.848967</v>
      </c>
      <c r="AF23" s="190">
        <v>2.9376329999999999</v>
      </c>
      <c r="AG23" s="190">
        <v>20.856740000000002</v>
      </c>
      <c r="AH23" s="190">
        <v>18.335000000000001</v>
      </c>
      <c r="AI23" s="203"/>
      <c r="AJ23" s="203"/>
      <c r="AK23" s="203"/>
      <c r="AL23" s="203"/>
      <c r="AM23" s="203"/>
      <c r="AN23" s="167"/>
      <c r="AO23" s="167"/>
      <c r="AP23" s="167"/>
      <c r="AQ23" s="167"/>
      <c r="AR23" s="167"/>
      <c r="AS23" s="167"/>
      <c r="AT23" s="167"/>
      <c r="AU23" s="167"/>
      <c r="AV23" s="167"/>
      <c r="AW23" s="167"/>
      <c r="AX23" s="167"/>
      <c r="AY23" s="167"/>
    </row>
    <row r="24" spans="1:51" ht="15" x14ac:dyDescent="0.25">
      <c r="A24" s="149">
        <f>YampaRiverInflow.TotalOutflow!A24</f>
        <v>45292</v>
      </c>
      <c r="B24" s="280"/>
      <c r="C24" s="270"/>
      <c r="D24" s="285">
        <v>-11.84</v>
      </c>
      <c r="E24" s="190">
        <v>33.015449999999994</v>
      </c>
      <c r="F24" s="190">
        <v>-30.712700000000002</v>
      </c>
      <c r="G24" s="190">
        <v>-2.2970100000000002</v>
      </c>
      <c r="H24" s="190">
        <v>-5.6275300000000001</v>
      </c>
      <c r="I24" s="190">
        <v>-64.680900000000008</v>
      </c>
      <c r="J24" s="190">
        <v>-113.199</v>
      </c>
      <c r="K24" s="190">
        <v>36.242400000000004</v>
      </c>
      <c r="L24" s="190">
        <v>-10.6774</v>
      </c>
      <c r="M24" s="190">
        <v>8.1581399999999995</v>
      </c>
      <c r="N24" s="190">
        <v>1.3930199999999999</v>
      </c>
      <c r="O24" s="190">
        <v>10.17</v>
      </c>
      <c r="P24" s="190">
        <v>3.6542600000000003</v>
      </c>
      <c r="Q24" s="190">
        <v>8.1713000000000005</v>
      </c>
      <c r="R24" s="190">
        <v>-29.2118</v>
      </c>
      <c r="S24" s="190">
        <v>-12.4862</v>
      </c>
      <c r="T24" s="190">
        <v>-4.2013100000000003</v>
      </c>
      <c r="U24" s="190">
        <v>-21.987200000000001</v>
      </c>
      <c r="V24" s="190">
        <v>21.381310000000003</v>
      </c>
      <c r="W24" s="190">
        <v>-39.100499999999997</v>
      </c>
      <c r="X24" s="190">
        <v>-31.088799999999999</v>
      </c>
      <c r="Y24" s="190">
        <v>7.3067399999999996</v>
      </c>
      <c r="Z24" s="190">
        <v>-13.319000000000001</v>
      </c>
      <c r="AA24" s="190">
        <v>-6.39839</v>
      </c>
      <c r="AB24" s="190">
        <v>-23.134</v>
      </c>
      <c r="AC24" s="190">
        <v>-29.637900000000002</v>
      </c>
      <c r="AD24" s="190">
        <v>-24.356300000000001</v>
      </c>
      <c r="AE24" s="190">
        <v>-6.12601</v>
      </c>
      <c r="AF24" s="190">
        <v>-35.9651</v>
      </c>
      <c r="AG24" s="190">
        <v>-1.4319999999999999</v>
      </c>
      <c r="AH24" s="190">
        <v>-16.688599999999997</v>
      </c>
      <c r="AI24" s="203"/>
      <c r="AJ24" s="203"/>
      <c r="AK24" s="203"/>
      <c r="AL24" s="203"/>
      <c r="AM24" s="203"/>
      <c r="AN24" s="167"/>
      <c r="AO24" s="167"/>
      <c r="AP24" s="167"/>
      <c r="AQ24" s="167"/>
      <c r="AR24" s="167"/>
      <c r="AS24" s="167"/>
      <c r="AT24" s="167"/>
      <c r="AU24" s="167"/>
      <c r="AV24" s="167"/>
      <c r="AW24" s="167"/>
      <c r="AX24" s="167"/>
      <c r="AY24" s="167"/>
    </row>
    <row r="25" spans="1:51" ht="15" x14ac:dyDescent="0.25">
      <c r="A25" s="149">
        <f>YampaRiverInflow.TotalOutflow!A25</f>
        <v>45323</v>
      </c>
      <c r="B25" s="280"/>
      <c r="C25" s="270"/>
      <c r="D25" s="285">
        <v>-27.518999999999998</v>
      </c>
      <c r="E25" s="190">
        <v>-17.1022</v>
      </c>
      <c r="F25" s="190">
        <v>-38.901800000000001</v>
      </c>
      <c r="G25" s="190">
        <v>-63.575199999999995</v>
      </c>
      <c r="H25" s="190">
        <v>-26.556999999999999</v>
      </c>
      <c r="I25" s="190">
        <v>-43.0946</v>
      </c>
      <c r="J25" s="190">
        <v>-46.804400000000001</v>
      </c>
      <c r="K25" s="190">
        <v>-20.875299999999999</v>
      </c>
      <c r="L25" s="190">
        <v>-24.3658</v>
      </c>
      <c r="M25" s="190">
        <v>1.18557</v>
      </c>
      <c r="N25" s="190">
        <v>-25.8432</v>
      </c>
      <c r="O25" s="190">
        <v>-4.4762599999999999</v>
      </c>
      <c r="P25" s="190">
        <v>-2.36822</v>
      </c>
      <c r="Q25" s="190">
        <v>5.9079799999999993</v>
      </c>
      <c r="R25" s="190">
        <v>-17.978400000000001</v>
      </c>
      <c r="S25" s="190">
        <v>-35.601699999999994</v>
      </c>
      <c r="T25" s="190">
        <v>-45.1038</v>
      </c>
      <c r="U25" s="190">
        <v>-5.1178299999999997</v>
      </c>
      <c r="V25" s="190">
        <v>-37.283000000000001</v>
      </c>
      <c r="W25" s="190">
        <v>-15.6464</v>
      </c>
      <c r="X25" s="190">
        <v>-40.071800000000003</v>
      </c>
      <c r="Y25" s="190">
        <v>-32.633000000000003</v>
      </c>
      <c r="Z25" s="190">
        <v>-26.703299999999999</v>
      </c>
      <c r="AA25" s="190">
        <v>-28.727499999999999</v>
      </c>
      <c r="AB25" s="190">
        <v>-41.463300000000004</v>
      </c>
      <c r="AC25" s="190">
        <v>-12.364799999999999</v>
      </c>
      <c r="AD25" s="190">
        <v>-17.944700000000001</v>
      </c>
      <c r="AE25" s="190">
        <v>-30.381799999999998</v>
      </c>
      <c r="AF25" s="190">
        <v>-39.880099999999999</v>
      </c>
      <c r="AG25" s="190">
        <v>-13.894</v>
      </c>
      <c r="AH25" s="190">
        <v>-22.5732</v>
      </c>
      <c r="AI25" s="203"/>
      <c r="AJ25" s="203"/>
      <c r="AK25" s="203"/>
      <c r="AL25" s="203"/>
      <c r="AM25" s="203"/>
      <c r="AN25" s="167"/>
      <c r="AO25" s="167"/>
      <c r="AP25" s="167"/>
      <c r="AQ25" s="167"/>
      <c r="AR25" s="167"/>
      <c r="AS25" s="167"/>
      <c r="AT25" s="167"/>
      <c r="AU25" s="167"/>
      <c r="AV25" s="167"/>
      <c r="AW25" s="167"/>
      <c r="AX25" s="167"/>
      <c r="AY25" s="167"/>
    </row>
    <row r="26" spans="1:51" ht="15" x14ac:dyDescent="0.25">
      <c r="A26" s="149">
        <f>YampaRiverInflow.TotalOutflow!A26</f>
        <v>45352</v>
      </c>
      <c r="B26" s="280"/>
      <c r="C26" s="270"/>
      <c r="D26" s="285">
        <v>-46.244</v>
      </c>
      <c r="E26" s="190">
        <v>-51.122900000000001</v>
      </c>
      <c r="F26" s="190">
        <v>-40.1935</v>
      </c>
      <c r="G26" s="190">
        <v>-34.902000000000001</v>
      </c>
      <c r="H26" s="190">
        <v>-96.0959</v>
      </c>
      <c r="I26" s="190">
        <v>-38.881300000000003</v>
      </c>
      <c r="J26" s="190">
        <v>-9.1832499999999992</v>
      </c>
      <c r="K26" s="190">
        <v>-13.1533</v>
      </c>
      <c r="L26" s="190">
        <v>-27.913900000000002</v>
      </c>
      <c r="M26" s="190">
        <v>-37.945300000000003</v>
      </c>
      <c r="N26" s="190">
        <v>-37.232500000000002</v>
      </c>
      <c r="O26" s="190">
        <v>-84.1511</v>
      </c>
      <c r="P26" s="190">
        <v>-52.822800000000001</v>
      </c>
      <c r="Q26" s="190">
        <v>-62.375399999999999</v>
      </c>
      <c r="R26" s="190">
        <v>-22.7028</v>
      </c>
      <c r="S26" s="190">
        <v>-24.410799999999998</v>
      </c>
      <c r="T26" s="190">
        <v>-35.779199999999996</v>
      </c>
      <c r="U26" s="190">
        <v>-52.189599999999999</v>
      </c>
      <c r="V26" s="190">
        <v>-44.594099999999997</v>
      </c>
      <c r="W26" s="190">
        <v>-46.276900000000005</v>
      </c>
      <c r="X26" s="190">
        <v>-41.1785</v>
      </c>
      <c r="Y26" s="190">
        <v>-54.098800000000004</v>
      </c>
      <c r="Z26" s="190">
        <v>-94.38669999999999</v>
      </c>
      <c r="AA26" s="190">
        <v>-68.116</v>
      </c>
      <c r="AB26" s="190">
        <v>-21.329699999999999</v>
      </c>
      <c r="AC26" s="190">
        <v>-45.133600000000001</v>
      </c>
      <c r="AD26" s="190">
        <v>-41.103999999999999</v>
      </c>
      <c r="AE26" s="190">
        <v>-52.287500000000001</v>
      </c>
      <c r="AF26" s="190">
        <v>-39.996499999999997</v>
      </c>
      <c r="AG26" s="190">
        <v>-34.947000000000003</v>
      </c>
      <c r="AH26" s="190">
        <v>-9.4451399999999985</v>
      </c>
      <c r="AI26" s="203"/>
      <c r="AJ26" s="203"/>
      <c r="AK26" s="203"/>
      <c r="AL26" s="203"/>
      <c r="AM26" s="203"/>
      <c r="AN26" s="167"/>
      <c r="AO26" s="167"/>
      <c r="AP26" s="167"/>
      <c r="AQ26" s="167"/>
      <c r="AR26" s="167"/>
      <c r="AS26" s="167"/>
      <c r="AT26" s="167"/>
      <c r="AU26" s="167"/>
      <c r="AV26" s="167"/>
      <c r="AW26" s="167"/>
      <c r="AX26" s="167"/>
      <c r="AY26" s="167"/>
    </row>
    <row r="27" spans="1:51" ht="15" x14ac:dyDescent="0.25">
      <c r="A27" s="149">
        <f>YampaRiverInflow.TotalOutflow!A27</f>
        <v>45383</v>
      </c>
      <c r="B27" s="280"/>
      <c r="C27" s="270"/>
      <c r="D27" s="285">
        <v>-41.89</v>
      </c>
      <c r="E27" s="190">
        <v>-46.224299999999999</v>
      </c>
      <c r="F27" s="190">
        <v>-45.231099999999998</v>
      </c>
      <c r="G27" s="190">
        <v>-21.337199999999999</v>
      </c>
      <c r="H27" s="190">
        <v>-46.392000000000003</v>
      </c>
      <c r="I27" s="190">
        <v>-46.931699999999999</v>
      </c>
      <c r="J27" s="190">
        <v>-10.3939</v>
      </c>
      <c r="K27" s="190">
        <v>-22.183299999999999</v>
      </c>
      <c r="L27" s="190">
        <v>-50.360900000000001</v>
      </c>
      <c r="M27" s="190">
        <v>-34.244300000000003</v>
      </c>
      <c r="N27" s="190">
        <v>-28.298599999999997</v>
      </c>
      <c r="O27" s="190">
        <v>-23.056999999999999</v>
      </c>
      <c r="P27" s="190">
        <v>-23.6526</v>
      </c>
      <c r="Q27" s="190">
        <v>-18.731300000000001</v>
      </c>
      <c r="R27" s="190">
        <v>-34.493000000000002</v>
      </c>
      <c r="S27" s="190">
        <v>-34.719099999999997</v>
      </c>
      <c r="T27" s="190">
        <v>-39.354300000000002</v>
      </c>
      <c r="U27" s="190">
        <v>-36.816499999999998</v>
      </c>
      <c r="V27" s="190">
        <v>-31.096499999999999</v>
      </c>
      <c r="W27" s="190">
        <v>-26.820700000000002</v>
      </c>
      <c r="X27" s="190">
        <v>-39.596599999999995</v>
      </c>
      <c r="Y27" s="190">
        <v>-38.490600000000001</v>
      </c>
      <c r="Z27" s="190">
        <v>-7.4329700000000001</v>
      </c>
      <c r="AA27" s="190">
        <v>-6.8644499999999997</v>
      </c>
      <c r="AB27" s="190">
        <v>-16.915599999999998</v>
      </c>
      <c r="AC27" s="190">
        <v>-37.536199999999994</v>
      </c>
      <c r="AD27" s="190">
        <v>-51.6753</v>
      </c>
      <c r="AE27" s="190">
        <v>-49.0565</v>
      </c>
      <c r="AF27" s="190">
        <v>3.8323470000000004</v>
      </c>
      <c r="AG27" s="190">
        <v>-59.116</v>
      </c>
      <c r="AH27" s="190">
        <v>-58.070099999999996</v>
      </c>
      <c r="AI27" s="203"/>
      <c r="AJ27" s="203"/>
      <c r="AK27" s="203"/>
      <c r="AL27" s="203"/>
      <c r="AM27" s="203"/>
      <c r="AN27" s="167"/>
      <c r="AO27" s="167"/>
      <c r="AP27" s="167"/>
      <c r="AQ27" s="167"/>
      <c r="AR27" s="167"/>
      <c r="AS27" s="167"/>
      <c r="AT27" s="167"/>
      <c r="AU27" s="167"/>
      <c r="AV27" s="167"/>
      <c r="AW27" s="167"/>
      <c r="AX27" s="167"/>
      <c r="AY27" s="167"/>
    </row>
    <row r="28" spans="1:51" ht="15" x14ac:dyDescent="0.25">
      <c r="A28" s="149">
        <f>YampaRiverInflow.TotalOutflow!A28</f>
        <v>45413</v>
      </c>
      <c r="B28" s="280"/>
      <c r="C28" s="270"/>
      <c r="D28" s="285">
        <v>-37.652999999999999</v>
      </c>
      <c r="E28" s="190">
        <v>-31.252700000000001</v>
      </c>
      <c r="F28" s="190">
        <v>-147.96199999999999</v>
      </c>
      <c r="G28" s="190">
        <v>-29.909500000000001</v>
      </c>
      <c r="H28" s="190">
        <v>-28.129300000000001</v>
      </c>
      <c r="I28" s="190">
        <v>-49.9146</v>
      </c>
      <c r="J28" s="190">
        <v>-34.603400000000001</v>
      </c>
      <c r="K28" s="190">
        <v>-27.749099999999999</v>
      </c>
      <c r="L28" s="190">
        <v>-15.6434</v>
      </c>
      <c r="M28" s="190">
        <v>-26.480900000000002</v>
      </c>
      <c r="N28" s="190">
        <v>-13.461499999999999</v>
      </c>
      <c r="O28" s="190">
        <v>-3.12216</v>
      </c>
      <c r="P28" s="190">
        <v>-37.49</v>
      </c>
      <c r="Q28" s="190">
        <v>-28.581900000000001</v>
      </c>
      <c r="R28" s="190">
        <v>-34.988099999999996</v>
      </c>
      <c r="S28" s="190">
        <v>-27.610599999999998</v>
      </c>
      <c r="T28" s="190">
        <v>-13.771700000000001</v>
      </c>
      <c r="U28" s="190">
        <v>-19.453499999999998</v>
      </c>
      <c r="V28" s="190">
        <v>-43.834099999999999</v>
      </c>
      <c r="W28" s="190">
        <v>-36.948999999999998</v>
      </c>
      <c r="X28" s="190">
        <v>-18.708599999999997</v>
      </c>
      <c r="Y28" s="190">
        <v>-25.398700000000002</v>
      </c>
      <c r="Z28" s="190">
        <v>-18.684200000000001</v>
      </c>
      <c r="AA28" s="190">
        <v>-10.974200000000002</v>
      </c>
      <c r="AB28" s="190">
        <v>-34.367400000000004</v>
      </c>
      <c r="AC28" s="190">
        <v>-27.658300000000001</v>
      </c>
      <c r="AD28" s="190">
        <v>-22.264099999999999</v>
      </c>
      <c r="AE28" s="190">
        <v>-16.6996</v>
      </c>
      <c r="AF28" s="190">
        <v>-67.282200000000003</v>
      </c>
      <c r="AG28" s="190">
        <v>-19.012</v>
      </c>
      <c r="AH28" s="190">
        <v>-19.098700000000001</v>
      </c>
      <c r="AI28" s="203"/>
      <c r="AJ28" s="203"/>
      <c r="AK28" s="203"/>
      <c r="AL28" s="203"/>
      <c r="AM28" s="203"/>
      <c r="AN28" s="167"/>
      <c r="AO28" s="167"/>
      <c r="AP28" s="167"/>
      <c r="AQ28" s="167"/>
      <c r="AR28" s="167"/>
      <c r="AS28" s="167"/>
      <c r="AT28" s="167"/>
      <c r="AU28" s="167"/>
      <c r="AV28" s="167"/>
      <c r="AW28" s="167"/>
      <c r="AX28" s="167"/>
      <c r="AY28" s="167"/>
    </row>
    <row r="29" spans="1:51" ht="15" x14ac:dyDescent="0.25">
      <c r="A29" s="149">
        <f>YampaRiverInflow.TotalOutflow!A29</f>
        <v>45444</v>
      </c>
      <c r="B29" s="280"/>
      <c r="C29" s="270"/>
      <c r="D29" s="285">
        <v>-51.258000000000003</v>
      </c>
      <c r="E29" s="190">
        <v>-51.9298</v>
      </c>
      <c r="F29" s="190">
        <v>-183.62299999999999</v>
      </c>
      <c r="G29" s="190">
        <v>-63.558300000000003</v>
      </c>
      <c r="H29" s="190">
        <v>-43.443300000000001</v>
      </c>
      <c r="I29" s="190">
        <v>-78.712100000000007</v>
      </c>
      <c r="J29" s="190">
        <v>-44.4283</v>
      </c>
      <c r="K29" s="190">
        <v>-46.623400000000004</v>
      </c>
      <c r="L29" s="190">
        <v>-26.48</v>
      </c>
      <c r="M29" s="190">
        <v>-49.249099999999999</v>
      </c>
      <c r="N29" s="190">
        <v>-37.820300000000003</v>
      </c>
      <c r="O29" s="190">
        <v>-37.123800000000003</v>
      </c>
      <c r="P29" s="190">
        <v>-46.805699999999995</v>
      </c>
      <c r="Q29" s="190">
        <v>-42.2714</v>
      </c>
      <c r="R29" s="190">
        <v>-36.915500000000002</v>
      </c>
      <c r="S29" s="190">
        <v>-53.137800000000006</v>
      </c>
      <c r="T29" s="190">
        <v>-64.9482</v>
      </c>
      <c r="U29" s="190">
        <v>-25.7806</v>
      </c>
      <c r="V29" s="190">
        <v>-34.943199999999997</v>
      </c>
      <c r="W29" s="190">
        <v>-51.296099999999996</v>
      </c>
      <c r="X29" s="190">
        <v>-57.331800000000001</v>
      </c>
      <c r="Y29" s="190">
        <v>-54.558199999999999</v>
      </c>
      <c r="Z29" s="190">
        <v>-68.587000000000003</v>
      </c>
      <c r="AA29" s="190">
        <v>-37.685099999999998</v>
      </c>
      <c r="AB29" s="190">
        <v>-32.256500000000003</v>
      </c>
      <c r="AC29" s="190">
        <v>-52.228699999999996</v>
      </c>
      <c r="AD29" s="190">
        <v>-55.433399999999999</v>
      </c>
      <c r="AE29" s="190">
        <v>-50.623800000000003</v>
      </c>
      <c r="AF29" s="190">
        <v>-49.755000000000003</v>
      </c>
      <c r="AG29" s="190">
        <v>-57.844000000000001</v>
      </c>
      <c r="AH29" s="190">
        <v>-49.321300000000001</v>
      </c>
      <c r="AI29" s="203"/>
      <c r="AJ29" s="203"/>
      <c r="AK29" s="203"/>
      <c r="AL29" s="203"/>
      <c r="AM29" s="203"/>
      <c r="AN29" s="167"/>
      <c r="AO29" s="167"/>
      <c r="AP29" s="167"/>
      <c r="AQ29" s="167"/>
      <c r="AR29" s="167"/>
      <c r="AS29" s="167"/>
      <c r="AT29" s="167"/>
      <c r="AU29" s="167"/>
      <c r="AV29" s="167"/>
      <c r="AW29" s="167"/>
      <c r="AX29" s="167"/>
      <c r="AY29" s="167"/>
    </row>
    <row r="30" spans="1:51" ht="15" x14ac:dyDescent="0.25">
      <c r="A30" s="149">
        <f>YampaRiverInflow.TotalOutflow!A30</f>
        <v>45474</v>
      </c>
      <c r="B30" s="280"/>
      <c r="C30" s="270"/>
      <c r="D30" s="285">
        <v>-31.135000000000002</v>
      </c>
      <c r="E30" s="190">
        <v>-48.567099999999996</v>
      </c>
      <c r="F30" s="190">
        <v>-182.99199999999999</v>
      </c>
      <c r="G30" s="190">
        <v>-65.305999999999997</v>
      </c>
      <c r="H30" s="190">
        <v>-37.942</v>
      </c>
      <c r="I30" s="190">
        <v>-73.786799999999999</v>
      </c>
      <c r="J30" s="190">
        <v>-40.766500000000001</v>
      </c>
      <c r="K30" s="190">
        <v>-6.4570799999999995</v>
      </c>
      <c r="L30" s="190">
        <v>-40.478199999999994</v>
      </c>
      <c r="M30" s="190">
        <v>-35.347099999999998</v>
      </c>
      <c r="N30" s="190">
        <v>-30.984200000000001</v>
      </c>
      <c r="O30" s="190">
        <v>-12.644399999999999</v>
      </c>
      <c r="P30" s="190">
        <v>-15.251700000000001</v>
      </c>
      <c r="Q30" s="190">
        <v>-52.766100000000002</v>
      </c>
      <c r="R30" s="190">
        <v>-45.935900000000004</v>
      </c>
      <c r="S30" s="190">
        <v>-47.300400000000003</v>
      </c>
      <c r="T30" s="190">
        <v>-39.221400000000003</v>
      </c>
      <c r="U30" s="190">
        <v>-35.222799999999999</v>
      </c>
      <c r="V30" s="190">
        <v>-42.721499999999999</v>
      </c>
      <c r="W30" s="190">
        <v>-48.900100000000002</v>
      </c>
      <c r="X30" s="190">
        <v>-17.8947</v>
      </c>
      <c r="Y30" s="190">
        <v>-23.696200000000001</v>
      </c>
      <c r="Z30" s="190">
        <v>-7.1829000000000001</v>
      </c>
      <c r="AA30" s="190">
        <v>-15.904399999999999</v>
      </c>
      <c r="AB30" s="190">
        <v>-28.589599999999997</v>
      </c>
      <c r="AC30" s="190">
        <v>-43.727499999999999</v>
      </c>
      <c r="AD30" s="190">
        <v>-35.582300000000004</v>
      </c>
      <c r="AE30" s="190">
        <v>-30.575500000000002</v>
      </c>
      <c r="AF30" s="190">
        <v>-37.180800000000005</v>
      </c>
      <c r="AG30" s="190">
        <v>-48.3</v>
      </c>
      <c r="AH30" s="190">
        <v>-25.503700000000002</v>
      </c>
      <c r="AI30" s="203"/>
      <c r="AJ30" s="203"/>
      <c r="AK30" s="203"/>
      <c r="AL30" s="203"/>
      <c r="AM30" s="203"/>
      <c r="AN30" s="167"/>
      <c r="AO30" s="167"/>
      <c r="AP30" s="167"/>
      <c r="AQ30" s="167"/>
      <c r="AR30" s="167"/>
      <c r="AS30" s="167"/>
      <c r="AT30" s="167"/>
      <c r="AU30" s="167"/>
      <c r="AV30" s="167"/>
      <c r="AW30" s="167"/>
      <c r="AX30" s="167"/>
      <c r="AY30" s="167"/>
    </row>
    <row r="31" spans="1:51" ht="15" x14ac:dyDescent="0.25">
      <c r="A31" s="149">
        <f>YampaRiverInflow.TotalOutflow!A31</f>
        <v>45505</v>
      </c>
      <c r="B31" s="280"/>
      <c r="C31" s="270"/>
      <c r="D31" s="285">
        <v>-31.536999999999999</v>
      </c>
      <c r="E31" s="190">
        <v>-37.121300000000005</v>
      </c>
      <c r="F31" s="190">
        <v>-39.379899999999999</v>
      </c>
      <c r="G31" s="190">
        <v>-27.815000000000001</v>
      </c>
      <c r="H31" s="190">
        <v>-14.0517</v>
      </c>
      <c r="I31" s="190">
        <v>-65.381299999999996</v>
      </c>
      <c r="J31" s="190">
        <v>-36.5657</v>
      </c>
      <c r="K31" s="190">
        <v>-19.854400000000002</v>
      </c>
      <c r="L31" s="190">
        <v>-3.75305</v>
      </c>
      <c r="M31" s="190">
        <v>-2.8775900000000001</v>
      </c>
      <c r="N31" s="190">
        <v>-12.666399999999999</v>
      </c>
      <c r="O31" s="190">
        <v>-13.9602</v>
      </c>
      <c r="P31" s="190">
        <v>-39.998400000000004</v>
      </c>
      <c r="Q31" s="190">
        <v>7.2850600000000005</v>
      </c>
      <c r="R31" s="190">
        <v>-24.3444</v>
      </c>
      <c r="S31" s="190">
        <v>-33.449400000000004</v>
      </c>
      <c r="T31" s="190">
        <v>-19.831900000000001</v>
      </c>
      <c r="U31" s="190">
        <v>-46.257599999999996</v>
      </c>
      <c r="V31" s="190">
        <v>-32.945300000000003</v>
      </c>
      <c r="W31" s="190">
        <v>-39.458300000000001</v>
      </c>
      <c r="X31" s="190">
        <v>-23.445799999999998</v>
      </c>
      <c r="Y31" s="190">
        <v>-14.442500000000001</v>
      </c>
      <c r="Z31" s="190">
        <v>-5.3147600000000006</v>
      </c>
      <c r="AA31" s="190">
        <v>-20.151</v>
      </c>
      <c r="AB31" s="190">
        <v>-29.148299999999999</v>
      </c>
      <c r="AC31" s="190">
        <v>-33.437899999999999</v>
      </c>
      <c r="AD31" s="190">
        <v>-29.450599999999998</v>
      </c>
      <c r="AE31" s="190">
        <v>-25.803599999999999</v>
      </c>
      <c r="AF31" s="190">
        <v>-58.466900000000003</v>
      </c>
      <c r="AG31" s="190">
        <v>-23.998000000000001</v>
      </c>
      <c r="AH31" s="190">
        <v>5.8436199999999996</v>
      </c>
      <c r="AI31" s="203"/>
      <c r="AJ31" s="203"/>
      <c r="AK31" s="203"/>
      <c r="AL31" s="203"/>
      <c r="AM31" s="203"/>
      <c r="AN31" s="167"/>
      <c r="AO31" s="167"/>
      <c r="AP31" s="167"/>
      <c r="AQ31" s="167"/>
      <c r="AR31" s="167"/>
      <c r="AS31" s="167"/>
      <c r="AT31" s="167"/>
      <c r="AU31" s="167"/>
      <c r="AV31" s="167"/>
      <c r="AW31" s="167"/>
      <c r="AX31" s="167"/>
      <c r="AY31" s="167"/>
    </row>
    <row r="32" spans="1:51" ht="15" x14ac:dyDescent="0.25">
      <c r="A32" s="149">
        <f>YampaRiverInflow.TotalOutflow!A32</f>
        <v>45536</v>
      </c>
      <c r="B32" s="280"/>
      <c r="C32" s="270"/>
      <c r="D32" s="285">
        <v>-10.928000000000001</v>
      </c>
      <c r="E32" s="190">
        <v>-31.333599999999997</v>
      </c>
      <c r="F32" s="190">
        <v>-19.856300000000001</v>
      </c>
      <c r="G32" s="190">
        <v>-41.415900000000001</v>
      </c>
      <c r="H32" s="190">
        <v>-22.555199999999999</v>
      </c>
      <c r="I32" s="190">
        <v>0.85353000000000001</v>
      </c>
      <c r="J32" s="190">
        <v>-61.966300000000004</v>
      </c>
      <c r="K32" s="190">
        <v>-54.048999999999999</v>
      </c>
      <c r="L32" s="190">
        <v>-27.7121</v>
      </c>
      <c r="M32" s="190">
        <v>-18.022099999999998</v>
      </c>
      <c r="N32" s="190">
        <v>-8.8447199999999988</v>
      </c>
      <c r="O32" s="190">
        <v>-17.9664</v>
      </c>
      <c r="P32" s="190">
        <v>-5.1358199999999998</v>
      </c>
      <c r="Q32" s="190">
        <v>-10.9739</v>
      </c>
      <c r="R32" s="190">
        <v>-32.469799999999999</v>
      </c>
      <c r="S32" s="190">
        <v>-35.090000000000003</v>
      </c>
      <c r="T32" s="190">
        <v>-20.7882</v>
      </c>
      <c r="U32" s="190">
        <v>-50.804099999999998</v>
      </c>
      <c r="V32" s="190">
        <v>-26.487200000000001</v>
      </c>
      <c r="W32" s="190">
        <v>-30.253900000000002</v>
      </c>
      <c r="X32" s="190">
        <v>-43.0578</v>
      </c>
      <c r="Y32" s="190">
        <v>-36.350099999999998</v>
      </c>
      <c r="Z32" s="190">
        <v>-18.872799999999998</v>
      </c>
      <c r="AA32" s="190">
        <v>-16.6816</v>
      </c>
      <c r="AB32" s="190">
        <v>-22.602599999999999</v>
      </c>
      <c r="AC32" s="190">
        <v>-13.866299999999999</v>
      </c>
      <c r="AD32" s="190">
        <v>-20.75</v>
      </c>
      <c r="AE32" s="190">
        <v>-8.9183799999999991</v>
      </c>
      <c r="AF32" s="190">
        <v>-33.353900000000003</v>
      </c>
      <c r="AG32" s="190">
        <v>-15.521000000000001</v>
      </c>
      <c r="AH32" s="190">
        <v>-12.745700000000001</v>
      </c>
      <c r="AI32" s="203"/>
      <c r="AJ32" s="203"/>
      <c r="AK32" s="203"/>
      <c r="AL32" s="203"/>
      <c r="AM32" s="203"/>
      <c r="AN32" s="167"/>
      <c r="AO32" s="167"/>
      <c r="AP32" s="167"/>
      <c r="AQ32" s="167"/>
      <c r="AR32" s="167"/>
      <c r="AS32" s="167"/>
      <c r="AT32" s="167"/>
      <c r="AU32" s="167"/>
      <c r="AV32" s="167"/>
      <c r="AW32" s="167"/>
      <c r="AX32" s="167"/>
      <c r="AY32" s="167"/>
    </row>
    <row r="33" spans="1:51" ht="15" x14ac:dyDescent="0.25">
      <c r="A33" s="149">
        <f>YampaRiverInflow.TotalOutflow!A33</f>
        <v>45566</v>
      </c>
      <c r="B33" s="280"/>
      <c r="C33" s="270"/>
      <c r="D33" s="285">
        <v>-7.6130000000000004</v>
      </c>
      <c r="E33" s="190">
        <v>-8.1872799999999994</v>
      </c>
      <c r="F33" s="190">
        <v>-13.261700000000001</v>
      </c>
      <c r="G33" s="190">
        <v>8.3438300000000005</v>
      </c>
      <c r="H33" s="190">
        <v>1.6283399999999999</v>
      </c>
      <c r="I33" s="190">
        <v>-1.5256099999999999</v>
      </c>
      <c r="J33" s="190">
        <v>0.55819000000000007</v>
      </c>
      <c r="K33" s="190">
        <v>-0.40666000000000002</v>
      </c>
      <c r="L33" s="190">
        <v>-3.3743600000000002</v>
      </c>
      <c r="M33" s="190">
        <v>10.40099</v>
      </c>
      <c r="N33" s="190">
        <v>3.1250999999999998</v>
      </c>
      <c r="O33" s="190">
        <v>0.16553999999999999</v>
      </c>
      <c r="P33" s="190">
        <v>26.085080000000001</v>
      </c>
      <c r="Q33" s="190">
        <v>-4.4398100000000005</v>
      </c>
      <c r="R33" s="190">
        <v>7.4000500000000002</v>
      </c>
      <c r="S33" s="190">
        <v>-11.6661</v>
      </c>
      <c r="T33" s="190">
        <v>-2.7408399999999999</v>
      </c>
      <c r="U33" s="190">
        <v>-4.4333</v>
      </c>
      <c r="V33" s="190">
        <v>-10.0848</v>
      </c>
      <c r="W33" s="190">
        <v>-27.032599999999999</v>
      </c>
      <c r="X33" s="190">
        <v>-5.7554099999999995</v>
      </c>
      <c r="Y33" s="190">
        <v>-10.2515</v>
      </c>
      <c r="Z33" s="190">
        <v>-12.6999</v>
      </c>
      <c r="AA33" s="190">
        <v>-3.16777</v>
      </c>
      <c r="AB33" s="190">
        <v>-24.611999999999998</v>
      </c>
      <c r="AC33" s="190">
        <v>-28.077099999999998</v>
      </c>
      <c r="AD33" s="190">
        <v>-12.1576</v>
      </c>
      <c r="AE33" s="190">
        <v>1.7223250000000001</v>
      </c>
      <c r="AF33" s="190">
        <v>-9.7818899999999989</v>
      </c>
      <c r="AG33" s="190">
        <v>3.17</v>
      </c>
      <c r="AH33" s="190">
        <v>-15.058</v>
      </c>
      <c r="AI33" s="203"/>
      <c r="AJ33" s="203"/>
      <c r="AK33" s="203"/>
      <c r="AL33" s="203"/>
      <c r="AM33" s="203"/>
      <c r="AN33" s="167"/>
      <c r="AO33" s="167"/>
      <c r="AP33" s="167"/>
      <c r="AQ33" s="167"/>
      <c r="AR33" s="167"/>
      <c r="AS33" s="167"/>
      <c r="AT33" s="167"/>
      <c r="AU33" s="167"/>
      <c r="AV33" s="167"/>
      <c r="AW33" s="167"/>
      <c r="AX33" s="167"/>
      <c r="AY33" s="167"/>
    </row>
    <row r="34" spans="1:51" ht="15" x14ac:dyDescent="0.25">
      <c r="A34" s="149">
        <f>YampaRiverInflow.TotalOutflow!A34</f>
        <v>45597</v>
      </c>
      <c r="B34" s="280"/>
      <c r="C34" s="270"/>
      <c r="D34" s="285">
        <v>8.7159999999999993</v>
      </c>
      <c r="E34" s="190">
        <v>1.3323900000000002</v>
      </c>
      <c r="F34" s="190">
        <v>8.9617099999999983</v>
      </c>
      <c r="G34" s="190">
        <v>4.5023100000000005</v>
      </c>
      <c r="H34" s="190">
        <v>13.97513</v>
      </c>
      <c r="I34" s="190">
        <v>6.8756899999999996</v>
      </c>
      <c r="J34" s="190">
        <v>-37.753900000000002</v>
      </c>
      <c r="K34" s="190">
        <v>12.579600000000001</v>
      </c>
      <c r="L34" s="190">
        <v>4.9528100000000004</v>
      </c>
      <c r="M34" s="190">
        <v>14.292</v>
      </c>
      <c r="N34" s="190">
        <v>10.398250000000001</v>
      </c>
      <c r="O34" s="190">
        <v>14.77266</v>
      </c>
      <c r="P34" s="190">
        <v>2.89751</v>
      </c>
      <c r="Q34" s="190">
        <v>-5.1595500000000003</v>
      </c>
      <c r="R34" s="190">
        <v>8.3595300000000012</v>
      </c>
      <c r="S34" s="190">
        <v>0.24359</v>
      </c>
      <c r="T34" s="190">
        <v>-2.1938</v>
      </c>
      <c r="U34" s="190">
        <v>-8.1242999999999999</v>
      </c>
      <c r="V34" s="190">
        <v>-20.0396</v>
      </c>
      <c r="W34" s="190">
        <v>-7.1350500000000006</v>
      </c>
      <c r="X34" s="190">
        <v>-4.9749300000000005</v>
      </c>
      <c r="Y34" s="190">
        <v>-2.7747700000000002</v>
      </c>
      <c r="Z34" s="190">
        <v>-5.4642499999999998</v>
      </c>
      <c r="AA34" s="190">
        <v>12.753399999999999</v>
      </c>
      <c r="AB34" s="190">
        <v>1.235026</v>
      </c>
      <c r="AC34" s="190">
        <v>6.9389319999999994</v>
      </c>
      <c r="AD34" s="190">
        <v>-9.7391900000000007</v>
      </c>
      <c r="AE34" s="190">
        <v>26.70477</v>
      </c>
      <c r="AF34" s="190">
        <v>4.1004740000000002</v>
      </c>
      <c r="AG34" s="190">
        <v>8.6760000000000002</v>
      </c>
      <c r="AH34" s="190">
        <v>-7.5486000000000004</v>
      </c>
      <c r="AI34" s="203"/>
      <c r="AJ34" s="203"/>
      <c r="AK34" s="203"/>
      <c r="AL34" s="203"/>
      <c r="AM34" s="203"/>
      <c r="AN34" s="167"/>
      <c r="AO34" s="167"/>
      <c r="AP34" s="167"/>
      <c r="AQ34" s="167"/>
      <c r="AR34" s="167"/>
      <c r="AS34" s="167"/>
      <c r="AT34" s="167"/>
      <c r="AU34" s="167"/>
      <c r="AV34" s="167"/>
      <c r="AW34" s="167"/>
      <c r="AX34" s="167"/>
      <c r="AY34" s="167"/>
    </row>
    <row r="35" spans="1:51" ht="15" x14ac:dyDescent="0.25">
      <c r="A35" s="149">
        <f>YampaRiverInflow.TotalOutflow!A35</f>
        <v>45627</v>
      </c>
      <c r="B35" s="280"/>
      <c r="C35" s="270"/>
      <c r="D35" s="285">
        <v>16.178999999999998</v>
      </c>
      <c r="E35" s="190">
        <v>11.40897</v>
      </c>
      <c r="F35" s="190">
        <v>18.883740000000003</v>
      </c>
      <c r="G35" s="190">
        <v>6.48062</v>
      </c>
      <c r="H35" s="190">
        <v>-1.6886700000000001</v>
      </c>
      <c r="I35" s="190">
        <v>-26.622299999999999</v>
      </c>
      <c r="J35" s="190">
        <v>-69.312100000000001</v>
      </c>
      <c r="K35" s="190">
        <v>30.47054</v>
      </c>
      <c r="L35" s="190">
        <v>12.73404</v>
      </c>
      <c r="M35" s="190">
        <v>16.88007</v>
      </c>
      <c r="N35" s="190">
        <v>5.8597900000000003</v>
      </c>
      <c r="O35" s="190">
        <v>7.4444699999999999</v>
      </c>
      <c r="P35" s="190">
        <v>33.224269999999997</v>
      </c>
      <c r="Q35" s="190">
        <v>12.479979999999999</v>
      </c>
      <c r="R35" s="190">
        <v>17.551400000000001</v>
      </c>
      <c r="S35" s="190">
        <v>6.2706099999999996</v>
      </c>
      <c r="T35" s="190">
        <v>38.814579999999999</v>
      </c>
      <c r="U35" s="190">
        <v>9.5693099999999998</v>
      </c>
      <c r="V35" s="190">
        <v>34.180550000000004</v>
      </c>
      <c r="W35" s="190">
        <v>4.3811200000000001</v>
      </c>
      <c r="X35" s="190">
        <v>12.84577</v>
      </c>
      <c r="Y35" s="190">
        <v>-9.6169899999999995</v>
      </c>
      <c r="Z35" s="190">
        <v>8.3672789999999999</v>
      </c>
      <c r="AA35" s="190">
        <v>21.699849999999998</v>
      </c>
      <c r="AB35" s="190">
        <v>30.923099999999998</v>
      </c>
      <c r="AC35" s="190">
        <v>2.6434799999999998</v>
      </c>
      <c r="AD35" s="190">
        <v>7.848967</v>
      </c>
      <c r="AE35" s="190">
        <v>2.9376329999999999</v>
      </c>
      <c r="AF35" s="190">
        <v>20.856740000000002</v>
      </c>
      <c r="AG35" s="190">
        <v>18.335000000000001</v>
      </c>
      <c r="AH35" s="190">
        <v>4.6582799999999995</v>
      </c>
      <c r="AI35" s="203"/>
      <c r="AJ35" s="203"/>
      <c r="AK35" s="203"/>
      <c r="AL35" s="203"/>
      <c r="AM35" s="203"/>
      <c r="AN35" s="167"/>
      <c r="AO35" s="167"/>
      <c r="AP35" s="167"/>
      <c r="AQ35" s="167"/>
      <c r="AR35" s="167"/>
      <c r="AS35" s="167"/>
      <c r="AT35" s="167"/>
      <c r="AU35" s="167"/>
      <c r="AV35" s="167"/>
      <c r="AW35" s="167"/>
      <c r="AX35" s="167"/>
      <c r="AY35" s="167"/>
    </row>
    <row r="36" spans="1:51" ht="15" x14ac:dyDescent="0.25">
      <c r="A36" s="149">
        <f>YampaRiverInflow.TotalOutflow!A36</f>
        <v>45658</v>
      </c>
      <c r="B36" s="280"/>
      <c r="C36" s="270"/>
      <c r="D36" s="285">
        <v>-11.84</v>
      </c>
      <c r="E36" s="190">
        <v>-30.712700000000002</v>
      </c>
      <c r="F36" s="190">
        <v>-2.2970100000000002</v>
      </c>
      <c r="G36" s="190">
        <v>-5.6275300000000001</v>
      </c>
      <c r="H36" s="190">
        <v>-64.680900000000008</v>
      </c>
      <c r="I36" s="190">
        <v>-113.199</v>
      </c>
      <c r="J36" s="190">
        <v>36.242400000000004</v>
      </c>
      <c r="K36" s="190">
        <v>-10.6774</v>
      </c>
      <c r="L36" s="190">
        <v>8.1581399999999995</v>
      </c>
      <c r="M36" s="190">
        <v>1.3930199999999999</v>
      </c>
      <c r="N36" s="190">
        <v>10.17</v>
      </c>
      <c r="O36" s="190">
        <v>3.6542600000000003</v>
      </c>
      <c r="P36" s="190">
        <v>8.1713000000000005</v>
      </c>
      <c r="Q36" s="190">
        <v>-29.2118</v>
      </c>
      <c r="R36" s="190">
        <v>-12.4862</v>
      </c>
      <c r="S36" s="190">
        <v>-4.2013100000000003</v>
      </c>
      <c r="T36" s="190">
        <v>-21.987200000000001</v>
      </c>
      <c r="U36" s="190">
        <v>21.381310000000003</v>
      </c>
      <c r="V36" s="190">
        <v>-39.100499999999997</v>
      </c>
      <c r="W36" s="190">
        <v>-31.088799999999999</v>
      </c>
      <c r="X36" s="190">
        <v>7.3067399999999996</v>
      </c>
      <c r="Y36" s="190">
        <v>-13.319000000000001</v>
      </c>
      <c r="Z36" s="190">
        <v>-6.39839</v>
      </c>
      <c r="AA36" s="190">
        <v>-23.134</v>
      </c>
      <c r="AB36" s="190">
        <v>-29.637900000000002</v>
      </c>
      <c r="AC36" s="190">
        <v>-24.356300000000001</v>
      </c>
      <c r="AD36" s="190">
        <v>-6.12601</v>
      </c>
      <c r="AE36" s="190">
        <v>-35.9651</v>
      </c>
      <c r="AF36" s="190">
        <v>-1.4319999999999999</v>
      </c>
      <c r="AG36" s="190">
        <v>-16.688599999999997</v>
      </c>
      <c r="AH36" s="190">
        <v>33.015449999999994</v>
      </c>
      <c r="AI36" s="203"/>
      <c r="AJ36" s="203"/>
      <c r="AK36" s="203"/>
      <c r="AL36" s="203"/>
      <c r="AM36" s="203"/>
      <c r="AN36" s="167"/>
      <c r="AO36" s="167"/>
      <c r="AP36" s="167"/>
      <c r="AQ36" s="167"/>
      <c r="AR36" s="167"/>
      <c r="AS36" s="167"/>
      <c r="AT36" s="167"/>
      <c r="AU36" s="167"/>
      <c r="AV36" s="167"/>
      <c r="AW36" s="167"/>
      <c r="AX36" s="167"/>
      <c r="AY36" s="167"/>
    </row>
    <row r="37" spans="1:51" ht="15" x14ac:dyDescent="0.25">
      <c r="A37" s="149">
        <f>YampaRiverInflow.TotalOutflow!A37</f>
        <v>45689</v>
      </c>
      <c r="B37" s="280"/>
      <c r="C37" s="270"/>
      <c r="D37" s="285">
        <v>-27.518999999999998</v>
      </c>
      <c r="E37" s="190">
        <v>-38.901800000000001</v>
      </c>
      <c r="F37" s="190">
        <v>-63.575199999999995</v>
      </c>
      <c r="G37" s="190">
        <v>-26.556999999999999</v>
      </c>
      <c r="H37" s="190">
        <v>-43.0946</v>
      </c>
      <c r="I37" s="190">
        <v>-46.804400000000001</v>
      </c>
      <c r="J37" s="190">
        <v>-20.875299999999999</v>
      </c>
      <c r="K37" s="190">
        <v>-24.3658</v>
      </c>
      <c r="L37" s="190">
        <v>1.18557</v>
      </c>
      <c r="M37" s="190">
        <v>-25.8432</v>
      </c>
      <c r="N37" s="190">
        <v>-4.4762599999999999</v>
      </c>
      <c r="O37" s="190">
        <v>-2.36822</v>
      </c>
      <c r="P37" s="190">
        <v>5.9079799999999993</v>
      </c>
      <c r="Q37" s="190">
        <v>-17.978400000000001</v>
      </c>
      <c r="R37" s="190">
        <v>-35.601699999999994</v>
      </c>
      <c r="S37" s="190">
        <v>-45.1038</v>
      </c>
      <c r="T37" s="190">
        <v>-5.1178299999999997</v>
      </c>
      <c r="U37" s="190">
        <v>-37.283000000000001</v>
      </c>
      <c r="V37" s="190">
        <v>-15.6464</v>
      </c>
      <c r="W37" s="190">
        <v>-40.071800000000003</v>
      </c>
      <c r="X37" s="190">
        <v>-32.633000000000003</v>
      </c>
      <c r="Y37" s="190">
        <v>-26.703299999999999</v>
      </c>
      <c r="Z37" s="190">
        <v>-28.727499999999999</v>
      </c>
      <c r="AA37" s="190">
        <v>-41.463300000000004</v>
      </c>
      <c r="AB37" s="190">
        <v>-12.364799999999999</v>
      </c>
      <c r="AC37" s="190">
        <v>-17.944700000000001</v>
      </c>
      <c r="AD37" s="190">
        <v>-30.381799999999998</v>
      </c>
      <c r="AE37" s="190">
        <v>-39.880099999999999</v>
      </c>
      <c r="AF37" s="190">
        <v>-13.894</v>
      </c>
      <c r="AG37" s="190">
        <v>-22.5732</v>
      </c>
      <c r="AH37" s="190">
        <v>-17.1022</v>
      </c>
      <c r="AI37" s="203"/>
      <c r="AJ37" s="203"/>
      <c r="AK37" s="203"/>
      <c r="AL37" s="203"/>
      <c r="AM37" s="203"/>
      <c r="AN37" s="167"/>
      <c r="AO37" s="167"/>
      <c r="AP37" s="167"/>
      <c r="AQ37" s="167"/>
      <c r="AR37" s="167"/>
      <c r="AS37" s="167"/>
      <c r="AT37" s="167"/>
      <c r="AU37" s="167"/>
      <c r="AV37" s="167"/>
      <c r="AW37" s="167"/>
      <c r="AX37" s="167"/>
      <c r="AY37" s="167"/>
    </row>
    <row r="38" spans="1:51" ht="15" x14ac:dyDescent="0.25">
      <c r="A38" s="149">
        <f>YampaRiverInflow.TotalOutflow!A38</f>
        <v>45717</v>
      </c>
      <c r="B38" s="280"/>
      <c r="C38" s="270"/>
      <c r="D38" s="285">
        <v>-46.244</v>
      </c>
      <c r="E38" s="190">
        <v>-40.1935</v>
      </c>
      <c r="F38" s="190">
        <v>-34.902000000000001</v>
      </c>
      <c r="G38" s="190">
        <v>-96.0959</v>
      </c>
      <c r="H38" s="190">
        <v>-38.881300000000003</v>
      </c>
      <c r="I38" s="190">
        <v>-9.1832499999999992</v>
      </c>
      <c r="J38" s="190">
        <v>-13.1533</v>
      </c>
      <c r="K38" s="190">
        <v>-27.913900000000002</v>
      </c>
      <c r="L38" s="190">
        <v>-37.945300000000003</v>
      </c>
      <c r="M38" s="190">
        <v>-37.232500000000002</v>
      </c>
      <c r="N38" s="190">
        <v>-84.1511</v>
      </c>
      <c r="O38" s="190">
        <v>-52.822800000000001</v>
      </c>
      <c r="P38" s="190">
        <v>-62.375399999999999</v>
      </c>
      <c r="Q38" s="190">
        <v>-22.7028</v>
      </c>
      <c r="R38" s="190">
        <v>-24.410799999999998</v>
      </c>
      <c r="S38" s="190">
        <v>-35.779199999999996</v>
      </c>
      <c r="T38" s="190">
        <v>-52.189599999999999</v>
      </c>
      <c r="U38" s="190">
        <v>-44.594099999999997</v>
      </c>
      <c r="V38" s="190">
        <v>-46.276900000000005</v>
      </c>
      <c r="W38" s="190">
        <v>-41.1785</v>
      </c>
      <c r="X38" s="190">
        <v>-54.098800000000004</v>
      </c>
      <c r="Y38" s="190">
        <v>-94.38669999999999</v>
      </c>
      <c r="Z38" s="190">
        <v>-68.116</v>
      </c>
      <c r="AA38" s="190">
        <v>-21.329699999999999</v>
      </c>
      <c r="AB38" s="190">
        <v>-45.133600000000001</v>
      </c>
      <c r="AC38" s="190">
        <v>-41.103999999999999</v>
      </c>
      <c r="AD38" s="190">
        <v>-52.287500000000001</v>
      </c>
      <c r="AE38" s="190">
        <v>-39.996499999999997</v>
      </c>
      <c r="AF38" s="190">
        <v>-34.947000000000003</v>
      </c>
      <c r="AG38" s="190">
        <v>-9.4451399999999985</v>
      </c>
      <c r="AH38" s="190">
        <v>-51.122900000000001</v>
      </c>
      <c r="AI38" s="203"/>
      <c r="AJ38" s="203"/>
      <c r="AK38" s="203"/>
      <c r="AL38" s="203"/>
      <c r="AM38" s="203"/>
      <c r="AN38" s="167"/>
      <c r="AO38" s="167"/>
      <c r="AP38" s="167"/>
      <c r="AQ38" s="167"/>
      <c r="AR38" s="167"/>
      <c r="AS38" s="167"/>
      <c r="AT38" s="167"/>
      <c r="AU38" s="167"/>
      <c r="AV38" s="167"/>
      <c r="AW38" s="167"/>
      <c r="AX38" s="167"/>
      <c r="AY38" s="167"/>
    </row>
    <row r="39" spans="1:51" ht="15" x14ac:dyDescent="0.25">
      <c r="A39" s="149">
        <f>YampaRiverInflow.TotalOutflow!A39</f>
        <v>45748</v>
      </c>
      <c r="B39" s="280"/>
      <c r="C39" s="270"/>
      <c r="D39" s="285">
        <v>-41.89</v>
      </c>
      <c r="E39" s="190">
        <v>-45.231099999999998</v>
      </c>
      <c r="F39" s="190">
        <v>-21.337199999999999</v>
      </c>
      <c r="G39" s="190">
        <v>-46.392000000000003</v>
      </c>
      <c r="H39" s="190">
        <v>-46.931699999999999</v>
      </c>
      <c r="I39" s="190">
        <v>-10.3939</v>
      </c>
      <c r="J39" s="190">
        <v>-22.183299999999999</v>
      </c>
      <c r="K39" s="190">
        <v>-50.360900000000001</v>
      </c>
      <c r="L39" s="190">
        <v>-34.244300000000003</v>
      </c>
      <c r="M39" s="190">
        <v>-28.298599999999997</v>
      </c>
      <c r="N39" s="190">
        <v>-23.056999999999999</v>
      </c>
      <c r="O39" s="190">
        <v>-23.6526</v>
      </c>
      <c r="P39" s="190">
        <v>-18.731300000000001</v>
      </c>
      <c r="Q39" s="190">
        <v>-34.493000000000002</v>
      </c>
      <c r="R39" s="190">
        <v>-34.719099999999997</v>
      </c>
      <c r="S39" s="190">
        <v>-39.354300000000002</v>
      </c>
      <c r="T39" s="190">
        <v>-36.816499999999998</v>
      </c>
      <c r="U39" s="190">
        <v>-31.096499999999999</v>
      </c>
      <c r="V39" s="190">
        <v>-26.820700000000002</v>
      </c>
      <c r="W39" s="190">
        <v>-39.596599999999995</v>
      </c>
      <c r="X39" s="190">
        <v>-38.490600000000001</v>
      </c>
      <c r="Y39" s="190">
        <v>-7.4329700000000001</v>
      </c>
      <c r="Z39" s="190">
        <v>-6.8644499999999997</v>
      </c>
      <c r="AA39" s="190">
        <v>-16.915599999999998</v>
      </c>
      <c r="AB39" s="190">
        <v>-37.536199999999994</v>
      </c>
      <c r="AC39" s="190">
        <v>-51.6753</v>
      </c>
      <c r="AD39" s="190">
        <v>-49.0565</v>
      </c>
      <c r="AE39" s="190">
        <v>3.8323470000000004</v>
      </c>
      <c r="AF39" s="190">
        <v>-59.116</v>
      </c>
      <c r="AG39" s="190">
        <v>-58.070099999999996</v>
      </c>
      <c r="AH39" s="190">
        <v>-46.224299999999999</v>
      </c>
      <c r="AI39" s="203"/>
      <c r="AJ39" s="203"/>
      <c r="AK39" s="203"/>
      <c r="AL39" s="203"/>
      <c r="AM39" s="203"/>
      <c r="AN39" s="167"/>
      <c r="AO39" s="167"/>
      <c r="AP39" s="167"/>
      <c r="AQ39" s="167"/>
      <c r="AR39" s="167"/>
      <c r="AS39" s="167"/>
      <c r="AT39" s="167"/>
      <c r="AU39" s="167"/>
      <c r="AV39" s="167"/>
      <c r="AW39" s="167"/>
      <c r="AX39" s="167"/>
      <c r="AY39" s="167"/>
    </row>
    <row r="40" spans="1:51" ht="15" x14ac:dyDescent="0.25">
      <c r="A40" s="149">
        <f>YampaRiverInflow.TotalOutflow!A40</f>
        <v>45778</v>
      </c>
      <c r="B40" s="280"/>
      <c r="C40" s="270"/>
      <c r="D40" s="285">
        <v>-37.652999999999999</v>
      </c>
      <c r="E40" s="190">
        <v>-147.96199999999999</v>
      </c>
      <c r="F40" s="190">
        <v>-29.909500000000001</v>
      </c>
      <c r="G40" s="190">
        <v>-28.129300000000001</v>
      </c>
      <c r="H40" s="190">
        <v>-49.9146</v>
      </c>
      <c r="I40" s="190">
        <v>-34.603400000000001</v>
      </c>
      <c r="J40" s="190">
        <v>-27.749099999999999</v>
      </c>
      <c r="K40" s="190">
        <v>-15.6434</v>
      </c>
      <c r="L40" s="190">
        <v>-26.480900000000002</v>
      </c>
      <c r="M40" s="190">
        <v>-13.461499999999999</v>
      </c>
      <c r="N40" s="190">
        <v>-3.12216</v>
      </c>
      <c r="O40" s="190">
        <v>-37.49</v>
      </c>
      <c r="P40" s="190">
        <v>-28.581900000000001</v>
      </c>
      <c r="Q40" s="190">
        <v>-34.988099999999996</v>
      </c>
      <c r="R40" s="190">
        <v>-27.610599999999998</v>
      </c>
      <c r="S40" s="190">
        <v>-13.771700000000001</v>
      </c>
      <c r="T40" s="190">
        <v>-19.453499999999998</v>
      </c>
      <c r="U40" s="190">
        <v>-43.834099999999999</v>
      </c>
      <c r="V40" s="190">
        <v>-36.948999999999998</v>
      </c>
      <c r="W40" s="190">
        <v>-18.708599999999997</v>
      </c>
      <c r="X40" s="190">
        <v>-25.398700000000002</v>
      </c>
      <c r="Y40" s="190">
        <v>-18.684200000000001</v>
      </c>
      <c r="Z40" s="190">
        <v>-10.974200000000002</v>
      </c>
      <c r="AA40" s="190">
        <v>-34.367400000000004</v>
      </c>
      <c r="AB40" s="190">
        <v>-27.658300000000001</v>
      </c>
      <c r="AC40" s="190">
        <v>-22.264099999999999</v>
      </c>
      <c r="AD40" s="190">
        <v>-16.6996</v>
      </c>
      <c r="AE40" s="190">
        <v>-67.282200000000003</v>
      </c>
      <c r="AF40" s="190">
        <v>-19.012</v>
      </c>
      <c r="AG40" s="190">
        <v>-19.098700000000001</v>
      </c>
      <c r="AH40" s="190">
        <v>-31.252700000000001</v>
      </c>
      <c r="AI40" s="203"/>
      <c r="AJ40" s="203"/>
      <c r="AK40" s="203"/>
      <c r="AL40" s="203"/>
      <c r="AM40" s="203"/>
      <c r="AN40" s="167"/>
      <c r="AO40" s="167"/>
      <c r="AP40" s="167"/>
      <c r="AQ40" s="167"/>
      <c r="AR40" s="167"/>
      <c r="AS40" s="167"/>
      <c r="AT40" s="167"/>
      <c r="AU40" s="167"/>
      <c r="AV40" s="167"/>
      <c r="AW40" s="167"/>
      <c r="AX40" s="167"/>
      <c r="AY40" s="167"/>
    </row>
    <row r="41" spans="1:51" ht="15" x14ac:dyDescent="0.25">
      <c r="A41" s="149">
        <f>YampaRiverInflow.TotalOutflow!A41</f>
        <v>45809</v>
      </c>
      <c r="B41" s="280"/>
      <c r="C41" s="270"/>
      <c r="D41" s="285">
        <v>-51.258000000000003</v>
      </c>
      <c r="E41" s="190">
        <v>-183.62299999999999</v>
      </c>
      <c r="F41" s="190">
        <v>-63.558300000000003</v>
      </c>
      <c r="G41" s="190">
        <v>-43.443300000000001</v>
      </c>
      <c r="H41" s="190">
        <v>-78.712100000000007</v>
      </c>
      <c r="I41" s="190">
        <v>-44.4283</v>
      </c>
      <c r="J41" s="190">
        <v>-46.623400000000004</v>
      </c>
      <c r="K41" s="190">
        <v>-26.48</v>
      </c>
      <c r="L41" s="190">
        <v>-49.249099999999999</v>
      </c>
      <c r="M41" s="190">
        <v>-37.820300000000003</v>
      </c>
      <c r="N41" s="190">
        <v>-37.123800000000003</v>
      </c>
      <c r="O41" s="190">
        <v>-46.805699999999995</v>
      </c>
      <c r="P41" s="190">
        <v>-42.2714</v>
      </c>
      <c r="Q41" s="190">
        <v>-36.915500000000002</v>
      </c>
      <c r="R41" s="190">
        <v>-53.137800000000006</v>
      </c>
      <c r="S41" s="190">
        <v>-64.9482</v>
      </c>
      <c r="T41" s="190">
        <v>-25.7806</v>
      </c>
      <c r="U41" s="190">
        <v>-34.943199999999997</v>
      </c>
      <c r="V41" s="190">
        <v>-51.296099999999996</v>
      </c>
      <c r="W41" s="190">
        <v>-57.331800000000001</v>
      </c>
      <c r="X41" s="190">
        <v>-54.558199999999999</v>
      </c>
      <c r="Y41" s="190">
        <v>-68.587000000000003</v>
      </c>
      <c r="Z41" s="190">
        <v>-37.685099999999998</v>
      </c>
      <c r="AA41" s="190">
        <v>-32.256500000000003</v>
      </c>
      <c r="AB41" s="190">
        <v>-52.228699999999996</v>
      </c>
      <c r="AC41" s="190">
        <v>-55.433399999999999</v>
      </c>
      <c r="AD41" s="190">
        <v>-50.623800000000003</v>
      </c>
      <c r="AE41" s="190">
        <v>-49.755000000000003</v>
      </c>
      <c r="AF41" s="190">
        <v>-57.844000000000001</v>
      </c>
      <c r="AG41" s="190">
        <v>-49.321300000000001</v>
      </c>
      <c r="AH41" s="190">
        <v>-51.9298</v>
      </c>
      <c r="AI41" s="203"/>
      <c r="AJ41" s="203"/>
      <c r="AK41" s="203"/>
      <c r="AL41" s="203"/>
      <c r="AM41" s="203"/>
      <c r="AN41" s="167"/>
      <c r="AO41" s="167"/>
      <c r="AP41" s="167"/>
      <c r="AQ41" s="167"/>
      <c r="AR41" s="167"/>
      <c r="AS41" s="167"/>
      <c r="AT41" s="167"/>
      <c r="AU41" s="167"/>
      <c r="AV41" s="167"/>
      <c r="AW41" s="167"/>
      <c r="AX41" s="167"/>
      <c r="AY41" s="167"/>
    </row>
    <row r="42" spans="1:51" ht="15" x14ac:dyDescent="0.25">
      <c r="A42" s="149">
        <f>YampaRiverInflow.TotalOutflow!A42</f>
        <v>45839</v>
      </c>
      <c r="B42" s="280"/>
      <c r="C42" s="270"/>
      <c r="D42" s="285">
        <v>-31.135000000000002</v>
      </c>
      <c r="E42" s="190">
        <v>-182.99199999999999</v>
      </c>
      <c r="F42" s="190">
        <v>-65.305999999999997</v>
      </c>
      <c r="G42" s="190">
        <v>-37.942</v>
      </c>
      <c r="H42" s="190">
        <v>-73.786799999999999</v>
      </c>
      <c r="I42" s="190">
        <v>-40.766500000000001</v>
      </c>
      <c r="J42" s="190">
        <v>-6.4570799999999995</v>
      </c>
      <c r="K42" s="190">
        <v>-40.478199999999994</v>
      </c>
      <c r="L42" s="190">
        <v>-35.347099999999998</v>
      </c>
      <c r="M42" s="190">
        <v>-30.984200000000001</v>
      </c>
      <c r="N42" s="190">
        <v>-12.644399999999999</v>
      </c>
      <c r="O42" s="190">
        <v>-15.251700000000001</v>
      </c>
      <c r="P42" s="190">
        <v>-52.766100000000002</v>
      </c>
      <c r="Q42" s="190">
        <v>-45.935900000000004</v>
      </c>
      <c r="R42" s="190">
        <v>-47.300400000000003</v>
      </c>
      <c r="S42" s="190">
        <v>-39.221400000000003</v>
      </c>
      <c r="T42" s="190">
        <v>-35.222799999999999</v>
      </c>
      <c r="U42" s="190">
        <v>-42.721499999999999</v>
      </c>
      <c r="V42" s="190">
        <v>-48.900100000000002</v>
      </c>
      <c r="W42" s="190">
        <v>-17.8947</v>
      </c>
      <c r="X42" s="190">
        <v>-23.696200000000001</v>
      </c>
      <c r="Y42" s="190">
        <v>-7.1829000000000001</v>
      </c>
      <c r="Z42" s="190">
        <v>-15.904399999999999</v>
      </c>
      <c r="AA42" s="190">
        <v>-28.589599999999997</v>
      </c>
      <c r="AB42" s="190">
        <v>-43.727499999999999</v>
      </c>
      <c r="AC42" s="190">
        <v>-35.582300000000004</v>
      </c>
      <c r="AD42" s="190">
        <v>-30.575500000000002</v>
      </c>
      <c r="AE42" s="190">
        <v>-37.180800000000005</v>
      </c>
      <c r="AF42" s="190">
        <v>-48.3</v>
      </c>
      <c r="AG42" s="190">
        <v>-25.503700000000002</v>
      </c>
      <c r="AH42" s="190">
        <v>-48.567099999999996</v>
      </c>
      <c r="AI42" s="203"/>
      <c r="AJ42" s="203"/>
      <c r="AK42" s="203"/>
      <c r="AL42" s="203"/>
      <c r="AM42" s="203"/>
      <c r="AN42" s="167"/>
      <c r="AO42" s="167"/>
      <c r="AP42" s="167"/>
      <c r="AQ42" s="167"/>
      <c r="AR42" s="167"/>
      <c r="AS42" s="167"/>
      <c r="AT42" s="167"/>
      <c r="AU42" s="167"/>
      <c r="AV42" s="167"/>
      <c r="AW42" s="167"/>
      <c r="AX42" s="167"/>
      <c r="AY42" s="167"/>
    </row>
    <row r="43" spans="1:51" ht="15" x14ac:dyDescent="0.25">
      <c r="A43" s="149">
        <f>YampaRiverInflow.TotalOutflow!A43</f>
        <v>45870</v>
      </c>
      <c r="B43" s="280"/>
      <c r="C43" s="270"/>
      <c r="D43" s="285">
        <v>-31.536999999999999</v>
      </c>
      <c r="E43" s="190">
        <v>-39.379899999999999</v>
      </c>
      <c r="F43" s="190">
        <v>-27.815000000000001</v>
      </c>
      <c r="G43" s="190">
        <v>-14.0517</v>
      </c>
      <c r="H43" s="190">
        <v>-65.381299999999996</v>
      </c>
      <c r="I43" s="190">
        <v>-36.5657</v>
      </c>
      <c r="J43" s="190">
        <v>-19.854400000000002</v>
      </c>
      <c r="K43" s="190">
        <v>-3.75305</v>
      </c>
      <c r="L43" s="190">
        <v>-2.8775900000000001</v>
      </c>
      <c r="M43" s="190">
        <v>-12.666399999999999</v>
      </c>
      <c r="N43" s="190">
        <v>-13.9602</v>
      </c>
      <c r="O43" s="190">
        <v>-39.998400000000004</v>
      </c>
      <c r="P43" s="190">
        <v>7.2850600000000005</v>
      </c>
      <c r="Q43" s="190">
        <v>-24.3444</v>
      </c>
      <c r="R43" s="190">
        <v>-33.449400000000004</v>
      </c>
      <c r="S43" s="190">
        <v>-19.831900000000001</v>
      </c>
      <c r="T43" s="190">
        <v>-46.257599999999996</v>
      </c>
      <c r="U43" s="190">
        <v>-32.945300000000003</v>
      </c>
      <c r="V43" s="190">
        <v>-39.458300000000001</v>
      </c>
      <c r="W43" s="190">
        <v>-23.445799999999998</v>
      </c>
      <c r="X43" s="190">
        <v>-14.442500000000001</v>
      </c>
      <c r="Y43" s="190">
        <v>-5.3147600000000006</v>
      </c>
      <c r="Z43" s="190">
        <v>-20.151</v>
      </c>
      <c r="AA43" s="190">
        <v>-29.148299999999999</v>
      </c>
      <c r="AB43" s="190">
        <v>-33.437899999999999</v>
      </c>
      <c r="AC43" s="190">
        <v>-29.450599999999998</v>
      </c>
      <c r="AD43" s="190">
        <v>-25.803599999999999</v>
      </c>
      <c r="AE43" s="190">
        <v>-58.466900000000003</v>
      </c>
      <c r="AF43" s="190">
        <v>-23.998000000000001</v>
      </c>
      <c r="AG43" s="190">
        <v>5.8436199999999996</v>
      </c>
      <c r="AH43" s="190">
        <v>-37.121300000000005</v>
      </c>
      <c r="AI43" s="203"/>
      <c r="AJ43" s="203"/>
      <c r="AK43" s="203"/>
      <c r="AL43" s="203"/>
      <c r="AM43" s="203"/>
      <c r="AN43" s="167"/>
      <c r="AO43" s="167"/>
      <c r="AP43" s="167"/>
      <c r="AQ43" s="167"/>
      <c r="AR43" s="167"/>
      <c r="AS43" s="167"/>
      <c r="AT43" s="167"/>
      <c r="AU43" s="167"/>
      <c r="AV43" s="167"/>
      <c r="AW43" s="167"/>
      <c r="AX43" s="167"/>
      <c r="AY43" s="167"/>
    </row>
    <row r="44" spans="1:51" ht="15" x14ac:dyDescent="0.25">
      <c r="A44" s="149">
        <f>YampaRiverInflow.TotalOutflow!A44</f>
        <v>45901</v>
      </c>
      <c r="B44" s="280"/>
      <c r="C44" s="270"/>
      <c r="D44" s="285">
        <v>-10.928000000000001</v>
      </c>
      <c r="E44" s="190">
        <v>-19.856300000000001</v>
      </c>
      <c r="F44" s="190">
        <v>-41.415900000000001</v>
      </c>
      <c r="G44" s="190">
        <v>-22.555199999999999</v>
      </c>
      <c r="H44" s="190">
        <v>0.85353000000000001</v>
      </c>
      <c r="I44" s="190">
        <v>-61.966300000000004</v>
      </c>
      <c r="J44" s="190">
        <v>-54.048999999999999</v>
      </c>
      <c r="K44" s="190">
        <v>-27.7121</v>
      </c>
      <c r="L44" s="190">
        <v>-18.022099999999998</v>
      </c>
      <c r="M44" s="190">
        <v>-8.8447199999999988</v>
      </c>
      <c r="N44" s="190">
        <v>-17.9664</v>
      </c>
      <c r="O44" s="190">
        <v>-5.1358199999999998</v>
      </c>
      <c r="P44" s="190">
        <v>-10.9739</v>
      </c>
      <c r="Q44" s="190">
        <v>-32.469799999999999</v>
      </c>
      <c r="R44" s="190">
        <v>-35.090000000000003</v>
      </c>
      <c r="S44" s="190">
        <v>-20.7882</v>
      </c>
      <c r="T44" s="190">
        <v>-50.804099999999998</v>
      </c>
      <c r="U44" s="190">
        <v>-26.487200000000001</v>
      </c>
      <c r="V44" s="190">
        <v>-30.253900000000002</v>
      </c>
      <c r="W44" s="190">
        <v>-43.0578</v>
      </c>
      <c r="X44" s="190">
        <v>-36.350099999999998</v>
      </c>
      <c r="Y44" s="190">
        <v>-18.872799999999998</v>
      </c>
      <c r="Z44" s="190">
        <v>-16.6816</v>
      </c>
      <c r="AA44" s="190">
        <v>-22.602599999999999</v>
      </c>
      <c r="AB44" s="190">
        <v>-13.866299999999999</v>
      </c>
      <c r="AC44" s="190">
        <v>-20.75</v>
      </c>
      <c r="AD44" s="190">
        <v>-8.9183799999999991</v>
      </c>
      <c r="AE44" s="190">
        <v>-33.353900000000003</v>
      </c>
      <c r="AF44" s="190">
        <v>-15.521000000000001</v>
      </c>
      <c r="AG44" s="190">
        <v>-12.745700000000001</v>
      </c>
      <c r="AH44" s="190">
        <v>-31.333599999999997</v>
      </c>
      <c r="AI44" s="203"/>
      <c r="AJ44" s="203"/>
      <c r="AK44" s="203"/>
      <c r="AL44" s="203"/>
      <c r="AM44" s="203"/>
      <c r="AN44" s="167"/>
      <c r="AO44" s="167"/>
      <c r="AP44" s="167"/>
      <c r="AQ44" s="167"/>
      <c r="AR44" s="167"/>
      <c r="AS44" s="167"/>
      <c r="AT44" s="167"/>
      <c r="AU44" s="167"/>
      <c r="AV44" s="167"/>
      <c r="AW44" s="167"/>
      <c r="AX44" s="167"/>
      <c r="AY44" s="167"/>
    </row>
    <row r="45" spans="1:51" ht="15" x14ac:dyDescent="0.25">
      <c r="A45" s="149">
        <f>YampaRiverInflow.TotalOutflow!A45</f>
        <v>45931</v>
      </c>
      <c r="B45" s="280"/>
      <c r="C45" s="270"/>
      <c r="D45" s="285">
        <v>-7.6130000000000004</v>
      </c>
      <c r="E45" s="190">
        <v>-13.261700000000001</v>
      </c>
      <c r="F45" s="190">
        <v>8.3438300000000005</v>
      </c>
      <c r="G45" s="190">
        <v>1.6283399999999999</v>
      </c>
      <c r="H45" s="190">
        <v>-1.5256099999999999</v>
      </c>
      <c r="I45" s="190">
        <v>0.55819000000000007</v>
      </c>
      <c r="J45" s="190">
        <v>-0.40666000000000002</v>
      </c>
      <c r="K45" s="190">
        <v>-3.3743600000000002</v>
      </c>
      <c r="L45" s="190">
        <v>10.40099</v>
      </c>
      <c r="M45" s="190">
        <v>3.1250999999999998</v>
      </c>
      <c r="N45" s="190">
        <v>0.16553999999999999</v>
      </c>
      <c r="O45" s="190">
        <v>26.085080000000001</v>
      </c>
      <c r="P45" s="190">
        <v>-4.4398100000000005</v>
      </c>
      <c r="Q45" s="190">
        <v>7.4000500000000002</v>
      </c>
      <c r="R45" s="190">
        <v>-11.6661</v>
      </c>
      <c r="S45" s="190">
        <v>-2.7408399999999999</v>
      </c>
      <c r="T45" s="190">
        <v>-4.4333</v>
      </c>
      <c r="U45" s="190">
        <v>-10.0848</v>
      </c>
      <c r="V45" s="190">
        <v>-27.032599999999999</v>
      </c>
      <c r="W45" s="190">
        <v>-5.7554099999999995</v>
      </c>
      <c r="X45" s="190">
        <v>-10.2515</v>
      </c>
      <c r="Y45" s="190">
        <v>-12.6999</v>
      </c>
      <c r="Z45" s="190">
        <v>-3.16777</v>
      </c>
      <c r="AA45" s="190">
        <v>-24.611999999999998</v>
      </c>
      <c r="AB45" s="190">
        <v>-28.077099999999998</v>
      </c>
      <c r="AC45" s="190">
        <v>-12.1576</v>
      </c>
      <c r="AD45" s="190">
        <v>1.7223250000000001</v>
      </c>
      <c r="AE45" s="190">
        <v>-9.7818899999999989</v>
      </c>
      <c r="AF45" s="190">
        <v>3.17</v>
      </c>
      <c r="AG45" s="190">
        <v>-15.058</v>
      </c>
      <c r="AH45" s="190">
        <v>-8.1872799999999994</v>
      </c>
      <c r="AI45" s="203"/>
      <c r="AJ45" s="203"/>
      <c r="AK45" s="203"/>
      <c r="AL45" s="203"/>
      <c r="AM45" s="203"/>
      <c r="AN45" s="167"/>
      <c r="AO45" s="167"/>
      <c r="AP45" s="167"/>
      <c r="AQ45" s="167"/>
      <c r="AR45" s="167"/>
      <c r="AS45" s="167"/>
      <c r="AT45" s="167"/>
      <c r="AU45" s="167"/>
      <c r="AV45" s="167"/>
      <c r="AW45" s="167"/>
      <c r="AX45" s="167"/>
      <c r="AY45" s="167"/>
    </row>
    <row r="46" spans="1:51" ht="15" x14ac:dyDescent="0.25">
      <c r="A46" s="149">
        <f>YampaRiverInflow.TotalOutflow!A46</f>
        <v>45962</v>
      </c>
      <c r="B46" s="280"/>
      <c r="C46" s="270"/>
      <c r="D46" s="285">
        <v>8.7159999999999993</v>
      </c>
      <c r="E46" s="190">
        <v>8.9617099999999983</v>
      </c>
      <c r="F46" s="190">
        <v>4.5023100000000005</v>
      </c>
      <c r="G46" s="190">
        <v>13.97513</v>
      </c>
      <c r="H46" s="190">
        <v>6.8756899999999996</v>
      </c>
      <c r="I46" s="190">
        <v>-37.753900000000002</v>
      </c>
      <c r="J46" s="190">
        <v>12.579600000000001</v>
      </c>
      <c r="K46" s="190">
        <v>4.9528100000000004</v>
      </c>
      <c r="L46" s="190">
        <v>14.292</v>
      </c>
      <c r="M46" s="190">
        <v>10.398250000000001</v>
      </c>
      <c r="N46" s="190">
        <v>14.77266</v>
      </c>
      <c r="O46" s="190">
        <v>2.89751</v>
      </c>
      <c r="P46" s="190">
        <v>-5.1595500000000003</v>
      </c>
      <c r="Q46" s="190">
        <v>8.3595300000000012</v>
      </c>
      <c r="R46" s="190">
        <v>0.24359</v>
      </c>
      <c r="S46" s="190">
        <v>-2.1938</v>
      </c>
      <c r="T46" s="190">
        <v>-8.1242999999999999</v>
      </c>
      <c r="U46" s="190">
        <v>-20.0396</v>
      </c>
      <c r="V46" s="190">
        <v>-7.1350500000000006</v>
      </c>
      <c r="W46" s="190">
        <v>-4.9749300000000005</v>
      </c>
      <c r="X46" s="190">
        <v>-2.7747700000000002</v>
      </c>
      <c r="Y46" s="190">
        <v>-5.4642499999999998</v>
      </c>
      <c r="Z46" s="190">
        <v>12.753399999999999</v>
      </c>
      <c r="AA46" s="190">
        <v>1.235026</v>
      </c>
      <c r="AB46" s="190">
        <v>6.9389319999999994</v>
      </c>
      <c r="AC46" s="190">
        <v>-9.7391900000000007</v>
      </c>
      <c r="AD46" s="190">
        <v>26.70477</v>
      </c>
      <c r="AE46" s="190">
        <v>4.1004740000000002</v>
      </c>
      <c r="AF46" s="190">
        <v>8.6760000000000002</v>
      </c>
      <c r="AG46" s="190">
        <v>-7.5486000000000004</v>
      </c>
      <c r="AH46" s="190">
        <v>1.3323900000000002</v>
      </c>
      <c r="AI46" s="203"/>
      <c r="AJ46" s="203"/>
      <c r="AK46" s="203"/>
      <c r="AL46" s="203"/>
      <c r="AM46" s="203"/>
      <c r="AN46" s="167"/>
      <c r="AO46" s="167"/>
      <c r="AP46" s="167"/>
      <c r="AQ46" s="167"/>
      <c r="AR46" s="167"/>
      <c r="AS46" s="167"/>
      <c r="AT46" s="167"/>
      <c r="AU46" s="167"/>
      <c r="AV46" s="167"/>
      <c r="AW46" s="167"/>
      <c r="AX46" s="167"/>
      <c r="AY46" s="167"/>
    </row>
    <row r="47" spans="1:51" ht="15" x14ac:dyDescent="0.25">
      <c r="A47" s="149">
        <f>YampaRiverInflow.TotalOutflow!A47</f>
        <v>45992</v>
      </c>
      <c r="B47" s="280"/>
      <c r="C47" s="270"/>
      <c r="D47" s="285">
        <v>16.178999999999998</v>
      </c>
      <c r="E47" s="190">
        <v>18.883740000000003</v>
      </c>
      <c r="F47" s="190">
        <v>6.48062</v>
      </c>
      <c r="G47" s="190">
        <v>-1.6886700000000001</v>
      </c>
      <c r="H47" s="190">
        <v>-26.622299999999999</v>
      </c>
      <c r="I47" s="190">
        <v>-69.312100000000001</v>
      </c>
      <c r="J47" s="190">
        <v>30.47054</v>
      </c>
      <c r="K47" s="190">
        <v>12.73404</v>
      </c>
      <c r="L47" s="190">
        <v>16.88007</v>
      </c>
      <c r="M47" s="190">
        <v>5.8597900000000003</v>
      </c>
      <c r="N47" s="190">
        <v>7.4444699999999999</v>
      </c>
      <c r="O47" s="190">
        <v>33.224269999999997</v>
      </c>
      <c r="P47" s="190">
        <v>12.479979999999999</v>
      </c>
      <c r="Q47" s="190">
        <v>17.551400000000001</v>
      </c>
      <c r="R47" s="190">
        <v>6.2706099999999996</v>
      </c>
      <c r="S47" s="190">
        <v>38.814579999999999</v>
      </c>
      <c r="T47" s="190">
        <v>9.5693099999999998</v>
      </c>
      <c r="U47" s="190">
        <v>34.180550000000004</v>
      </c>
      <c r="V47" s="190">
        <v>4.3811200000000001</v>
      </c>
      <c r="W47" s="190">
        <v>12.84577</v>
      </c>
      <c r="X47" s="190">
        <v>-9.6169899999999995</v>
      </c>
      <c r="Y47" s="190">
        <v>8.3672789999999999</v>
      </c>
      <c r="Z47" s="190">
        <v>21.699849999999998</v>
      </c>
      <c r="AA47" s="190">
        <v>30.923099999999998</v>
      </c>
      <c r="AB47" s="190">
        <v>2.6434799999999998</v>
      </c>
      <c r="AC47" s="190">
        <v>7.848967</v>
      </c>
      <c r="AD47" s="190">
        <v>2.9376329999999999</v>
      </c>
      <c r="AE47" s="190">
        <v>20.856740000000002</v>
      </c>
      <c r="AF47" s="190">
        <v>18.335000000000001</v>
      </c>
      <c r="AG47" s="190">
        <v>4.6582799999999995</v>
      </c>
      <c r="AH47" s="190">
        <v>11.40897</v>
      </c>
      <c r="AI47" s="203"/>
      <c r="AJ47" s="203"/>
      <c r="AK47" s="203"/>
      <c r="AL47" s="203"/>
      <c r="AM47" s="203"/>
      <c r="AN47" s="167"/>
      <c r="AO47" s="167"/>
      <c r="AP47" s="167"/>
      <c r="AQ47" s="167"/>
      <c r="AR47" s="167"/>
      <c r="AS47" s="167"/>
      <c r="AT47" s="167"/>
      <c r="AU47" s="167"/>
      <c r="AV47" s="167"/>
      <c r="AW47" s="167"/>
      <c r="AX47" s="167"/>
      <c r="AY47" s="167"/>
    </row>
    <row r="48" spans="1:51" ht="15" x14ac:dyDescent="0.25">
      <c r="A48" s="149">
        <f>YampaRiverInflow.TotalOutflow!A48</f>
        <v>46023</v>
      </c>
      <c r="B48" s="280"/>
      <c r="C48" s="270"/>
      <c r="D48" s="285">
        <v>-11.84</v>
      </c>
      <c r="E48" s="190">
        <v>-2.2970100000000002</v>
      </c>
      <c r="F48" s="190">
        <v>-5.6275300000000001</v>
      </c>
      <c r="G48" s="190">
        <v>-64.680900000000008</v>
      </c>
      <c r="H48" s="190">
        <v>-113.199</v>
      </c>
      <c r="I48" s="190">
        <v>36.242400000000004</v>
      </c>
      <c r="J48" s="190">
        <v>-10.6774</v>
      </c>
      <c r="K48" s="190">
        <v>8.1581399999999995</v>
      </c>
      <c r="L48" s="190">
        <v>1.3930199999999999</v>
      </c>
      <c r="M48" s="190">
        <v>10.17</v>
      </c>
      <c r="N48" s="190">
        <v>3.6542600000000003</v>
      </c>
      <c r="O48" s="190">
        <v>8.1713000000000005</v>
      </c>
      <c r="P48" s="190">
        <v>-29.2118</v>
      </c>
      <c r="Q48" s="190">
        <v>-12.4862</v>
      </c>
      <c r="R48" s="190">
        <v>-4.2013100000000003</v>
      </c>
      <c r="S48" s="190">
        <v>-21.987200000000001</v>
      </c>
      <c r="T48" s="190">
        <v>21.381310000000003</v>
      </c>
      <c r="U48" s="190">
        <v>-39.100499999999997</v>
      </c>
      <c r="V48" s="190">
        <v>-31.088799999999999</v>
      </c>
      <c r="W48" s="190">
        <v>7.3067399999999996</v>
      </c>
      <c r="X48" s="190">
        <v>-13.319000000000001</v>
      </c>
      <c r="Y48" s="190">
        <v>-6.39839</v>
      </c>
      <c r="Z48" s="190">
        <v>-23.134</v>
      </c>
      <c r="AA48" s="190">
        <v>-29.637900000000002</v>
      </c>
      <c r="AB48" s="190">
        <v>-24.356300000000001</v>
      </c>
      <c r="AC48" s="190">
        <v>-6.12601</v>
      </c>
      <c r="AD48" s="190">
        <v>-35.9651</v>
      </c>
      <c r="AE48" s="190">
        <v>-1.4319999999999999</v>
      </c>
      <c r="AF48" s="190">
        <v>-16.688599999999997</v>
      </c>
      <c r="AG48" s="190">
        <v>33.015449999999994</v>
      </c>
      <c r="AH48" s="190">
        <v>-30.712700000000002</v>
      </c>
      <c r="AI48" s="203"/>
      <c r="AJ48" s="203"/>
      <c r="AK48" s="203"/>
      <c r="AL48" s="203"/>
      <c r="AM48" s="203"/>
      <c r="AN48" s="167"/>
      <c r="AO48" s="167"/>
      <c r="AP48" s="167"/>
      <c r="AQ48" s="167"/>
      <c r="AR48" s="167"/>
      <c r="AS48" s="167"/>
      <c r="AT48" s="167"/>
      <c r="AU48" s="167"/>
      <c r="AV48" s="167"/>
      <c r="AW48" s="167"/>
      <c r="AX48" s="167"/>
      <c r="AY48" s="167"/>
    </row>
    <row r="49" spans="1:1005" ht="15" x14ac:dyDescent="0.25">
      <c r="A49" s="149">
        <f>YampaRiverInflow.TotalOutflow!A49</f>
        <v>46054</v>
      </c>
      <c r="B49" s="280"/>
      <c r="C49" s="270"/>
      <c r="D49" s="285">
        <v>-27.518999999999998</v>
      </c>
      <c r="E49" s="190">
        <v>-63.575199999999995</v>
      </c>
      <c r="F49" s="190">
        <v>-26.556999999999999</v>
      </c>
      <c r="G49" s="190">
        <v>-43.0946</v>
      </c>
      <c r="H49" s="190">
        <v>-46.804400000000001</v>
      </c>
      <c r="I49" s="190">
        <v>-20.875299999999999</v>
      </c>
      <c r="J49" s="190">
        <v>-24.3658</v>
      </c>
      <c r="K49" s="190">
        <v>1.18557</v>
      </c>
      <c r="L49" s="190">
        <v>-25.8432</v>
      </c>
      <c r="M49" s="190">
        <v>-4.4762599999999999</v>
      </c>
      <c r="N49" s="190">
        <v>-2.36822</v>
      </c>
      <c r="O49" s="190">
        <v>5.9079799999999993</v>
      </c>
      <c r="P49" s="190">
        <v>-17.978400000000001</v>
      </c>
      <c r="Q49" s="190">
        <v>-35.601699999999994</v>
      </c>
      <c r="R49" s="190">
        <v>-45.1038</v>
      </c>
      <c r="S49" s="190">
        <v>-5.1178299999999997</v>
      </c>
      <c r="T49" s="190">
        <v>-37.283000000000001</v>
      </c>
      <c r="U49" s="190">
        <v>-15.6464</v>
      </c>
      <c r="V49" s="190">
        <v>-40.071800000000003</v>
      </c>
      <c r="W49" s="190">
        <v>-32.633000000000003</v>
      </c>
      <c r="X49" s="190">
        <v>-26.703299999999999</v>
      </c>
      <c r="Y49" s="190">
        <v>-28.727499999999999</v>
      </c>
      <c r="Z49" s="190">
        <v>-41.463300000000004</v>
      </c>
      <c r="AA49" s="190">
        <v>-12.364799999999999</v>
      </c>
      <c r="AB49" s="190">
        <v>-17.944700000000001</v>
      </c>
      <c r="AC49" s="190">
        <v>-30.381799999999998</v>
      </c>
      <c r="AD49" s="190">
        <v>-39.880099999999999</v>
      </c>
      <c r="AE49" s="190">
        <v>-13.894</v>
      </c>
      <c r="AF49" s="190">
        <v>-22.5732</v>
      </c>
      <c r="AG49" s="190">
        <v>-17.1022</v>
      </c>
      <c r="AH49" s="190">
        <v>-38.901800000000001</v>
      </c>
      <c r="AI49" s="203"/>
      <c r="AJ49" s="203"/>
      <c r="AK49" s="203"/>
      <c r="AL49" s="203"/>
      <c r="AM49" s="203"/>
      <c r="AN49" s="167"/>
      <c r="AO49" s="167"/>
      <c r="AP49" s="167"/>
      <c r="AQ49" s="167"/>
      <c r="AR49" s="167"/>
      <c r="AS49" s="167"/>
      <c r="AT49" s="167"/>
      <c r="AU49" s="167"/>
      <c r="AV49" s="167"/>
      <c r="AW49" s="167"/>
      <c r="AX49" s="167"/>
      <c r="AY49" s="167"/>
    </row>
    <row r="50" spans="1:1005" ht="15" x14ac:dyDescent="0.25">
      <c r="A50" s="149">
        <f>YampaRiverInflow.TotalOutflow!A50</f>
        <v>46082</v>
      </c>
      <c r="B50" s="280"/>
      <c r="C50" s="270"/>
      <c r="D50" s="285">
        <v>-46.244</v>
      </c>
      <c r="E50" s="190">
        <v>-34.902000000000001</v>
      </c>
      <c r="F50" s="190">
        <v>-96.0959</v>
      </c>
      <c r="G50" s="190">
        <v>-38.881300000000003</v>
      </c>
      <c r="H50" s="190">
        <v>-9.1832499999999992</v>
      </c>
      <c r="I50" s="190">
        <v>-13.1533</v>
      </c>
      <c r="J50" s="190">
        <v>-27.913900000000002</v>
      </c>
      <c r="K50" s="190">
        <v>-37.945300000000003</v>
      </c>
      <c r="L50" s="190">
        <v>-37.232500000000002</v>
      </c>
      <c r="M50" s="190">
        <v>-84.1511</v>
      </c>
      <c r="N50" s="190">
        <v>-52.822800000000001</v>
      </c>
      <c r="O50" s="190">
        <v>-62.375399999999999</v>
      </c>
      <c r="P50" s="190">
        <v>-22.7028</v>
      </c>
      <c r="Q50" s="190">
        <v>-24.410799999999998</v>
      </c>
      <c r="R50" s="190">
        <v>-35.779199999999996</v>
      </c>
      <c r="S50" s="190">
        <v>-52.189599999999999</v>
      </c>
      <c r="T50" s="190">
        <v>-44.594099999999997</v>
      </c>
      <c r="U50" s="190">
        <v>-46.276900000000005</v>
      </c>
      <c r="V50" s="190">
        <v>-41.1785</v>
      </c>
      <c r="W50" s="190">
        <v>-54.098800000000004</v>
      </c>
      <c r="X50" s="190">
        <v>-94.38669999999999</v>
      </c>
      <c r="Y50" s="190">
        <v>-68.116</v>
      </c>
      <c r="Z50" s="190">
        <v>-21.329699999999999</v>
      </c>
      <c r="AA50" s="190">
        <v>-45.133600000000001</v>
      </c>
      <c r="AB50" s="190">
        <v>-41.103999999999999</v>
      </c>
      <c r="AC50" s="190">
        <v>-52.287500000000001</v>
      </c>
      <c r="AD50" s="190">
        <v>-39.996499999999997</v>
      </c>
      <c r="AE50" s="190">
        <v>-34.947000000000003</v>
      </c>
      <c r="AF50" s="190">
        <v>-9.4451399999999985</v>
      </c>
      <c r="AG50" s="190">
        <v>-51.122900000000001</v>
      </c>
      <c r="AH50" s="190">
        <v>-40.1935</v>
      </c>
      <c r="AI50" s="203"/>
      <c r="AJ50" s="203"/>
      <c r="AK50" s="203"/>
      <c r="AL50" s="203"/>
      <c r="AM50" s="203"/>
      <c r="AN50" s="167"/>
      <c r="AO50" s="167"/>
      <c r="AP50" s="167"/>
      <c r="AQ50" s="167"/>
      <c r="AR50" s="167"/>
      <c r="AS50" s="167"/>
      <c r="AT50" s="167"/>
      <c r="AU50" s="167"/>
      <c r="AV50" s="167"/>
      <c r="AW50" s="167"/>
      <c r="AX50" s="167"/>
      <c r="AY50" s="167"/>
    </row>
    <row r="51" spans="1:1005" ht="15" x14ac:dyDescent="0.25">
      <c r="A51" s="149">
        <f>YampaRiverInflow.TotalOutflow!A51</f>
        <v>46113</v>
      </c>
      <c r="B51" s="280"/>
      <c r="C51" s="270"/>
      <c r="D51" s="285">
        <v>-41.89</v>
      </c>
      <c r="E51" s="190">
        <v>-21.337199999999999</v>
      </c>
      <c r="F51" s="190">
        <v>-46.392000000000003</v>
      </c>
      <c r="G51" s="190">
        <v>-46.931699999999999</v>
      </c>
      <c r="H51" s="190">
        <v>-10.3939</v>
      </c>
      <c r="I51" s="190">
        <v>-22.183299999999999</v>
      </c>
      <c r="J51" s="190">
        <v>-50.360900000000001</v>
      </c>
      <c r="K51" s="190">
        <v>-34.244300000000003</v>
      </c>
      <c r="L51" s="190">
        <v>-28.298599999999997</v>
      </c>
      <c r="M51" s="190">
        <v>-23.056999999999999</v>
      </c>
      <c r="N51" s="190">
        <v>-23.6526</v>
      </c>
      <c r="O51" s="190">
        <v>-18.731300000000001</v>
      </c>
      <c r="P51" s="190">
        <v>-34.493000000000002</v>
      </c>
      <c r="Q51" s="190">
        <v>-34.719099999999997</v>
      </c>
      <c r="R51" s="190">
        <v>-39.354300000000002</v>
      </c>
      <c r="S51" s="190">
        <v>-36.816499999999998</v>
      </c>
      <c r="T51" s="190">
        <v>-31.096499999999999</v>
      </c>
      <c r="U51" s="190">
        <v>-26.820700000000002</v>
      </c>
      <c r="V51" s="190">
        <v>-39.596599999999995</v>
      </c>
      <c r="W51" s="190">
        <v>-38.490600000000001</v>
      </c>
      <c r="X51" s="190">
        <v>-7.4329700000000001</v>
      </c>
      <c r="Y51" s="190">
        <v>-6.8644499999999997</v>
      </c>
      <c r="Z51" s="190">
        <v>-16.915599999999998</v>
      </c>
      <c r="AA51" s="190">
        <v>-37.536199999999994</v>
      </c>
      <c r="AB51" s="190">
        <v>-51.6753</v>
      </c>
      <c r="AC51" s="190">
        <v>-49.0565</v>
      </c>
      <c r="AD51" s="190">
        <v>3.8323470000000004</v>
      </c>
      <c r="AE51" s="190">
        <v>-59.116</v>
      </c>
      <c r="AF51" s="190">
        <v>-58.070099999999996</v>
      </c>
      <c r="AG51" s="190">
        <v>-46.224299999999999</v>
      </c>
      <c r="AH51" s="190">
        <v>-45.231099999999998</v>
      </c>
      <c r="AI51" s="203"/>
      <c r="AJ51" s="203"/>
      <c r="AK51" s="203"/>
      <c r="AL51" s="203"/>
      <c r="AM51" s="203"/>
      <c r="AN51" s="167"/>
      <c r="AO51" s="167"/>
      <c r="AP51" s="167"/>
      <c r="AQ51" s="167"/>
      <c r="AR51" s="167"/>
      <c r="AS51" s="167"/>
      <c r="AT51" s="167"/>
      <c r="AU51" s="167"/>
      <c r="AV51" s="167"/>
      <c r="AW51" s="167"/>
      <c r="AX51" s="167"/>
      <c r="AY51" s="167"/>
    </row>
    <row r="52" spans="1:1005" ht="15" x14ac:dyDescent="0.25">
      <c r="A52" s="149">
        <f>YampaRiverInflow.TotalOutflow!A52</f>
        <v>46143</v>
      </c>
      <c r="B52" s="280"/>
      <c r="C52" s="270"/>
      <c r="D52" s="285">
        <v>-37.652999999999999</v>
      </c>
      <c r="E52" s="190">
        <v>-29.909500000000001</v>
      </c>
      <c r="F52" s="190">
        <v>-28.129300000000001</v>
      </c>
      <c r="G52" s="190">
        <v>-49.9146</v>
      </c>
      <c r="H52" s="190">
        <v>-34.603400000000001</v>
      </c>
      <c r="I52" s="190">
        <v>-27.749099999999999</v>
      </c>
      <c r="J52" s="190">
        <v>-15.6434</v>
      </c>
      <c r="K52" s="190">
        <v>-26.480900000000002</v>
      </c>
      <c r="L52" s="190">
        <v>-13.461499999999999</v>
      </c>
      <c r="M52" s="190">
        <v>-3.12216</v>
      </c>
      <c r="N52" s="190">
        <v>-37.49</v>
      </c>
      <c r="O52" s="190">
        <v>-28.581900000000001</v>
      </c>
      <c r="P52" s="190">
        <v>-34.988099999999996</v>
      </c>
      <c r="Q52" s="190">
        <v>-27.610599999999998</v>
      </c>
      <c r="R52" s="190">
        <v>-13.771700000000001</v>
      </c>
      <c r="S52" s="190">
        <v>-19.453499999999998</v>
      </c>
      <c r="T52" s="190">
        <v>-43.834099999999999</v>
      </c>
      <c r="U52" s="190">
        <v>-36.948999999999998</v>
      </c>
      <c r="V52" s="190">
        <v>-18.708599999999997</v>
      </c>
      <c r="W52" s="190">
        <v>-25.398700000000002</v>
      </c>
      <c r="X52" s="190">
        <v>-18.684200000000001</v>
      </c>
      <c r="Y52" s="190">
        <v>-10.974200000000002</v>
      </c>
      <c r="Z52" s="190">
        <v>-34.367400000000004</v>
      </c>
      <c r="AA52" s="190">
        <v>-27.658300000000001</v>
      </c>
      <c r="AB52" s="190">
        <v>-22.264099999999999</v>
      </c>
      <c r="AC52" s="190">
        <v>-16.6996</v>
      </c>
      <c r="AD52" s="190">
        <v>-67.282200000000003</v>
      </c>
      <c r="AE52" s="190">
        <v>-19.012</v>
      </c>
      <c r="AF52" s="190">
        <v>-19.098700000000001</v>
      </c>
      <c r="AG52" s="190">
        <v>-31.252700000000001</v>
      </c>
      <c r="AH52" s="190">
        <v>-147.96199999999999</v>
      </c>
      <c r="AI52" s="203"/>
      <c r="AJ52" s="203"/>
      <c r="AK52" s="203"/>
      <c r="AL52" s="203"/>
      <c r="AM52" s="203"/>
      <c r="AN52" s="167"/>
      <c r="AO52" s="167"/>
      <c r="AP52" s="167"/>
      <c r="AQ52" s="167"/>
      <c r="AR52" s="167"/>
      <c r="AS52" s="167"/>
      <c r="AT52" s="167"/>
      <c r="AU52" s="167"/>
      <c r="AV52" s="167"/>
      <c r="AW52" s="167"/>
      <c r="AX52" s="167"/>
      <c r="AY52" s="167"/>
    </row>
    <row r="53" spans="1:1005" ht="15" x14ac:dyDescent="0.25">
      <c r="A53" s="149">
        <f>YampaRiverInflow.TotalOutflow!A53</f>
        <v>46174</v>
      </c>
      <c r="B53" s="280"/>
      <c r="C53" s="270"/>
      <c r="D53" s="285">
        <v>-51.258000000000003</v>
      </c>
      <c r="E53" s="190">
        <v>-63.558300000000003</v>
      </c>
      <c r="F53" s="190">
        <v>-43.443300000000001</v>
      </c>
      <c r="G53" s="190">
        <v>-78.712100000000007</v>
      </c>
      <c r="H53" s="190">
        <v>-44.4283</v>
      </c>
      <c r="I53" s="190">
        <v>-46.623400000000004</v>
      </c>
      <c r="J53" s="190">
        <v>-26.48</v>
      </c>
      <c r="K53" s="190">
        <v>-49.249099999999999</v>
      </c>
      <c r="L53" s="190">
        <v>-37.820300000000003</v>
      </c>
      <c r="M53" s="190">
        <v>-37.123800000000003</v>
      </c>
      <c r="N53" s="190">
        <v>-46.805699999999995</v>
      </c>
      <c r="O53" s="190">
        <v>-42.2714</v>
      </c>
      <c r="P53" s="190">
        <v>-36.915500000000002</v>
      </c>
      <c r="Q53" s="190">
        <v>-53.137800000000006</v>
      </c>
      <c r="R53" s="190">
        <v>-64.9482</v>
      </c>
      <c r="S53" s="190">
        <v>-25.7806</v>
      </c>
      <c r="T53" s="190">
        <v>-34.943199999999997</v>
      </c>
      <c r="U53" s="190">
        <v>-51.296099999999996</v>
      </c>
      <c r="V53" s="190">
        <v>-57.331800000000001</v>
      </c>
      <c r="W53" s="190">
        <v>-54.558199999999999</v>
      </c>
      <c r="X53" s="190">
        <v>-68.587000000000003</v>
      </c>
      <c r="Y53" s="190">
        <v>-37.685099999999998</v>
      </c>
      <c r="Z53" s="190">
        <v>-32.256500000000003</v>
      </c>
      <c r="AA53" s="190">
        <v>-52.228699999999996</v>
      </c>
      <c r="AB53" s="190">
        <v>-55.433399999999999</v>
      </c>
      <c r="AC53" s="190">
        <v>-50.623800000000003</v>
      </c>
      <c r="AD53" s="190">
        <v>-49.755000000000003</v>
      </c>
      <c r="AE53" s="190">
        <v>-57.844000000000001</v>
      </c>
      <c r="AF53" s="190">
        <v>-49.321300000000001</v>
      </c>
      <c r="AG53" s="190">
        <v>-51.9298</v>
      </c>
      <c r="AH53" s="190">
        <v>-183.62299999999999</v>
      </c>
      <c r="AI53" s="203"/>
      <c r="AJ53" s="203"/>
      <c r="AK53" s="203"/>
      <c r="AL53" s="203"/>
      <c r="AM53" s="203"/>
      <c r="AN53" s="167"/>
      <c r="AO53" s="167"/>
      <c r="AP53" s="167"/>
      <c r="AQ53" s="167"/>
      <c r="AR53" s="167"/>
      <c r="AS53" s="167"/>
      <c r="AT53" s="167"/>
      <c r="AU53" s="167"/>
      <c r="AV53" s="167"/>
      <c r="AW53" s="167"/>
      <c r="AX53" s="167"/>
      <c r="AY53" s="167"/>
    </row>
    <row r="54" spans="1:1005" ht="15" x14ac:dyDescent="0.25">
      <c r="A54" s="149">
        <f>YampaRiverInflow.TotalOutflow!A54</f>
        <v>46204</v>
      </c>
      <c r="B54" s="280"/>
      <c r="C54" s="270"/>
      <c r="D54" s="285">
        <v>-31.135000000000002</v>
      </c>
      <c r="E54" s="190">
        <v>-65.305999999999997</v>
      </c>
      <c r="F54" s="190">
        <v>-37.942</v>
      </c>
      <c r="G54" s="190">
        <v>-73.786799999999999</v>
      </c>
      <c r="H54" s="190">
        <v>-40.766500000000001</v>
      </c>
      <c r="I54" s="190">
        <v>-6.4570799999999995</v>
      </c>
      <c r="J54" s="190">
        <v>-40.478199999999994</v>
      </c>
      <c r="K54" s="190">
        <v>-35.347099999999998</v>
      </c>
      <c r="L54" s="190">
        <v>-30.984200000000001</v>
      </c>
      <c r="M54" s="190">
        <v>-12.644399999999999</v>
      </c>
      <c r="N54" s="190">
        <v>-15.251700000000001</v>
      </c>
      <c r="O54" s="190">
        <v>-52.766100000000002</v>
      </c>
      <c r="P54" s="190">
        <v>-45.935900000000004</v>
      </c>
      <c r="Q54" s="190">
        <v>-47.300400000000003</v>
      </c>
      <c r="R54" s="190">
        <v>-39.221400000000003</v>
      </c>
      <c r="S54" s="190">
        <v>-35.222799999999999</v>
      </c>
      <c r="T54" s="190">
        <v>-42.721499999999999</v>
      </c>
      <c r="U54" s="190">
        <v>-48.900100000000002</v>
      </c>
      <c r="V54" s="190">
        <v>-17.8947</v>
      </c>
      <c r="W54" s="190">
        <v>-23.696200000000001</v>
      </c>
      <c r="X54" s="190">
        <v>-7.1829000000000001</v>
      </c>
      <c r="Y54" s="190">
        <v>-15.904399999999999</v>
      </c>
      <c r="Z54" s="190">
        <v>-28.589599999999997</v>
      </c>
      <c r="AA54" s="190">
        <v>-43.727499999999999</v>
      </c>
      <c r="AB54" s="190">
        <v>-35.582300000000004</v>
      </c>
      <c r="AC54" s="190">
        <v>-30.575500000000002</v>
      </c>
      <c r="AD54" s="190">
        <v>-37.180800000000005</v>
      </c>
      <c r="AE54" s="190">
        <v>-48.3</v>
      </c>
      <c r="AF54" s="190">
        <v>-25.503700000000002</v>
      </c>
      <c r="AG54" s="190">
        <v>-48.567099999999996</v>
      </c>
      <c r="AH54" s="190">
        <v>-182.99199999999999</v>
      </c>
      <c r="AI54" s="203"/>
      <c r="AJ54" s="203"/>
      <c r="AK54" s="203"/>
      <c r="AL54" s="203"/>
      <c r="AM54" s="203"/>
      <c r="AN54" s="167"/>
      <c r="AO54" s="167"/>
      <c r="AP54" s="167"/>
      <c r="AQ54" s="167"/>
      <c r="AR54" s="167"/>
      <c r="AS54" s="167"/>
      <c r="AT54" s="167"/>
      <c r="AU54" s="167"/>
      <c r="AV54" s="167"/>
      <c r="AW54" s="167"/>
      <c r="AX54" s="167"/>
      <c r="AY54" s="167"/>
    </row>
    <row r="55" spans="1:1005" ht="15" x14ac:dyDescent="0.25">
      <c r="A55" s="149">
        <f>YampaRiverInflow.TotalOutflow!A55</f>
        <v>46235</v>
      </c>
      <c r="B55" s="280"/>
      <c r="C55" s="270"/>
      <c r="D55" s="285">
        <v>-31.536999999999999</v>
      </c>
      <c r="E55" s="190">
        <v>-27.815000000000001</v>
      </c>
      <c r="F55" s="190">
        <v>-14.0517</v>
      </c>
      <c r="G55" s="190">
        <v>-65.381299999999996</v>
      </c>
      <c r="H55" s="190">
        <v>-36.5657</v>
      </c>
      <c r="I55" s="190">
        <v>-19.854400000000002</v>
      </c>
      <c r="J55" s="190">
        <v>-3.75305</v>
      </c>
      <c r="K55" s="190">
        <v>-2.8775900000000001</v>
      </c>
      <c r="L55" s="190">
        <v>-12.666399999999999</v>
      </c>
      <c r="M55" s="190">
        <v>-13.9602</v>
      </c>
      <c r="N55" s="190">
        <v>-39.998400000000004</v>
      </c>
      <c r="O55" s="190">
        <v>7.2850600000000005</v>
      </c>
      <c r="P55" s="190">
        <v>-24.3444</v>
      </c>
      <c r="Q55" s="190">
        <v>-33.449400000000004</v>
      </c>
      <c r="R55" s="190">
        <v>-19.831900000000001</v>
      </c>
      <c r="S55" s="190">
        <v>-46.257599999999996</v>
      </c>
      <c r="T55" s="190">
        <v>-32.945300000000003</v>
      </c>
      <c r="U55" s="190">
        <v>-39.458300000000001</v>
      </c>
      <c r="V55" s="190">
        <v>-23.445799999999998</v>
      </c>
      <c r="W55" s="190">
        <v>-14.442500000000001</v>
      </c>
      <c r="X55" s="190">
        <v>-5.3147600000000006</v>
      </c>
      <c r="Y55" s="190">
        <v>-20.151</v>
      </c>
      <c r="Z55" s="190">
        <v>-29.148299999999999</v>
      </c>
      <c r="AA55" s="190">
        <v>-33.437899999999999</v>
      </c>
      <c r="AB55" s="190">
        <v>-29.450599999999998</v>
      </c>
      <c r="AC55" s="190">
        <v>-25.803599999999999</v>
      </c>
      <c r="AD55" s="190">
        <v>-58.466900000000003</v>
      </c>
      <c r="AE55" s="190">
        <v>-23.998000000000001</v>
      </c>
      <c r="AF55" s="190">
        <v>5.8436199999999996</v>
      </c>
      <c r="AG55" s="190">
        <v>-37.121300000000005</v>
      </c>
      <c r="AH55" s="190">
        <v>-39.379899999999999</v>
      </c>
      <c r="AI55" s="203"/>
      <c r="AJ55" s="203"/>
      <c r="AK55" s="203"/>
      <c r="AL55" s="203"/>
      <c r="AM55" s="203"/>
      <c r="AN55" s="167"/>
      <c r="AO55" s="167"/>
      <c r="AP55" s="167"/>
      <c r="AQ55" s="167"/>
      <c r="AR55" s="167"/>
      <c r="AS55" s="167"/>
      <c r="AT55" s="167"/>
      <c r="AU55" s="167"/>
      <c r="AV55" s="167"/>
      <c r="AW55" s="167"/>
      <c r="AX55" s="167"/>
      <c r="AY55" s="167"/>
    </row>
    <row r="56" spans="1:1005" ht="15" x14ac:dyDescent="0.25">
      <c r="A56" s="149">
        <f>YampaRiverInflow.TotalOutflow!A56</f>
        <v>46266</v>
      </c>
      <c r="B56" s="280"/>
      <c r="C56" s="270"/>
      <c r="D56" s="285">
        <v>-10.928000000000001</v>
      </c>
      <c r="E56" s="190">
        <v>-41.415900000000001</v>
      </c>
      <c r="F56" s="190">
        <v>-22.555199999999999</v>
      </c>
      <c r="G56" s="190">
        <v>0.85353000000000001</v>
      </c>
      <c r="H56" s="190">
        <v>-61.966300000000004</v>
      </c>
      <c r="I56" s="190">
        <v>-54.048999999999999</v>
      </c>
      <c r="J56" s="190">
        <v>-27.7121</v>
      </c>
      <c r="K56" s="190">
        <v>-18.022099999999998</v>
      </c>
      <c r="L56" s="190">
        <v>-8.8447199999999988</v>
      </c>
      <c r="M56" s="190">
        <v>-17.9664</v>
      </c>
      <c r="N56" s="190">
        <v>-5.1358199999999998</v>
      </c>
      <c r="O56" s="190">
        <v>-10.9739</v>
      </c>
      <c r="P56" s="190">
        <v>-32.469799999999999</v>
      </c>
      <c r="Q56" s="190">
        <v>-35.090000000000003</v>
      </c>
      <c r="R56" s="190">
        <v>-20.7882</v>
      </c>
      <c r="S56" s="190">
        <v>-50.804099999999998</v>
      </c>
      <c r="T56" s="190">
        <v>-26.487200000000001</v>
      </c>
      <c r="U56" s="190">
        <v>-30.253900000000002</v>
      </c>
      <c r="V56" s="190">
        <v>-43.0578</v>
      </c>
      <c r="W56" s="190">
        <v>-36.350099999999998</v>
      </c>
      <c r="X56" s="190">
        <v>-18.872799999999998</v>
      </c>
      <c r="Y56" s="190">
        <v>-16.6816</v>
      </c>
      <c r="Z56" s="190">
        <v>-22.602599999999999</v>
      </c>
      <c r="AA56" s="190">
        <v>-13.866299999999999</v>
      </c>
      <c r="AB56" s="190">
        <v>-20.75</v>
      </c>
      <c r="AC56" s="190">
        <v>-8.9183799999999991</v>
      </c>
      <c r="AD56" s="190">
        <v>-33.353900000000003</v>
      </c>
      <c r="AE56" s="190">
        <v>-15.521000000000001</v>
      </c>
      <c r="AF56" s="190">
        <v>-12.745700000000001</v>
      </c>
      <c r="AG56" s="190">
        <v>-31.333599999999997</v>
      </c>
      <c r="AH56" s="190">
        <v>-19.856300000000001</v>
      </c>
      <c r="AI56" s="203"/>
      <c r="AJ56" s="203"/>
      <c r="AK56" s="203"/>
      <c r="AL56" s="203"/>
      <c r="AM56" s="203"/>
      <c r="AN56" s="167"/>
      <c r="AO56" s="167"/>
      <c r="AP56" s="167"/>
      <c r="AQ56" s="167"/>
      <c r="AR56" s="167"/>
      <c r="AS56" s="167"/>
      <c r="AT56" s="167"/>
      <c r="AU56" s="167"/>
      <c r="AV56" s="167"/>
      <c r="AW56" s="167"/>
      <c r="AX56" s="167"/>
      <c r="AY56" s="167"/>
    </row>
    <row r="57" spans="1:1005" ht="15" x14ac:dyDescent="0.25">
      <c r="A57" s="149">
        <f>YampaRiverInflow.TotalOutflow!A57</f>
        <v>46296</v>
      </c>
      <c r="B57" s="280"/>
      <c r="C57" s="270"/>
      <c r="D57" s="285">
        <v>-7.6130000000000004</v>
      </c>
      <c r="E57" s="190">
        <v>8.3438300000000005</v>
      </c>
      <c r="F57" s="190">
        <v>1.6283399999999999</v>
      </c>
      <c r="G57" s="190">
        <v>-1.5256099999999999</v>
      </c>
      <c r="H57" s="190">
        <v>0.55819000000000007</v>
      </c>
      <c r="I57" s="190">
        <v>-0.40666000000000002</v>
      </c>
      <c r="J57" s="190">
        <v>-3.3743600000000002</v>
      </c>
      <c r="K57" s="190">
        <v>10.40099</v>
      </c>
      <c r="L57" s="190">
        <v>3.1250999999999998</v>
      </c>
      <c r="M57" s="190">
        <v>0.16553999999999999</v>
      </c>
      <c r="N57" s="190">
        <v>26.085080000000001</v>
      </c>
      <c r="O57" s="190">
        <v>-4.4398100000000005</v>
      </c>
      <c r="P57" s="190">
        <v>7.4000500000000002</v>
      </c>
      <c r="Q57" s="190">
        <v>-11.6661</v>
      </c>
      <c r="R57" s="190">
        <v>-2.7408399999999999</v>
      </c>
      <c r="S57" s="190">
        <v>-4.4333</v>
      </c>
      <c r="T57" s="190">
        <v>-10.0848</v>
      </c>
      <c r="U57" s="190">
        <v>-27.032599999999999</v>
      </c>
      <c r="V57" s="190">
        <v>-5.7554099999999995</v>
      </c>
      <c r="W57" s="190">
        <v>-10.2515</v>
      </c>
      <c r="X57" s="190">
        <v>-12.6999</v>
      </c>
      <c r="Y57" s="190">
        <v>-3.16777</v>
      </c>
      <c r="Z57" s="190">
        <v>-24.611999999999998</v>
      </c>
      <c r="AA57" s="190">
        <v>-28.077099999999998</v>
      </c>
      <c r="AB57" s="190">
        <v>-12.1576</v>
      </c>
      <c r="AC57" s="190">
        <v>1.7223250000000001</v>
      </c>
      <c r="AD57" s="190">
        <v>-9.7818899999999989</v>
      </c>
      <c r="AE57" s="190">
        <v>3.17</v>
      </c>
      <c r="AF57" s="190">
        <v>-15.058</v>
      </c>
      <c r="AG57" s="190">
        <v>-8.1872799999999994</v>
      </c>
      <c r="AH57" s="190">
        <v>-13.261700000000001</v>
      </c>
      <c r="AI57" s="203"/>
      <c r="AJ57" s="203"/>
      <c r="AK57" s="203"/>
      <c r="AL57" s="203"/>
      <c r="AM57" s="203"/>
      <c r="AN57" s="167"/>
      <c r="AO57" s="167"/>
      <c r="AP57" s="167"/>
      <c r="AQ57" s="167"/>
      <c r="AR57" s="167"/>
      <c r="AS57" s="167"/>
      <c r="AT57" s="167"/>
      <c r="AU57" s="167"/>
      <c r="AV57" s="167"/>
      <c r="AW57" s="167"/>
      <c r="AX57" s="167"/>
      <c r="AY57" s="167"/>
    </row>
    <row r="58" spans="1:1005" ht="15" x14ac:dyDescent="0.25">
      <c r="A58" s="149">
        <f>YampaRiverInflow.TotalOutflow!A58</f>
        <v>46327</v>
      </c>
      <c r="B58" s="280"/>
      <c r="C58" s="270"/>
      <c r="D58" s="285">
        <v>8.7159999999999993</v>
      </c>
      <c r="E58" s="190">
        <v>4.5023100000000005</v>
      </c>
      <c r="F58" s="190">
        <v>13.97513</v>
      </c>
      <c r="G58" s="190">
        <v>6.8756899999999996</v>
      </c>
      <c r="H58" s="190">
        <v>-37.753900000000002</v>
      </c>
      <c r="I58" s="190">
        <v>12.579600000000001</v>
      </c>
      <c r="J58" s="190">
        <v>4.9528100000000004</v>
      </c>
      <c r="K58" s="190">
        <v>14.292</v>
      </c>
      <c r="L58" s="190">
        <v>10.398250000000001</v>
      </c>
      <c r="M58" s="190">
        <v>14.77266</v>
      </c>
      <c r="N58" s="190">
        <v>2.89751</v>
      </c>
      <c r="O58" s="190">
        <v>-5.1595500000000003</v>
      </c>
      <c r="P58" s="190">
        <v>8.3595300000000012</v>
      </c>
      <c r="Q58" s="190">
        <v>0.24359</v>
      </c>
      <c r="R58" s="190">
        <v>-2.1938</v>
      </c>
      <c r="S58" s="190">
        <v>-8.1242999999999999</v>
      </c>
      <c r="T58" s="190">
        <v>-20.0396</v>
      </c>
      <c r="U58" s="190">
        <v>-7.1350500000000006</v>
      </c>
      <c r="V58" s="190">
        <v>-4.9749300000000005</v>
      </c>
      <c r="W58" s="190">
        <v>-2.7747700000000002</v>
      </c>
      <c r="X58" s="190">
        <v>-5.4642499999999998</v>
      </c>
      <c r="Y58" s="190">
        <v>12.753399999999999</v>
      </c>
      <c r="Z58" s="190">
        <v>1.235026</v>
      </c>
      <c r="AA58" s="190">
        <v>6.9389319999999994</v>
      </c>
      <c r="AB58" s="190">
        <v>-9.7391900000000007</v>
      </c>
      <c r="AC58" s="190">
        <v>26.70477</v>
      </c>
      <c r="AD58" s="190">
        <v>4.1004740000000002</v>
      </c>
      <c r="AE58" s="190">
        <v>8.6760000000000002</v>
      </c>
      <c r="AF58" s="190">
        <v>-7.5486000000000004</v>
      </c>
      <c r="AG58" s="190">
        <v>1.3323900000000002</v>
      </c>
      <c r="AH58" s="190">
        <v>8.9617099999999983</v>
      </c>
      <c r="AI58" s="203"/>
      <c r="AJ58" s="203"/>
      <c r="AK58" s="203"/>
      <c r="AL58" s="203"/>
      <c r="AM58" s="203"/>
      <c r="AN58" s="167"/>
      <c r="AO58" s="167"/>
      <c r="AP58" s="167"/>
      <c r="AQ58" s="167"/>
      <c r="AR58" s="167"/>
      <c r="AS58" s="167"/>
      <c r="AT58" s="167"/>
      <c r="AU58" s="167"/>
      <c r="AV58" s="167"/>
      <c r="AW58" s="167"/>
      <c r="AX58" s="167"/>
      <c r="AY58" s="167"/>
    </row>
    <row r="59" spans="1:1005" ht="15" x14ac:dyDescent="0.25">
      <c r="A59" s="149">
        <f>YampaRiverInflow.TotalOutflow!A59</f>
        <v>46357</v>
      </c>
      <c r="B59" s="280"/>
      <c r="C59" s="270"/>
      <c r="D59" s="285">
        <v>16.178999999999998</v>
      </c>
      <c r="E59" s="190">
        <v>6.48062</v>
      </c>
      <c r="F59" s="190">
        <v>-1.6886700000000001</v>
      </c>
      <c r="G59" s="190">
        <v>-26.622299999999999</v>
      </c>
      <c r="H59" s="190">
        <v>-69.312100000000001</v>
      </c>
      <c r="I59" s="190">
        <v>30.47054</v>
      </c>
      <c r="J59" s="190">
        <v>12.73404</v>
      </c>
      <c r="K59" s="190">
        <v>16.88007</v>
      </c>
      <c r="L59" s="190">
        <v>5.8597900000000003</v>
      </c>
      <c r="M59" s="190">
        <v>7.4444699999999999</v>
      </c>
      <c r="N59" s="190">
        <v>33.224269999999997</v>
      </c>
      <c r="O59" s="190">
        <v>12.479979999999999</v>
      </c>
      <c r="P59" s="190">
        <v>17.551400000000001</v>
      </c>
      <c r="Q59" s="190">
        <v>6.2706099999999996</v>
      </c>
      <c r="R59" s="190">
        <v>38.814579999999999</v>
      </c>
      <c r="S59" s="190">
        <v>9.5693099999999998</v>
      </c>
      <c r="T59" s="190">
        <v>34.180550000000004</v>
      </c>
      <c r="U59" s="190">
        <v>4.3811200000000001</v>
      </c>
      <c r="V59" s="190">
        <v>12.84577</v>
      </c>
      <c r="W59" s="190">
        <v>-9.6169899999999995</v>
      </c>
      <c r="X59" s="190">
        <v>8.3672789999999999</v>
      </c>
      <c r="Y59" s="190">
        <v>21.699849999999998</v>
      </c>
      <c r="Z59" s="190">
        <v>30.923099999999998</v>
      </c>
      <c r="AA59" s="190">
        <v>2.6434799999999998</v>
      </c>
      <c r="AB59" s="190">
        <v>7.848967</v>
      </c>
      <c r="AC59" s="190">
        <v>2.9376329999999999</v>
      </c>
      <c r="AD59" s="190">
        <v>20.856740000000002</v>
      </c>
      <c r="AE59" s="190">
        <v>18.335000000000001</v>
      </c>
      <c r="AF59" s="190">
        <v>4.6582799999999995</v>
      </c>
      <c r="AG59" s="190">
        <v>11.40897</v>
      </c>
      <c r="AH59" s="190">
        <v>18.883740000000003</v>
      </c>
      <c r="AI59" s="203"/>
      <c r="AJ59" s="203"/>
      <c r="AK59" s="203"/>
      <c r="AL59" s="203"/>
      <c r="AM59" s="203"/>
      <c r="AN59" s="167"/>
      <c r="AO59" s="167"/>
      <c r="AP59" s="167"/>
      <c r="AQ59" s="167"/>
      <c r="AR59" s="167"/>
      <c r="AS59" s="167"/>
      <c r="AT59" s="167"/>
      <c r="AU59" s="167"/>
      <c r="AV59" s="167"/>
      <c r="AW59" s="167"/>
      <c r="AX59" s="167"/>
      <c r="AY59" s="167"/>
    </row>
    <row r="60" spans="1:1005" ht="15" x14ac:dyDescent="0.25">
      <c r="A60" s="149">
        <f>YampaRiverInflow.TotalOutflow!A60</f>
        <v>46388</v>
      </c>
      <c r="B60" s="280"/>
      <c r="C60" s="270"/>
      <c r="D60" s="285">
        <v>-11.84</v>
      </c>
      <c r="E60" s="190">
        <v>-5.6275300000000001</v>
      </c>
      <c r="F60" s="190">
        <v>-64.680900000000008</v>
      </c>
      <c r="G60" s="190">
        <v>-113.199</v>
      </c>
      <c r="H60" s="190">
        <v>36.242400000000004</v>
      </c>
      <c r="I60" s="190">
        <v>-10.6774</v>
      </c>
      <c r="J60" s="190">
        <v>8.1581399999999995</v>
      </c>
      <c r="K60" s="190">
        <v>1.3930199999999999</v>
      </c>
      <c r="L60" s="190">
        <v>10.17</v>
      </c>
      <c r="M60" s="190">
        <v>3.6542600000000003</v>
      </c>
      <c r="N60" s="190">
        <v>8.1713000000000005</v>
      </c>
      <c r="O60" s="190">
        <v>-29.2118</v>
      </c>
      <c r="P60" s="190">
        <v>-12.4862</v>
      </c>
      <c r="Q60" s="190">
        <v>-4.2013100000000003</v>
      </c>
      <c r="R60" s="190">
        <v>-21.987200000000001</v>
      </c>
      <c r="S60" s="190">
        <v>21.381310000000003</v>
      </c>
      <c r="T60" s="190">
        <v>-39.100499999999997</v>
      </c>
      <c r="U60" s="190">
        <v>-31.088799999999999</v>
      </c>
      <c r="V60" s="190">
        <v>7.3067399999999996</v>
      </c>
      <c r="W60" s="190">
        <v>-13.319000000000001</v>
      </c>
      <c r="X60" s="190">
        <v>-6.39839</v>
      </c>
      <c r="Y60" s="190">
        <v>-23.134</v>
      </c>
      <c r="Z60" s="190">
        <v>-29.637900000000002</v>
      </c>
      <c r="AA60" s="190">
        <v>-24.356300000000001</v>
      </c>
      <c r="AB60" s="190">
        <v>-6.12601</v>
      </c>
      <c r="AC60" s="190">
        <v>-35.9651</v>
      </c>
      <c r="AD60" s="190">
        <v>-1.4319999999999999</v>
      </c>
      <c r="AE60" s="190">
        <v>-16.688599999999997</v>
      </c>
      <c r="AF60" s="190">
        <v>33.015449999999994</v>
      </c>
      <c r="AG60" s="190">
        <v>-30.712700000000002</v>
      </c>
      <c r="AH60" s="190">
        <v>-2.2970100000000002</v>
      </c>
      <c r="AI60" s="203"/>
      <c r="AJ60" s="203"/>
      <c r="AK60" s="203"/>
      <c r="AL60" s="203"/>
      <c r="AM60" s="203"/>
      <c r="AN60" s="167"/>
      <c r="AO60" s="167"/>
      <c r="AP60" s="167"/>
      <c r="AQ60" s="167"/>
      <c r="AR60" s="167"/>
      <c r="AS60" s="167"/>
      <c r="AT60" s="167"/>
      <c r="AU60" s="167"/>
      <c r="AV60" s="167"/>
      <c r="AW60" s="167"/>
      <c r="AX60" s="167"/>
      <c r="AY60" s="167"/>
    </row>
    <row r="61" spans="1:1005" ht="15" x14ac:dyDescent="0.25">
      <c r="A61" s="149">
        <f>YampaRiverInflow.TotalOutflow!A61</f>
        <v>46419</v>
      </c>
      <c r="B61" s="280"/>
      <c r="C61" s="270"/>
      <c r="D61" s="285">
        <v>-27.518999999999998</v>
      </c>
      <c r="E61" s="190">
        <v>-26.556999999999999</v>
      </c>
      <c r="F61" s="190">
        <v>-43.0946</v>
      </c>
      <c r="G61" s="190">
        <v>-46.804400000000001</v>
      </c>
      <c r="H61" s="190">
        <v>-20.875299999999999</v>
      </c>
      <c r="I61" s="190">
        <v>-24.3658</v>
      </c>
      <c r="J61" s="190">
        <v>1.18557</v>
      </c>
      <c r="K61" s="190">
        <v>-25.8432</v>
      </c>
      <c r="L61" s="190">
        <v>-4.4762599999999999</v>
      </c>
      <c r="M61" s="190">
        <v>-2.36822</v>
      </c>
      <c r="N61" s="190">
        <v>5.9079799999999993</v>
      </c>
      <c r="O61" s="190">
        <v>-17.978400000000001</v>
      </c>
      <c r="P61" s="190">
        <v>-35.601699999999994</v>
      </c>
      <c r="Q61" s="190">
        <v>-45.1038</v>
      </c>
      <c r="R61" s="190">
        <v>-5.1178299999999997</v>
      </c>
      <c r="S61" s="190">
        <v>-37.283000000000001</v>
      </c>
      <c r="T61" s="190">
        <v>-15.6464</v>
      </c>
      <c r="U61" s="190">
        <v>-40.071800000000003</v>
      </c>
      <c r="V61" s="190">
        <v>-32.633000000000003</v>
      </c>
      <c r="W61" s="190">
        <v>-26.703299999999999</v>
      </c>
      <c r="X61" s="190">
        <v>-28.727499999999999</v>
      </c>
      <c r="Y61" s="190">
        <v>-41.463300000000004</v>
      </c>
      <c r="Z61" s="190">
        <v>-12.364799999999999</v>
      </c>
      <c r="AA61" s="190">
        <v>-17.944700000000001</v>
      </c>
      <c r="AB61" s="190">
        <v>-30.381799999999998</v>
      </c>
      <c r="AC61" s="190">
        <v>-39.880099999999999</v>
      </c>
      <c r="AD61" s="190">
        <v>-13.894</v>
      </c>
      <c r="AE61" s="190">
        <v>-22.5732</v>
      </c>
      <c r="AF61" s="190">
        <v>-17.1022</v>
      </c>
      <c r="AG61" s="190">
        <v>-38.901800000000001</v>
      </c>
      <c r="AH61" s="190">
        <v>-63.575199999999995</v>
      </c>
      <c r="AI61" s="203"/>
      <c r="AJ61" s="203"/>
      <c r="AK61" s="203"/>
      <c r="AL61" s="203"/>
      <c r="AM61" s="203"/>
      <c r="AN61" s="167"/>
      <c r="AO61" s="167"/>
      <c r="AP61" s="167"/>
      <c r="AQ61" s="167"/>
      <c r="AR61" s="167"/>
      <c r="AS61" s="167"/>
      <c r="AT61" s="167"/>
      <c r="AU61" s="167"/>
      <c r="AV61" s="167"/>
      <c r="AW61" s="167"/>
      <c r="AX61" s="167"/>
      <c r="AY61" s="167"/>
    </row>
    <row r="62" spans="1:1005" ht="15" x14ac:dyDescent="0.25">
      <c r="A62" s="149">
        <f>YampaRiverInflow.TotalOutflow!A62</f>
        <v>46447</v>
      </c>
      <c r="B62" s="280"/>
      <c r="C62" s="270"/>
      <c r="D62" s="285">
        <v>-46.244</v>
      </c>
      <c r="E62" s="190">
        <v>-96.0959</v>
      </c>
      <c r="F62" s="190">
        <v>-38.881300000000003</v>
      </c>
      <c r="G62" s="190">
        <v>-9.1832499999999992</v>
      </c>
      <c r="H62" s="190">
        <v>-13.1533</v>
      </c>
      <c r="I62" s="190">
        <v>-27.913900000000002</v>
      </c>
      <c r="J62" s="190">
        <v>-37.945300000000003</v>
      </c>
      <c r="K62" s="190">
        <v>-37.232500000000002</v>
      </c>
      <c r="L62" s="190">
        <v>-84.1511</v>
      </c>
      <c r="M62" s="190">
        <v>-52.822800000000001</v>
      </c>
      <c r="N62" s="190">
        <v>-62.375399999999999</v>
      </c>
      <c r="O62" s="190">
        <v>-22.7028</v>
      </c>
      <c r="P62" s="190">
        <v>-24.410799999999998</v>
      </c>
      <c r="Q62" s="190">
        <v>-35.779199999999996</v>
      </c>
      <c r="R62" s="190">
        <v>-52.189599999999999</v>
      </c>
      <c r="S62" s="190">
        <v>-44.594099999999997</v>
      </c>
      <c r="T62" s="190">
        <v>-46.276900000000005</v>
      </c>
      <c r="U62" s="190">
        <v>-41.1785</v>
      </c>
      <c r="V62" s="190">
        <v>-54.098800000000004</v>
      </c>
      <c r="W62" s="190">
        <v>-94.38669999999999</v>
      </c>
      <c r="X62" s="190">
        <v>-68.116</v>
      </c>
      <c r="Y62" s="190">
        <v>-21.329699999999999</v>
      </c>
      <c r="Z62" s="190">
        <v>-45.133600000000001</v>
      </c>
      <c r="AA62" s="190">
        <v>-41.103999999999999</v>
      </c>
      <c r="AB62" s="190">
        <v>-52.287500000000001</v>
      </c>
      <c r="AC62" s="190">
        <v>-39.996499999999997</v>
      </c>
      <c r="AD62" s="190">
        <v>-34.947000000000003</v>
      </c>
      <c r="AE62" s="190">
        <v>-9.4451399999999985</v>
      </c>
      <c r="AF62" s="190">
        <v>-51.122900000000001</v>
      </c>
      <c r="AG62" s="190">
        <v>-40.1935</v>
      </c>
      <c r="AH62" s="190">
        <v>-34.902000000000001</v>
      </c>
      <c r="AI62" s="203"/>
      <c r="AJ62" s="203"/>
      <c r="AK62" s="203"/>
      <c r="AL62" s="203"/>
      <c r="AM62" s="203"/>
      <c r="AN62" s="167"/>
      <c r="AO62" s="167"/>
      <c r="AP62" s="167"/>
      <c r="AQ62" s="167"/>
      <c r="AR62" s="167"/>
      <c r="AS62" s="167"/>
      <c r="AT62" s="167"/>
      <c r="AU62" s="167"/>
      <c r="AV62" s="167"/>
      <c r="AW62" s="167"/>
      <c r="AX62" s="167"/>
      <c r="AY62" s="167"/>
    </row>
    <row r="63" spans="1:1005" ht="15" x14ac:dyDescent="0.25">
      <c r="A63" s="149">
        <f>YampaRiverInflow.TotalOutflow!A63</f>
        <v>46478</v>
      </c>
      <c r="B63" s="280"/>
      <c r="C63" s="270"/>
      <c r="D63" s="285">
        <v>-41.89</v>
      </c>
      <c r="E63" s="190">
        <v>-46.392000000000003</v>
      </c>
      <c r="F63" s="190">
        <v>-46.931699999999999</v>
      </c>
      <c r="G63" s="190">
        <v>-10.3939</v>
      </c>
      <c r="H63" s="190">
        <v>-22.183299999999999</v>
      </c>
      <c r="I63" s="190">
        <v>-50.360900000000001</v>
      </c>
      <c r="J63" s="190">
        <v>-34.244300000000003</v>
      </c>
      <c r="K63" s="190">
        <v>-28.298599999999997</v>
      </c>
      <c r="L63" s="190">
        <v>-23.056999999999999</v>
      </c>
      <c r="M63" s="190">
        <v>-23.6526</v>
      </c>
      <c r="N63" s="190">
        <v>-18.731300000000001</v>
      </c>
      <c r="O63" s="190">
        <v>-34.493000000000002</v>
      </c>
      <c r="P63" s="190">
        <v>-34.719099999999997</v>
      </c>
      <c r="Q63" s="190">
        <v>-39.354300000000002</v>
      </c>
      <c r="R63" s="190">
        <v>-36.816499999999998</v>
      </c>
      <c r="S63" s="190">
        <v>-31.096499999999999</v>
      </c>
      <c r="T63" s="190">
        <v>-26.820700000000002</v>
      </c>
      <c r="U63" s="190">
        <v>-39.596599999999995</v>
      </c>
      <c r="V63" s="190">
        <v>-38.490600000000001</v>
      </c>
      <c r="W63" s="190">
        <v>-7.4329700000000001</v>
      </c>
      <c r="X63" s="190">
        <v>-6.8644499999999997</v>
      </c>
      <c r="Y63" s="190">
        <v>-16.915599999999998</v>
      </c>
      <c r="Z63" s="190">
        <v>-37.536199999999994</v>
      </c>
      <c r="AA63" s="190">
        <v>-51.6753</v>
      </c>
      <c r="AB63" s="190">
        <v>-49.0565</v>
      </c>
      <c r="AC63" s="190">
        <v>3.8323470000000004</v>
      </c>
      <c r="AD63" s="190">
        <v>-59.116</v>
      </c>
      <c r="AE63" s="190">
        <v>-58.070099999999996</v>
      </c>
      <c r="AF63" s="190">
        <v>-46.224299999999999</v>
      </c>
      <c r="AG63" s="190">
        <v>-45.231099999999998</v>
      </c>
      <c r="AH63" s="190">
        <v>-21.337199999999999</v>
      </c>
      <c r="AI63" s="203"/>
      <c r="AJ63" s="203"/>
      <c r="AK63" s="203"/>
      <c r="AL63" s="203"/>
      <c r="AM63" s="203"/>
      <c r="AN63" s="167"/>
      <c r="AO63" s="167"/>
      <c r="AP63" s="167"/>
      <c r="AQ63" s="167"/>
      <c r="AR63" s="167"/>
      <c r="AS63" s="167"/>
      <c r="AT63" s="167"/>
      <c r="AU63" s="167"/>
      <c r="AV63" s="167"/>
      <c r="AW63" s="167"/>
      <c r="AX63" s="167"/>
      <c r="AY63" s="167"/>
    </row>
    <row r="64" spans="1:1005" ht="15" x14ac:dyDescent="0.25">
      <c r="A64" s="149">
        <f>YampaRiverInflow.TotalOutflow!A64</f>
        <v>46508</v>
      </c>
      <c r="B64" s="280"/>
      <c r="C64" s="270"/>
      <c r="D64" s="285">
        <v>-37.652999999999999</v>
      </c>
      <c r="E64" s="190">
        <v>-28.129300000000001</v>
      </c>
      <c r="F64" s="190">
        <v>-49.9146</v>
      </c>
      <c r="G64" s="190">
        <v>-34.603400000000001</v>
      </c>
      <c r="H64" s="190">
        <v>-27.749099999999999</v>
      </c>
      <c r="I64" s="190">
        <v>-15.6434</v>
      </c>
      <c r="J64" s="190">
        <v>-26.480900000000002</v>
      </c>
      <c r="K64" s="190">
        <v>-13.461499999999999</v>
      </c>
      <c r="L64" s="190">
        <v>-3.12216</v>
      </c>
      <c r="M64" s="190">
        <v>-37.49</v>
      </c>
      <c r="N64" s="190">
        <v>-28.581900000000001</v>
      </c>
      <c r="O64" s="190">
        <v>-34.988099999999996</v>
      </c>
      <c r="P64" s="190">
        <v>-27.610599999999998</v>
      </c>
      <c r="Q64" s="190">
        <v>-13.771700000000001</v>
      </c>
      <c r="R64" s="190">
        <v>-19.453499999999998</v>
      </c>
      <c r="S64" s="190">
        <v>-43.834099999999999</v>
      </c>
      <c r="T64" s="190">
        <v>-36.948999999999998</v>
      </c>
      <c r="U64" s="190">
        <v>-18.708599999999997</v>
      </c>
      <c r="V64" s="190">
        <v>-25.398700000000002</v>
      </c>
      <c r="W64" s="190">
        <v>-18.684200000000001</v>
      </c>
      <c r="X64" s="190">
        <v>-10.974200000000002</v>
      </c>
      <c r="Y64" s="190">
        <v>-34.367400000000004</v>
      </c>
      <c r="Z64" s="190">
        <v>-27.658300000000001</v>
      </c>
      <c r="AA64" s="190">
        <v>-22.264099999999999</v>
      </c>
      <c r="AB64" s="190">
        <v>-16.6996</v>
      </c>
      <c r="AC64" s="190">
        <v>-67.282200000000003</v>
      </c>
      <c r="AD64" s="190">
        <v>-19.012</v>
      </c>
      <c r="AE64" s="190">
        <v>-19.098700000000001</v>
      </c>
      <c r="AF64" s="190">
        <v>-31.252700000000001</v>
      </c>
      <c r="AG64" s="190">
        <v>-147.96199999999999</v>
      </c>
      <c r="AH64" s="190">
        <v>-29.909500000000001</v>
      </c>
      <c r="AI64" s="203"/>
      <c r="AJ64" s="203"/>
      <c r="AK64" s="203"/>
      <c r="AL64" s="203"/>
      <c r="AM64" s="203"/>
      <c r="AN64" s="167"/>
      <c r="AO64" s="167"/>
      <c r="AP64" s="167"/>
      <c r="AQ64" s="167"/>
      <c r="AR64" s="167"/>
      <c r="AS64" s="167"/>
      <c r="AT64" s="167"/>
      <c r="AU64" s="167"/>
      <c r="AV64" s="167"/>
      <c r="AW64" s="167"/>
      <c r="AX64" s="167"/>
      <c r="AY64" s="167"/>
      <c r="ALQ64" s="172" t="e">
        <v>#N/A</v>
      </c>
    </row>
    <row r="65" spans="1:1005" ht="15" x14ac:dyDescent="0.25">
      <c r="A65" s="149">
        <f>YampaRiverInflow.TotalOutflow!A65</f>
        <v>46539</v>
      </c>
      <c r="B65" s="280"/>
      <c r="C65" s="270"/>
      <c r="D65" s="285">
        <v>-51.258000000000003</v>
      </c>
      <c r="E65" s="190">
        <v>-43.443300000000001</v>
      </c>
      <c r="F65" s="190">
        <v>-78.712100000000007</v>
      </c>
      <c r="G65" s="190">
        <v>-44.4283</v>
      </c>
      <c r="H65" s="190">
        <v>-46.623400000000004</v>
      </c>
      <c r="I65" s="190">
        <v>-26.48</v>
      </c>
      <c r="J65" s="190">
        <v>-49.249099999999999</v>
      </c>
      <c r="K65" s="190">
        <v>-37.820300000000003</v>
      </c>
      <c r="L65" s="190">
        <v>-37.123800000000003</v>
      </c>
      <c r="M65" s="190">
        <v>-46.805699999999995</v>
      </c>
      <c r="N65" s="190">
        <v>-42.2714</v>
      </c>
      <c r="O65" s="190">
        <v>-36.915500000000002</v>
      </c>
      <c r="P65" s="190">
        <v>-53.137800000000006</v>
      </c>
      <c r="Q65" s="190">
        <v>-64.9482</v>
      </c>
      <c r="R65" s="190">
        <v>-25.7806</v>
      </c>
      <c r="S65" s="190">
        <v>-34.943199999999997</v>
      </c>
      <c r="T65" s="190">
        <v>-51.296099999999996</v>
      </c>
      <c r="U65" s="190">
        <v>-57.331800000000001</v>
      </c>
      <c r="V65" s="190">
        <v>-54.558199999999999</v>
      </c>
      <c r="W65" s="190">
        <v>-68.587000000000003</v>
      </c>
      <c r="X65" s="190">
        <v>-37.685099999999998</v>
      </c>
      <c r="Y65" s="190">
        <v>-32.256500000000003</v>
      </c>
      <c r="Z65" s="190">
        <v>-52.228699999999996</v>
      </c>
      <c r="AA65" s="190">
        <v>-55.433399999999999</v>
      </c>
      <c r="AB65" s="190">
        <v>-50.623800000000003</v>
      </c>
      <c r="AC65" s="190">
        <v>-49.755000000000003</v>
      </c>
      <c r="AD65" s="190">
        <v>-57.844000000000001</v>
      </c>
      <c r="AE65" s="190">
        <v>-49.321300000000001</v>
      </c>
      <c r="AF65" s="190">
        <v>-51.9298</v>
      </c>
      <c r="AG65" s="190">
        <v>-183.62299999999999</v>
      </c>
      <c r="AH65" s="190">
        <v>-63.558300000000003</v>
      </c>
      <c r="AI65" s="203"/>
      <c r="AJ65" s="203"/>
      <c r="AK65" s="203"/>
      <c r="AL65" s="203"/>
      <c r="AM65" s="203"/>
      <c r="AN65" s="167"/>
      <c r="AO65" s="167"/>
      <c r="AP65" s="167"/>
      <c r="AQ65" s="167"/>
      <c r="AR65" s="167"/>
      <c r="AS65" s="167"/>
      <c r="AT65" s="167"/>
      <c r="AU65" s="167"/>
      <c r="AV65" s="167"/>
      <c r="AW65" s="167"/>
      <c r="AX65" s="167"/>
      <c r="AY65" s="167"/>
      <c r="ALQ65" s="172" t="e">
        <v>#N/A</v>
      </c>
    </row>
    <row r="66" spans="1:1005" ht="15" x14ac:dyDescent="0.25">
      <c r="A66" s="149">
        <f>YampaRiverInflow.TotalOutflow!A66</f>
        <v>46569</v>
      </c>
      <c r="B66" s="280"/>
      <c r="C66" s="270"/>
      <c r="D66" s="285">
        <v>-31.135000000000002</v>
      </c>
      <c r="E66" s="190">
        <v>-37.942</v>
      </c>
      <c r="F66" s="190">
        <v>-73.786799999999999</v>
      </c>
      <c r="G66" s="190">
        <v>-40.766500000000001</v>
      </c>
      <c r="H66" s="190">
        <v>-6.4570799999999995</v>
      </c>
      <c r="I66" s="190">
        <v>-40.478199999999994</v>
      </c>
      <c r="J66" s="190">
        <v>-35.347099999999998</v>
      </c>
      <c r="K66" s="190">
        <v>-30.984200000000001</v>
      </c>
      <c r="L66" s="190">
        <v>-12.644399999999999</v>
      </c>
      <c r="M66" s="190">
        <v>-15.251700000000001</v>
      </c>
      <c r="N66" s="190">
        <v>-52.766100000000002</v>
      </c>
      <c r="O66" s="190">
        <v>-45.935900000000004</v>
      </c>
      <c r="P66" s="190">
        <v>-47.300400000000003</v>
      </c>
      <c r="Q66" s="190">
        <v>-39.221400000000003</v>
      </c>
      <c r="R66" s="190">
        <v>-35.222799999999999</v>
      </c>
      <c r="S66" s="190">
        <v>-42.721499999999999</v>
      </c>
      <c r="T66" s="190">
        <v>-48.900100000000002</v>
      </c>
      <c r="U66" s="190">
        <v>-17.8947</v>
      </c>
      <c r="V66" s="190">
        <v>-23.696200000000001</v>
      </c>
      <c r="W66" s="190">
        <v>-7.1829000000000001</v>
      </c>
      <c r="X66" s="190">
        <v>-15.904399999999999</v>
      </c>
      <c r="Y66" s="190">
        <v>-28.589599999999997</v>
      </c>
      <c r="Z66" s="190">
        <v>-43.727499999999999</v>
      </c>
      <c r="AA66" s="190">
        <v>-35.582300000000004</v>
      </c>
      <c r="AB66" s="190">
        <v>-30.575500000000002</v>
      </c>
      <c r="AC66" s="190">
        <v>-37.180800000000005</v>
      </c>
      <c r="AD66" s="190">
        <v>-48.3</v>
      </c>
      <c r="AE66" s="190">
        <v>-25.503700000000002</v>
      </c>
      <c r="AF66" s="190">
        <v>-48.567099999999996</v>
      </c>
      <c r="AG66" s="190">
        <v>-182.99199999999999</v>
      </c>
      <c r="AH66" s="190">
        <v>-65.305999999999997</v>
      </c>
      <c r="AI66" s="203"/>
      <c r="AJ66" s="203"/>
      <c r="AK66" s="203"/>
      <c r="AL66" s="203"/>
      <c r="AM66" s="203"/>
      <c r="AN66" s="167"/>
      <c r="AO66" s="167"/>
      <c r="AP66" s="167"/>
      <c r="AQ66" s="167"/>
      <c r="AR66" s="167"/>
      <c r="AS66" s="167"/>
      <c r="AT66" s="167"/>
      <c r="AU66" s="167"/>
      <c r="AV66" s="167"/>
      <c r="AW66" s="167"/>
      <c r="AX66" s="167"/>
      <c r="AY66" s="167"/>
      <c r="ALQ66" s="172" t="e">
        <v>#N/A</v>
      </c>
    </row>
    <row r="67" spans="1:1005" ht="15" x14ac:dyDescent="0.25">
      <c r="A67" s="149">
        <f>YampaRiverInflow.TotalOutflow!A67</f>
        <v>46600</v>
      </c>
      <c r="B67" s="280"/>
      <c r="C67" s="270"/>
      <c r="D67" s="285">
        <v>-31.536999999999999</v>
      </c>
      <c r="E67" s="190">
        <v>-14.0517</v>
      </c>
      <c r="F67" s="190">
        <v>-65.381299999999996</v>
      </c>
      <c r="G67" s="190">
        <v>-36.5657</v>
      </c>
      <c r="H67" s="190">
        <v>-19.854400000000002</v>
      </c>
      <c r="I67" s="190">
        <v>-3.75305</v>
      </c>
      <c r="J67" s="190">
        <v>-2.8775900000000001</v>
      </c>
      <c r="K67" s="190">
        <v>-12.666399999999999</v>
      </c>
      <c r="L67" s="190">
        <v>-13.9602</v>
      </c>
      <c r="M67" s="190">
        <v>-39.998400000000004</v>
      </c>
      <c r="N67" s="190">
        <v>7.2850600000000005</v>
      </c>
      <c r="O67" s="190">
        <v>-24.3444</v>
      </c>
      <c r="P67" s="190">
        <v>-33.449400000000004</v>
      </c>
      <c r="Q67" s="190">
        <v>-19.831900000000001</v>
      </c>
      <c r="R67" s="190">
        <v>-46.257599999999996</v>
      </c>
      <c r="S67" s="190">
        <v>-32.945300000000003</v>
      </c>
      <c r="T67" s="190">
        <v>-39.458300000000001</v>
      </c>
      <c r="U67" s="190">
        <v>-23.445799999999998</v>
      </c>
      <c r="V67" s="190">
        <v>-14.442500000000001</v>
      </c>
      <c r="W67" s="190">
        <v>-5.3147600000000006</v>
      </c>
      <c r="X67" s="190">
        <v>-20.151</v>
      </c>
      <c r="Y67" s="190">
        <v>-29.148299999999999</v>
      </c>
      <c r="Z67" s="190">
        <v>-33.437899999999999</v>
      </c>
      <c r="AA67" s="190">
        <v>-29.450599999999998</v>
      </c>
      <c r="AB67" s="190">
        <v>-25.803599999999999</v>
      </c>
      <c r="AC67" s="190">
        <v>-58.466900000000003</v>
      </c>
      <c r="AD67" s="190">
        <v>-23.998000000000001</v>
      </c>
      <c r="AE67" s="190">
        <v>5.8436199999999996</v>
      </c>
      <c r="AF67" s="190">
        <v>-37.121300000000005</v>
      </c>
      <c r="AG67" s="190">
        <v>-39.379899999999999</v>
      </c>
      <c r="AH67" s="190">
        <v>-27.815000000000001</v>
      </c>
      <c r="AI67" s="203"/>
      <c r="AJ67" s="203"/>
      <c r="AK67" s="203"/>
      <c r="AL67" s="203"/>
      <c r="AM67" s="203"/>
      <c r="AN67" s="167"/>
      <c r="AO67" s="167"/>
      <c r="AP67" s="167"/>
      <c r="AQ67" s="167"/>
      <c r="AR67" s="167"/>
      <c r="AS67" s="167"/>
      <c r="AT67" s="167"/>
      <c r="AU67" s="167"/>
      <c r="AV67" s="167"/>
      <c r="AW67" s="167"/>
      <c r="AX67" s="167"/>
      <c r="AY67" s="167"/>
      <c r="ALQ67" s="172" t="e">
        <v>#N/A</v>
      </c>
    </row>
    <row r="68" spans="1:1005" ht="15" x14ac:dyDescent="0.25">
      <c r="A68" s="149">
        <f>YampaRiverInflow.TotalOutflow!A68</f>
        <v>46631</v>
      </c>
      <c r="B68" s="280"/>
      <c r="C68" s="270"/>
      <c r="D68" s="285">
        <v>-10.928000000000001</v>
      </c>
      <c r="E68" s="190">
        <v>-22.555199999999999</v>
      </c>
      <c r="F68" s="190">
        <v>0.85353000000000001</v>
      </c>
      <c r="G68" s="190">
        <v>-61.966300000000004</v>
      </c>
      <c r="H68" s="190">
        <v>-54.048999999999999</v>
      </c>
      <c r="I68" s="190">
        <v>-27.7121</v>
      </c>
      <c r="J68" s="190">
        <v>-18.022099999999998</v>
      </c>
      <c r="K68" s="190">
        <v>-8.8447199999999988</v>
      </c>
      <c r="L68" s="190">
        <v>-17.9664</v>
      </c>
      <c r="M68" s="190">
        <v>-5.1358199999999998</v>
      </c>
      <c r="N68" s="190">
        <v>-10.9739</v>
      </c>
      <c r="O68" s="190">
        <v>-32.469799999999999</v>
      </c>
      <c r="P68" s="190">
        <v>-35.090000000000003</v>
      </c>
      <c r="Q68" s="190">
        <v>-20.7882</v>
      </c>
      <c r="R68" s="190">
        <v>-50.804099999999998</v>
      </c>
      <c r="S68" s="190">
        <v>-26.487200000000001</v>
      </c>
      <c r="T68" s="190">
        <v>-30.253900000000002</v>
      </c>
      <c r="U68" s="190">
        <v>-43.0578</v>
      </c>
      <c r="V68" s="190">
        <v>-36.350099999999998</v>
      </c>
      <c r="W68" s="190">
        <v>-18.872799999999998</v>
      </c>
      <c r="X68" s="190">
        <v>-16.6816</v>
      </c>
      <c r="Y68" s="190">
        <v>-22.602599999999999</v>
      </c>
      <c r="Z68" s="190">
        <v>-13.866299999999999</v>
      </c>
      <c r="AA68" s="190">
        <v>-20.75</v>
      </c>
      <c r="AB68" s="190">
        <v>-8.9183799999999991</v>
      </c>
      <c r="AC68" s="190">
        <v>-33.353900000000003</v>
      </c>
      <c r="AD68" s="190">
        <v>-15.521000000000001</v>
      </c>
      <c r="AE68" s="190">
        <v>-12.745700000000001</v>
      </c>
      <c r="AF68" s="190">
        <v>-31.333599999999997</v>
      </c>
      <c r="AG68" s="190">
        <v>-19.856300000000001</v>
      </c>
      <c r="AH68" s="190">
        <v>-41.415900000000001</v>
      </c>
      <c r="AI68" s="203"/>
      <c r="AJ68" s="203"/>
      <c r="AK68" s="203"/>
      <c r="AL68" s="203"/>
      <c r="AM68" s="203"/>
      <c r="AN68" s="167"/>
      <c r="AO68" s="167"/>
      <c r="AP68" s="167"/>
      <c r="AQ68" s="167"/>
      <c r="AR68" s="167"/>
      <c r="AS68" s="167"/>
      <c r="AT68" s="167"/>
      <c r="AU68" s="167"/>
      <c r="AV68" s="167"/>
      <c r="AW68" s="167"/>
      <c r="AX68" s="167"/>
      <c r="AY68" s="167"/>
      <c r="ALQ68" s="172" t="e">
        <v>#N/A</v>
      </c>
    </row>
    <row r="69" spans="1:1005" ht="15" x14ac:dyDescent="0.25">
      <c r="A69" s="149"/>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203"/>
      <c r="AJ69" s="203"/>
      <c r="AK69" s="203"/>
      <c r="AL69" s="203"/>
      <c r="AM69" s="203"/>
      <c r="AN69" s="167"/>
      <c r="AO69" s="167"/>
      <c r="AP69" s="167"/>
      <c r="AQ69" s="167"/>
      <c r="AR69" s="167"/>
      <c r="AS69" s="167"/>
      <c r="AT69" s="167"/>
      <c r="AU69" s="167"/>
      <c r="AV69" s="167"/>
      <c r="AW69" s="167"/>
      <c r="AX69" s="167"/>
      <c r="AY69" s="167"/>
      <c r="ALQ69" s="172" t="e">
        <v>#N/A</v>
      </c>
    </row>
    <row r="70" spans="1:1005" ht="15" x14ac:dyDescent="0.25">
      <c r="A70" s="149"/>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5" x14ac:dyDescent="0.25">
      <c r="A71" s="149"/>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25">
      <c r="A72" s="149"/>
      <c r="B72" s="279"/>
      <c r="C72" s="269"/>
      <c r="D72" s="296"/>
      <c r="AI72" s="190"/>
      <c r="AJ72" s="190"/>
      <c r="AK72" s="190"/>
      <c r="AL72" s="190"/>
      <c r="AM72" s="190"/>
      <c r="ALQ72" s="172" t="e">
        <v>#N/A</v>
      </c>
    </row>
    <row r="73" spans="1:1005" ht="12.75" customHeight="1" x14ac:dyDescent="0.25">
      <c r="A73" s="149"/>
      <c r="B73" s="279"/>
      <c r="C73" s="269"/>
      <c r="D73" s="296"/>
      <c r="E73" s="190"/>
      <c r="AI73" s="190"/>
      <c r="AJ73" s="190"/>
      <c r="AK73" s="190"/>
      <c r="AL73" s="190"/>
      <c r="AM73" s="190"/>
    </row>
    <row r="74" spans="1:1005" ht="12.75" customHeight="1" x14ac:dyDescent="0.25">
      <c r="A74" s="149"/>
      <c r="B74" s="279"/>
      <c r="C74" s="269"/>
      <c r="D74" s="296"/>
      <c r="AI74" s="190"/>
      <c r="AJ74" s="190"/>
      <c r="AK74" s="190"/>
      <c r="AL74" s="190"/>
      <c r="AM74" s="190"/>
    </row>
    <row r="75" spans="1:1005" ht="12.75" customHeight="1" x14ac:dyDescent="0.25">
      <c r="A75" s="149"/>
      <c r="B75" s="279"/>
      <c r="C75" s="269"/>
      <c r="D75" s="296"/>
    </row>
    <row r="76" spans="1:1005" ht="12.75" customHeight="1" x14ac:dyDescent="0.25">
      <c r="A76" s="149"/>
      <c r="B76" s="279"/>
      <c r="C76" s="269"/>
      <c r="D76" s="296"/>
    </row>
    <row r="77" spans="1:1005" ht="12.75" customHeight="1" x14ac:dyDescent="0.25">
      <c r="A77" s="149"/>
      <c r="B77" s="279"/>
      <c r="C77" s="269"/>
      <c r="D77" s="296"/>
    </row>
    <row r="78" spans="1:1005" ht="12.75" customHeight="1" x14ac:dyDescent="0.25">
      <c r="A78" s="149"/>
      <c r="B78" s="279"/>
      <c r="C78" s="269"/>
      <c r="D78" s="296"/>
    </row>
    <row r="79" spans="1:1005" ht="12.75" customHeight="1" x14ac:dyDescent="0.25">
      <c r="A79" s="149"/>
      <c r="B79" s="279"/>
      <c r="C79" s="269"/>
      <c r="D79" s="296"/>
    </row>
    <row r="80" spans="1:1005" ht="12.75" customHeight="1" x14ac:dyDescent="0.25">
      <c r="A80" s="149"/>
      <c r="B80" s="279"/>
      <c r="C80" s="269"/>
      <c r="D80" s="296"/>
    </row>
    <row r="81" spans="1:4" ht="12.75" customHeight="1" x14ac:dyDescent="0.25">
      <c r="A81" s="149"/>
      <c r="B81" s="279"/>
      <c r="C81" s="269"/>
      <c r="D81" s="296"/>
    </row>
    <row r="82" spans="1:4" ht="12.75" customHeight="1" x14ac:dyDescent="0.25">
      <c r="A82" s="149"/>
      <c r="B82" s="279"/>
      <c r="C82" s="269"/>
      <c r="D82" s="296"/>
    </row>
    <row r="83" spans="1:4" ht="12.75" customHeight="1" x14ac:dyDescent="0.25">
      <c r="A83" s="149"/>
      <c r="B83" s="279"/>
      <c r="C83" s="269"/>
      <c r="D83" s="296"/>
    </row>
    <row r="84" spans="1:4" ht="12.75" customHeight="1" x14ac:dyDescent="0.25">
      <c r="A84" s="149"/>
      <c r="B84" s="279"/>
      <c r="C84" s="269"/>
      <c r="D84" s="296"/>
    </row>
  </sheetData>
  <mergeCells count="1">
    <mergeCell ref="B1:AH1"/>
  </mergeCells>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9">
    <tabColor rgb="FFFF0000"/>
  </sheetPr>
  <dimension ref="A1:ALQ113"/>
  <sheetViews>
    <sheetView topLeftCell="F5" workbookViewId="0">
      <selection activeCell="B4" sqref="B4"/>
    </sheetView>
  </sheetViews>
  <sheetFormatPr defaultColWidth="18.7109375" defaultRowHeight="12.75" customHeight="1" x14ac:dyDescent="0.25"/>
  <cols>
    <col min="1" max="54" width="9.140625" style="172" customWidth="1"/>
    <col min="55" max="16384" width="18.7109375" style="172"/>
  </cols>
  <sheetData>
    <row r="1" spans="1:44" ht="15" x14ac:dyDescent="0.25">
      <c r="A1" s="132"/>
      <c r="B1" s="338"/>
      <c r="C1" s="338"/>
      <c r="D1" s="338"/>
      <c r="E1" s="338"/>
      <c r="F1" s="338"/>
      <c r="G1" s="338"/>
      <c r="H1" s="338"/>
      <c r="I1" s="338"/>
      <c r="J1" s="338"/>
      <c r="K1" s="338"/>
      <c r="L1" s="338"/>
      <c r="M1" s="338"/>
      <c r="N1" s="338"/>
      <c r="O1" s="338"/>
      <c r="P1" s="338"/>
      <c r="Q1" s="338"/>
      <c r="R1" s="338"/>
      <c r="S1" s="338"/>
      <c r="T1" s="338"/>
      <c r="U1" s="338"/>
      <c r="V1" s="338"/>
      <c r="W1" s="338"/>
      <c r="X1" s="338"/>
      <c r="Y1" s="338"/>
      <c r="Z1" s="338"/>
      <c r="AA1" s="338"/>
      <c r="AB1" s="338"/>
      <c r="AC1" s="338"/>
      <c r="AD1" s="338"/>
      <c r="AE1" s="338"/>
      <c r="AF1" s="338"/>
      <c r="AG1" s="338"/>
      <c r="AH1" s="338"/>
      <c r="AI1" s="162"/>
      <c r="AJ1" s="162"/>
      <c r="AK1" s="162"/>
      <c r="AL1" s="162"/>
      <c r="AM1" s="162"/>
    </row>
    <row r="2" spans="1:44" ht="15" x14ac:dyDescent="0.25">
      <c r="A2" s="132" t="s">
        <v>177</v>
      </c>
      <c r="B2" s="158" t="s">
        <v>45</v>
      </c>
      <c r="C2" s="158" t="s">
        <v>46</v>
      </c>
      <c r="D2" s="158" t="s">
        <v>47</v>
      </c>
      <c r="E2" s="158">
        <v>1991</v>
      </c>
      <c r="F2" s="158">
        <v>1992</v>
      </c>
      <c r="G2" s="158">
        <v>1993</v>
      </c>
      <c r="H2" s="158">
        <v>1994</v>
      </c>
      <c r="I2" s="158">
        <v>1995</v>
      </c>
      <c r="J2" s="158">
        <v>1996</v>
      </c>
      <c r="K2" s="158">
        <v>1997</v>
      </c>
      <c r="L2" s="158">
        <v>1998</v>
      </c>
      <c r="M2" s="158">
        <v>1999</v>
      </c>
      <c r="N2" s="158">
        <v>2000</v>
      </c>
      <c r="O2" s="158">
        <v>2001</v>
      </c>
      <c r="P2" s="158">
        <v>2002</v>
      </c>
      <c r="Q2" s="158">
        <v>2003</v>
      </c>
      <c r="R2" s="158">
        <v>2004</v>
      </c>
      <c r="S2" s="158">
        <v>2005</v>
      </c>
      <c r="T2" s="158">
        <v>2006</v>
      </c>
      <c r="U2" s="158">
        <v>2007</v>
      </c>
      <c r="V2" s="158">
        <v>2008</v>
      </c>
      <c r="W2" s="158">
        <v>2009</v>
      </c>
      <c r="X2" s="158">
        <v>2010</v>
      </c>
      <c r="Y2" s="158">
        <v>2011</v>
      </c>
      <c r="Z2" s="158">
        <v>2012</v>
      </c>
      <c r="AA2" s="158">
        <v>2013</v>
      </c>
      <c r="AB2" s="158">
        <v>2014</v>
      </c>
      <c r="AC2" s="158">
        <v>2015</v>
      </c>
      <c r="AD2" s="158">
        <v>2016</v>
      </c>
      <c r="AE2" s="188">
        <v>2017</v>
      </c>
      <c r="AF2" s="158">
        <v>2018</v>
      </c>
      <c r="AG2" s="158">
        <v>2019</v>
      </c>
      <c r="AH2" s="158">
        <v>2020</v>
      </c>
      <c r="AI2" s="162"/>
      <c r="AJ2" s="162"/>
      <c r="AK2" s="162"/>
      <c r="AL2" s="162"/>
      <c r="AM2" s="162"/>
      <c r="AN2" s="162"/>
      <c r="AO2" s="162"/>
      <c r="AP2" s="162"/>
      <c r="AQ2" s="162"/>
      <c r="AR2" s="162"/>
    </row>
    <row r="3" spans="1:44" ht="15" x14ac:dyDescent="0.25">
      <c r="A3" s="134" t="str">
        <f>A2&amp;"_"&amp;"Time"</f>
        <v>DvsToPkr_In_Time</v>
      </c>
      <c r="B3" s="140" t="s">
        <v>63</v>
      </c>
      <c r="C3" s="140" t="s">
        <v>64</v>
      </c>
      <c r="D3" s="140" t="s">
        <v>65</v>
      </c>
      <c r="E3" s="140" t="s">
        <v>66</v>
      </c>
      <c r="F3" s="140" t="s">
        <v>67</v>
      </c>
      <c r="G3" s="140" t="s">
        <v>68</v>
      </c>
      <c r="H3" s="140" t="s">
        <v>69</v>
      </c>
      <c r="I3" s="140" t="s">
        <v>70</v>
      </c>
      <c r="J3" s="140" t="s">
        <v>71</v>
      </c>
      <c r="K3" s="140" t="s">
        <v>72</v>
      </c>
      <c r="L3" s="140" t="s">
        <v>73</v>
      </c>
      <c r="M3" s="140" t="s">
        <v>74</v>
      </c>
      <c r="N3" s="140" t="s">
        <v>75</v>
      </c>
      <c r="O3" s="140" t="s">
        <v>76</v>
      </c>
      <c r="P3" s="140" t="s">
        <v>77</v>
      </c>
      <c r="Q3" s="140" t="s">
        <v>78</v>
      </c>
      <c r="R3" s="140" t="s">
        <v>79</v>
      </c>
      <c r="S3" s="140" t="s">
        <v>80</v>
      </c>
      <c r="T3" s="140" t="s">
        <v>81</v>
      </c>
      <c r="U3" s="140" t="s">
        <v>82</v>
      </c>
      <c r="V3" s="140" t="s">
        <v>83</v>
      </c>
      <c r="W3" s="140" t="s">
        <v>84</v>
      </c>
      <c r="X3" s="140" t="s">
        <v>85</v>
      </c>
      <c r="Y3" s="140" t="s">
        <v>86</v>
      </c>
      <c r="Z3" s="140" t="s">
        <v>87</v>
      </c>
      <c r="AA3" s="140" t="s">
        <v>88</v>
      </c>
      <c r="AB3" s="140" t="s">
        <v>89</v>
      </c>
      <c r="AC3" s="140" t="s">
        <v>90</v>
      </c>
      <c r="AD3" s="140" t="s">
        <v>91</v>
      </c>
      <c r="AE3" s="140" t="s">
        <v>92</v>
      </c>
      <c r="AF3" s="140" t="s">
        <v>93</v>
      </c>
      <c r="AG3" s="140" t="s">
        <v>94</v>
      </c>
      <c r="AH3" s="140" t="s">
        <v>95</v>
      </c>
      <c r="AI3" s="162"/>
      <c r="AJ3" s="162"/>
      <c r="AK3" s="162"/>
      <c r="AL3" s="162"/>
      <c r="AM3" s="162"/>
      <c r="AN3" s="162"/>
      <c r="AO3" s="162"/>
      <c r="AP3" s="162"/>
      <c r="AQ3" s="162"/>
      <c r="AR3" s="162"/>
    </row>
    <row r="4" spans="1:44" ht="15" x14ac:dyDescent="0.25">
      <c r="A4" s="304">
        <f>YampaRiverInflow.TotalOutflow!A4</f>
        <v>44682</v>
      </c>
      <c r="B4" s="292"/>
      <c r="C4" s="293"/>
      <c r="D4" s="303">
        <v>6.3540000000000001</v>
      </c>
      <c r="E4" s="190">
        <f ca="1">INDEX(INDIRECT("DvsToPkr_"&amp;E$2+YEAR($A4)-YEAR($A$4)),MONTH($A4))/1000</f>
        <v>35.158190000000005</v>
      </c>
      <c r="F4" s="190">
        <f t="shared" ref="F4:AH12" ca="1" si="0">INDEX(INDIRECT("DvsToPkr_"&amp;F$2+YEAR($A4)-YEAR($A$4)),MONTH($A4))/1000</f>
        <v>30.619150000000001</v>
      </c>
      <c r="G4" s="190">
        <f t="shared" ca="1" si="0"/>
        <v>51.445999999999998</v>
      </c>
      <c r="H4" s="190">
        <f t="shared" ca="1" si="0"/>
        <v>147.4316</v>
      </c>
      <c r="I4" s="190">
        <f t="shared" ca="1" si="0"/>
        <v>31.464639999999999</v>
      </c>
      <c r="J4" s="190">
        <f t="shared" ca="1" si="0"/>
        <v>16.225469999999998</v>
      </c>
      <c r="K4" s="190">
        <f t="shared" ca="1" si="0"/>
        <v>15.98751</v>
      </c>
      <c r="L4" s="190">
        <f t="shared" ca="1" si="0"/>
        <v>22.762439999999998</v>
      </c>
      <c r="M4" s="190">
        <f t="shared" ca="1" si="0"/>
        <v>16.884130000000003</v>
      </c>
      <c r="N4" s="190">
        <f t="shared" ca="1" si="0"/>
        <v>-18.579159999999998</v>
      </c>
      <c r="O4" s="190">
        <f t="shared" ca="1" si="0"/>
        <v>0.76658000000000004</v>
      </c>
      <c r="P4" s="190">
        <f t="shared" ca="1" si="0"/>
        <v>15.05968</v>
      </c>
      <c r="Q4" s="190">
        <f t="shared" ca="1" si="0"/>
        <v>18.966650000000001</v>
      </c>
      <c r="R4" s="190">
        <f t="shared" ca="1" si="0"/>
        <v>6.8135300000000001</v>
      </c>
      <c r="S4" s="190">
        <f t="shared" ca="1" si="0"/>
        <v>10.48025</v>
      </c>
      <c r="T4" s="190">
        <f t="shared" ca="1" si="0"/>
        <v>-4.4347899999999996</v>
      </c>
      <c r="U4" s="190">
        <f t="shared" ca="1" si="0"/>
        <v>13.546040000000001</v>
      </c>
      <c r="V4" s="190">
        <f t="shared" ca="1" si="0"/>
        <v>14.374000000000001</v>
      </c>
      <c r="W4" s="190">
        <f t="shared" ca="1" si="0"/>
        <v>20.312279999999998</v>
      </c>
      <c r="X4" s="190">
        <f t="shared" ca="1" si="0"/>
        <v>24.09412</v>
      </c>
      <c r="Y4" s="190">
        <f t="shared" ca="1" si="0"/>
        <v>17.2925</v>
      </c>
      <c r="Z4" s="190">
        <f t="shared" ca="1" si="0"/>
        <v>26.04485</v>
      </c>
      <c r="AA4" s="190">
        <f t="shared" ca="1" si="0"/>
        <v>20.55932</v>
      </c>
      <c r="AB4" s="190">
        <f t="shared" ca="1" si="0"/>
        <v>-2.9233899999999999</v>
      </c>
      <c r="AC4" s="190">
        <f t="shared" ca="1" si="0"/>
        <v>20.669799999999999</v>
      </c>
      <c r="AD4" s="190">
        <f t="shared" ca="1" si="0"/>
        <v>13.049940000000001</v>
      </c>
      <c r="AE4" s="190">
        <f t="shared" ca="1" si="0"/>
        <v>22.04082</v>
      </c>
      <c r="AF4" s="190">
        <f t="shared" ca="1" si="0"/>
        <v>10.49208</v>
      </c>
      <c r="AG4" s="190">
        <f t="shared" ca="1" si="0"/>
        <v>8.221705</v>
      </c>
      <c r="AH4" s="190">
        <f t="shared" ca="1" si="0"/>
        <v>-6.3989399999999996</v>
      </c>
      <c r="AI4" s="190"/>
      <c r="AJ4" s="190"/>
      <c r="AK4" s="190"/>
      <c r="AL4" s="190"/>
      <c r="AM4" s="190"/>
    </row>
    <row r="5" spans="1:44" ht="15" x14ac:dyDescent="0.25">
      <c r="A5" s="304">
        <f>YampaRiverInflow.TotalOutflow!A5</f>
        <v>44713</v>
      </c>
      <c r="B5" s="280"/>
      <c r="C5" s="270"/>
      <c r="D5" s="285">
        <v>6.5380000000000003</v>
      </c>
      <c r="E5" s="190">
        <v>38.329680000000003</v>
      </c>
      <c r="F5" s="190">
        <v>17.90776</v>
      </c>
      <c r="G5" s="190">
        <v>23.242540000000002</v>
      </c>
      <c r="H5" s="190">
        <v>149.01420000000002</v>
      </c>
      <c r="I5" s="190">
        <v>25.634610000000002</v>
      </c>
      <c r="J5" s="190">
        <v>16.579849999999997</v>
      </c>
      <c r="K5" s="190">
        <v>17.054269999999999</v>
      </c>
      <c r="L5" s="190">
        <v>19.0702</v>
      </c>
      <c r="M5" s="190">
        <v>13.2582</v>
      </c>
      <c r="N5" s="190">
        <v>34.340009999999999</v>
      </c>
      <c r="O5" s="190">
        <v>31.23612</v>
      </c>
      <c r="P5" s="190">
        <v>9.42577</v>
      </c>
      <c r="Q5" s="190">
        <v>11.861139999999999</v>
      </c>
      <c r="R5" s="190">
        <v>3.2528800000000002</v>
      </c>
      <c r="S5" s="190">
        <v>10.676410000000001</v>
      </c>
      <c r="T5" s="190">
        <v>-12.562700000000001</v>
      </c>
      <c r="U5" s="190">
        <v>10.9498</v>
      </c>
      <c r="V5" s="190">
        <v>4.9075899999999999</v>
      </c>
      <c r="W5" s="190">
        <v>20.479099999999999</v>
      </c>
      <c r="X5" s="190">
        <v>23.339099999999998</v>
      </c>
      <c r="Y5" s="190">
        <v>14.779639999999999</v>
      </c>
      <c r="Z5" s="190">
        <v>10.374750000000001</v>
      </c>
      <c r="AA5" s="190">
        <v>15.253579999999999</v>
      </c>
      <c r="AB5" s="190">
        <v>10.87237</v>
      </c>
      <c r="AC5" s="190">
        <v>19.39621</v>
      </c>
      <c r="AD5" s="190">
        <v>18.288060000000002</v>
      </c>
      <c r="AE5" s="190">
        <v>0.1727841</v>
      </c>
      <c r="AF5" s="190">
        <v>6.1307309999999999</v>
      </c>
      <c r="AG5" s="190">
        <v>10.9467</v>
      </c>
      <c r="AH5" s="190">
        <v>-4.7618999999999998</v>
      </c>
      <c r="AI5" s="190"/>
      <c r="AJ5" s="190"/>
      <c r="AK5" s="190"/>
      <c r="AL5" s="190"/>
      <c r="AM5" s="190"/>
    </row>
    <row r="6" spans="1:44" ht="15" x14ac:dyDescent="0.25">
      <c r="A6" s="304">
        <f>YampaRiverInflow.TotalOutflow!A6</f>
        <v>44743</v>
      </c>
      <c r="B6" s="280"/>
      <c r="C6" s="270"/>
      <c r="D6" s="285">
        <v>14.287000000000001</v>
      </c>
      <c r="E6" s="190">
        <v>37.980930000000001</v>
      </c>
      <c r="F6" s="190">
        <v>46.885179999999998</v>
      </c>
      <c r="G6" s="190">
        <v>38.639189999999999</v>
      </c>
      <c r="H6" s="190">
        <v>161.9752</v>
      </c>
      <c r="I6" s="190">
        <v>38.31944</v>
      </c>
      <c r="J6" s="190">
        <v>19.69941</v>
      </c>
      <c r="K6" s="190">
        <v>17.99015</v>
      </c>
      <c r="L6" s="190">
        <v>13.171860000000001</v>
      </c>
      <c r="M6" s="190">
        <v>40.615339999999996</v>
      </c>
      <c r="N6" s="190">
        <v>26.544730000000001</v>
      </c>
      <c r="O6" s="190">
        <v>25.423359999999999</v>
      </c>
      <c r="P6" s="190">
        <v>13.888549999999999</v>
      </c>
      <c r="Q6" s="190">
        <v>15.145760000000001</v>
      </c>
      <c r="R6" s="190">
        <v>6.6023500000000004</v>
      </c>
      <c r="S6" s="190">
        <v>10.07929</v>
      </c>
      <c r="T6" s="190">
        <v>4.5085600000000001</v>
      </c>
      <c r="U6" s="190">
        <v>26.234180000000002</v>
      </c>
      <c r="V6" s="190">
        <v>12.146379999999999</v>
      </c>
      <c r="W6" s="190">
        <v>17.390999999999998</v>
      </c>
      <c r="X6" s="190">
        <v>17.51343</v>
      </c>
      <c r="Y6" s="190">
        <v>34.483599999999996</v>
      </c>
      <c r="Z6" s="190">
        <v>45.963620000000006</v>
      </c>
      <c r="AA6" s="190">
        <v>28.082819999999998</v>
      </c>
      <c r="AB6" s="190">
        <v>19.215400000000002</v>
      </c>
      <c r="AC6" s="190">
        <v>17.710519999999999</v>
      </c>
      <c r="AD6" s="190">
        <v>20.118539999999999</v>
      </c>
      <c r="AE6" s="190">
        <v>18.059009999999997</v>
      </c>
      <c r="AF6" s="190">
        <v>20.378209999999999</v>
      </c>
      <c r="AG6" s="190">
        <v>15.53816</v>
      </c>
      <c r="AH6" s="190">
        <v>2.6186829999999999</v>
      </c>
      <c r="AI6" s="190"/>
      <c r="AJ6" s="190"/>
      <c r="AK6" s="190"/>
      <c r="AL6" s="190"/>
      <c r="AM6" s="190"/>
    </row>
    <row r="7" spans="1:44" ht="15" x14ac:dyDescent="0.25">
      <c r="A7" s="304">
        <f>YampaRiverInflow.TotalOutflow!A7</f>
        <v>44774</v>
      </c>
      <c r="B7" s="280"/>
      <c r="C7" s="270"/>
      <c r="D7" s="285">
        <v>13.164999999999999</v>
      </c>
      <c r="E7" s="190">
        <v>45.93045</v>
      </c>
      <c r="F7" s="190">
        <v>51.271099999999997</v>
      </c>
      <c r="G7" s="190">
        <v>50.55104</v>
      </c>
      <c r="H7" s="190">
        <v>39.051919999999996</v>
      </c>
      <c r="I7" s="190">
        <v>28.86665</v>
      </c>
      <c r="J7" s="190">
        <v>22.441749999999999</v>
      </c>
      <c r="K7" s="190">
        <v>26.15324</v>
      </c>
      <c r="L7" s="190">
        <v>32.817900000000002</v>
      </c>
      <c r="M7" s="190">
        <v>21.52835</v>
      </c>
      <c r="N7" s="190">
        <v>35.833640000000003</v>
      </c>
      <c r="O7" s="190">
        <v>31.181180000000001</v>
      </c>
      <c r="P7" s="190">
        <v>15.6302</v>
      </c>
      <c r="Q7" s="190">
        <v>23.108509999999999</v>
      </c>
      <c r="R7" s="190">
        <v>11.401249999999999</v>
      </c>
      <c r="S7" s="190">
        <v>31.261939999999999</v>
      </c>
      <c r="T7" s="190">
        <v>3.6801999999999997</v>
      </c>
      <c r="U7" s="190">
        <v>14.693910000000001</v>
      </c>
      <c r="V7" s="190">
        <v>25.271129999999999</v>
      </c>
      <c r="W7" s="190">
        <v>24.69454</v>
      </c>
      <c r="X7" s="190">
        <v>21.273709999999998</v>
      </c>
      <c r="Y7" s="190">
        <v>24.753779999999999</v>
      </c>
      <c r="Z7" s="190">
        <v>25.619619999999998</v>
      </c>
      <c r="AA7" s="190">
        <v>36.973279999999995</v>
      </c>
      <c r="AB7" s="190">
        <v>26.050840000000001</v>
      </c>
      <c r="AC7" s="190">
        <v>15.60383</v>
      </c>
      <c r="AD7" s="190">
        <v>22.495830000000002</v>
      </c>
      <c r="AE7" s="190">
        <v>11.813360000000001</v>
      </c>
      <c r="AF7" s="190">
        <v>21.487629999999999</v>
      </c>
      <c r="AG7" s="190">
        <v>15.17426</v>
      </c>
      <c r="AH7" s="190">
        <v>1.5523019999999998</v>
      </c>
      <c r="AI7" s="190"/>
      <c r="AJ7" s="190"/>
      <c r="AK7" s="190"/>
      <c r="AL7" s="190"/>
      <c r="AM7" s="190"/>
    </row>
    <row r="8" spans="1:44" ht="15" x14ac:dyDescent="0.25">
      <c r="A8" s="304">
        <f>YampaRiverInflow.TotalOutflow!A8</f>
        <v>44805</v>
      </c>
      <c r="B8" s="280"/>
      <c r="C8" s="270"/>
      <c r="D8" s="285">
        <v>11.956</v>
      </c>
      <c r="E8" s="190">
        <v>44.919650000000004</v>
      </c>
      <c r="F8" s="190">
        <v>38.738219999999998</v>
      </c>
      <c r="G8" s="190">
        <v>36.226120000000002</v>
      </c>
      <c r="H8" s="190">
        <v>28.125509999999998</v>
      </c>
      <c r="I8" s="190">
        <v>31.235990000000001</v>
      </c>
      <c r="J8" s="190">
        <v>22.33502</v>
      </c>
      <c r="K8" s="190">
        <v>48.394019999999998</v>
      </c>
      <c r="L8" s="190">
        <v>28.478590000000001</v>
      </c>
      <c r="M8" s="190">
        <v>11.490879999999999</v>
      </c>
      <c r="N8" s="190">
        <v>18.042580000000001</v>
      </c>
      <c r="O8" s="190">
        <v>23.867799999999999</v>
      </c>
      <c r="P8" s="190">
        <v>14.97372</v>
      </c>
      <c r="Q8" s="190">
        <v>17.04288</v>
      </c>
      <c r="R8" s="190">
        <v>23.401450000000001</v>
      </c>
      <c r="S8" s="190">
        <v>6.1058300000000001</v>
      </c>
      <c r="T8" s="190">
        <v>5.0821000000000005</v>
      </c>
      <c r="U8" s="190">
        <v>18.601369999999999</v>
      </c>
      <c r="V8" s="190">
        <v>14.47564</v>
      </c>
      <c r="W8" s="190">
        <v>21.351419999999997</v>
      </c>
      <c r="X8" s="190">
        <v>17.48638</v>
      </c>
      <c r="Y8" s="190">
        <v>30.457650000000001</v>
      </c>
      <c r="Z8" s="190">
        <v>31.318210000000001</v>
      </c>
      <c r="AA8" s="190">
        <v>23.158259999999999</v>
      </c>
      <c r="AB8" s="190">
        <v>13.249139999999999</v>
      </c>
      <c r="AC8" s="190">
        <v>19.108810000000002</v>
      </c>
      <c r="AD8" s="190">
        <v>13.42262</v>
      </c>
      <c r="AE8" s="190">
        <v>16.063879999999997</v>
      </c>
      <c r="AF8" s="190">
        <v>9.2318680000000004</v>
      </c>
      <c r="AG8" s="190">
        <v>25.419049999999999</v>
      </c>
      <c r="AH8" s="190">
        <v>3.7183029999999997</v>
      </c>
      <c r="AI8" s="190"/>
      <c r="AJ8" s="190"/>
      <c r="AK8" s="190"/>
      <c r="AL8" s="190"/>
      <c r="AM8" s="190"/>
    </row>
    <row r="9" spans="1:44" ht="15" x14ac:dyDescent="0.25">
      <c r="A9" s="304">
        <f>YampaRiverInflow.TotalOutflow!A9</f>
        <v>44835</v>
      </c>
      <c r="B9" s="280"/>
      <c r="C9" s="270"/>
      <c r="D9" s="285">
        <v>17.71</v>
      </c>
      <c r="E9" s="190">
        <v>34.431249999999999</v>
      </c>
      <c r="F9" s="190">
        <v>38.233789999999999</v>
      </c>
      <c r="G9" s="190">
        <v>25.995049999999999</v>
      </c>
      <c r="H9" s="190">
        <v>33.972290000000001</v>
      </c>
      <c r="I9" s="190">
        <v>22.088529999999999</v>
      </c>
      <c r="J9" s="190">
        <v>19.114159999999998</v>
      </c>
      <c r="K9" s="190">
        <v>8.2817099999999986</v>
      </c>
      <c r="L9" s="190">
        <v>40.549999999999997</v>
      </c>
      <c r="M9" s="190">
        <v>-13.924200000000001</v>
      </c>
      <c r="N9" s="190">
        <v>25.10202</v>
      </c>
      <c r="O9" s="190">
        <v>12.98898</v>
      </c>
      <c r="P9" s="190">
        <v>27.75198</v>
      </c>
      <c r="Q9" s="190">
        <v>9.3924799999999991</v>
      </c>
      <c r="R9" s="190">
        <v>43.769359999999999</v>
      </c>
      <c r="S9" s="190">
        <v>22.534610000000001</v>
      </c>
      <c r="T9" s="190">
        <v>16.070049999999998</v>
      </c>
      <c r="U9" s="190">
        <v>21.862349999999999</v>
      </c>
      <c r="V9" s="190">
        <v>21.155540000000002</v>
      </c>
      <c r="W9" s="190">
        <v>17.678609999999999</v>
      </c>
      <c r="X9" s="190">
        <v>24.983849999999997</v>
      </c>
      <c r="Y9" s="190">
        <v>30.878040000000002</v>
      </c>
      <c r="Z9" s="190">
        <v>34.297699999999999</v>
      </c>
      <c r="AA9" s="190">
        <v>18.70016</v>
      </c>
      <c r="AB9" s="190">
        <v>16.06213</v>
      </c>
      <c r="AC9" s="190">
        <v>34.16733</v>
      </c>
      <c r="AD9" s="190">
        <v>35.623899999999999</v>
      </c>
      <c r="AE9" s="190">
        <v>8.9423110000000001</v>
      </c>
      <c r="AF9" s="190">
        <v>22.663040000000002</v>
      </c>
      <c r="AG9" s="190">
        <v>18.12434</v>
      </c>
      <c r="AH9" s="190">
        <v>20.913310000000003</v>
      </c>
      <c r="AI9" s="190"/>
      <c r="AJ9" s="190"/>
      <c r="AK9" s="190"/>
      <c r="AL9" s="190"/>
      <c r="AM9" s="190"/>
    </row>
    <row r="10" spans="1:44" ht="15" x14ac:dyDescent="0.25">
      <c r="A10" s="304">
        <f>YampaRiverInflow.TotalOutflow!A10</f>
        <v>44866</v>
      </c>
      <c r="B10" s="280"/>
      <c r="C10" s="270"/>
      <c r="D10" s="285">
        <v>16.579000000000001</v>
      </c>
      <c r="E10" s="190">
        <v>35.786089999999994</v>
      </c>
      <c r="F10" s="190">
        <v>28.035019999999999</v>
      </c>
      <c r="G10" s="190">
        <v>16.97213</v>
      </c>
      <c r="H10" s="190">
        <v>32.303910000000002</v>
      </c>
      <c r="I10" s="190">
        <v>27.994340000000001</v>
      </c>
      <c r="J10" s="190">
        <v>18.408459999999998</v>
      </c>
      <c r="K10" s="190">
        <v>27.646930000000001</v>
      </c>
      <c r="L10" s="190">
        <v>13.904860000000001</v>
      </c>
      <c r="M10" s="190">
        <v>20.08203</v>
      </c>
      <c r="N10" s="190">
        <v>-4.2350600000000007</v>
      </c>
      <c r="O10" s="190">
        <v>5.5237799999999995</v>
      </c>
      <c r="P10" s="190">
        <v>13.936260000000001</v>
      </c>
      <c r="Q10" s="190">
        <v>18.488499999999998</v>
      </c>
      <c r="R10" s="190">
        <v>53.005609999999997</v>
      </c>
      <c r="S10" s="190">
        <v>26.384319999999999</v>
      </c>
      <c r="T10" s="190">
        <v>7.4658100000000003</v>
      </c>
      <c r="U10" s="190">
        <v>17.107009999999999</v>
      </c>
      <c r="V10" s="190">
        <v>28.95552</v>
      </c>
      <c r="W10" s="190">
        <v>31.72842</v>
      </c>
      <c r="X10" s="190">
        <v>37.927500000000002</v>
      </c>
      <c r="Y10" s="190">
        <v>37.545540000000003</v>
      </c>
      <c r="Z10" s="190">
        <v>26.962349999999997</v>
      </c>
      <c r="AA10" s="190">
        <v>24.636060000000001</v>
      </c>
      <c r="AB10" s="190">
        <v>9.1373110000000004</v>
      </c>
      <c r="AC10" s="190">
        <v>11.013590000000001</v>
      </c>
      <c r="AD10" s="190">
        <v>20.70234</v>
      </c>
      <c r="AE10" s="190">
        <v>12.13466</v>
      </c>
      <c r="AF10" s="190">
        <v>16.070899999999998</v>
      </c>
      <c r="AG10" s="190">
        <v>21.472249999999999</v>
      </c>
      <c r="AH10" s="190">
        <v>19.997520000000002</v>
      </c>
      <c r="AI10" s="190"/>
      <c r="AJ10" s="190"/>
      <c r="AK10" s="190"/>
      <c r="AL10" s="190"/>
      <c r="AM10" s="190"/>
    </row>
    <row r="11" spans="1:44" ht="15" x14ac:dyDescent="0.25">
      <c r="A11" s="304">
        <f>YampaRiverInflow.TotalOutflow!A11</f>
        <v>44896</v>
      </c>
      <c r="B11" s="280"/>
      <c r="C11" s="270"/>
      <c r="D11" s="285">
        <v>17.748000000000001</v>
      </c>
      <c r="E11" s="190">
        <v>28.205020000000001</v>
      </c>
      <c r="F11" s="190">
        <v>40.244050000000001</v>
      </c>
      <c r="G11" s="190">
        <v>27.56195</v>
      </c>
      <c r="H11" s="190">
        <v>42.93092</v>
      </c>
      <c r="I11" s="190">
        <v>16.8964</v>
      </c>
      <c r="J11" s="190">
        <v>5.2648799999999998</v>
      </c>
      <c r="K11" s="190">
        <v>14.9133</v>
      </c>
      <c r="L11" s="190">
        <v>20.716919999999998</v>
      </c>
      <c r="M11" s="190">
        <v>34.09957</v>
      </c>
      <c r="N11" s="190">
        <v>30.479970000000002</v>
      </c>
      <c r="O11" s="190">
        <v>17.71199</v>
      </c>
      <c r="P11" s="190">
        <v>14.28424</v>
      </c>
      <c r="Q11" s="190">
        <v>19.058679999999999</v>
      </c>
      <c r="R11" s="190">
        <v>32.092640000000003</v>
      </c>
      <c r="S11" s="190">
        <v>31.069230000000001</v>
      </c>
      <c r="T11" s="190">
        <v>-1.1337300000000001</v>
      </c>
      <c r="U11" s="190">
        <v>19.942029999999999</v>
      </c>
      <c r="V11" s="190">
        <v>24.682869999999998</v>
      </c>
      <c r="W11" s="190">
        <v>26.541930000000001</v>
      </c>
      <c r="X11" s="190">
        <v>32.755090000000003</v>
      </c>
      <c r="Y11" s="190">
        <v>27.805679999999999</v>
      </c>
      <c r="Z11" s="190">
        <v>21.076700000000002</v>
      </c>
      <c r="AA11" s="190">
        <v>7.0595299999999996</v>
      </c>
      <c r="AB11" s="190">
        <v>18.49559</v>
      </c>
      <c r="AC11" s="190">
        <v>21.64105</v>
      </c>
      <c r="AD11" s="190">
        <v>26.011500000000002</v>
      </c>
      <c r="AE11" s="190">
        <v>17.06305</v>
      </c>
      <c r="AF11" s="190">
        <v>26.540560000000003</v>
      </c>
      <c r="AG11" s="190">
        <v>19.891179999999999</v>
      </c>
      <c r="AH11" s="190">
        <v>8.7936929999999993</v>
      </c>
      <c r="AI11" s="190"/>
      <c r="AJ11" s="190"/>
      <c r="AK11" s="190"/>
      <c r="AL11" s="190"/>
      <c r="AM11" s="190"/>
    </row>
    <row r="12" spans="1:44" ht="15" x14ac:dyDescent="0.25">
      <c r="A12" s="304">
        <f>YampaRiverInflow.TotalOutflow!A12</f>
        <v>44927</v>
      </c>
      <c r="B12" s="280"/>
      <c r="C12" s="270"/>
      <c r="D12" s="285">
        <v>13.885</v>
      </c>
      <c r="E12" s="190">
        <v>18.1145</v>
      </c>
      <c r="F12" s="190">
        <v>101.17739999999999</v>
      </c>
      <c r="G12" s="190">
        <v>19.38391</v>
      </c>
      <c r="H12" s="190">
        <v>30.74776</v>
      </c>
      <c r="I12" s="190">
        <v>9.8134800000000002</v>
      </c>
      <c r="J12" s="190">
        <v>-4.5364899999999997</v>
      </c>
      <c r="K12" s="190">
        <v>13.92507</v>
      </c>
      <c r="L12" s="190">
        <v>62.106730000000006</v>
      </c>
      <c r="M12" s="190">
        <v>30.139110000000002</v>
      </c>
      <c r="N12" s="190">
        <v>34.121430000000004</v>
      </c>
      <c r="O12" s="190">
        <v>0.29199999999999998</v>
      </c>
      <c r="P12" s="190">
        <v>8.3659300000000005</v>
      </c>
      <c r="Q12" s="190">
        <v>7.2980700000000001</v>
      </c>
      <c r="R12" s="190">
        <v>137.14750000000001</v>
      </c>
      <c r="S12" s="190">
        <v>5.1085200000000004</v>
      </c>
      <c r="T12" s="190">
        <v>9.6737900000000003</v>
      </c>
      <c r="U12" s="190">
        <v>13.99601</v>
      </c>
      <c r="V12" s="190">
        <v>3.7156899999999999</v>
      </c>
      <c r="W12" s="190">
        <v>41.649769999999997</v>
      </c>
      <c r="X12" s="190">
        <v>7.6267299999999993</v>
      </c>
      <c r="Y12" s="190">
        <v>11.469899999999999</v>
      </c>
      <c r="Z12" s="190">
        <v>17.2136</v>
      </c>
      <c r="AA12" s="190">
        <v>12.56814</v>
      </c>
      <c r="AB12" s="190">
        <v>17.381460000000001</v>
      </c>
      <c r="AC12" s="190">
        <v>26.231240000000003</v>
      </c>
      <c r="AD12" s="190">
        <v>33.2042</v>
      </c>
      <c r="AE12" s="190">
        <v>2.9696009999999999</v>
      </c>
      <c r="AF12" s="190">
        <v>19.397919999999999</v>
      </c>
      <c r="AG12" s="190">
        <v>1.1771969999999998</v>
      </c>
      <c r="AH12" s="190">
        <v>30.506990000000002</v>
      </c>
      <c r="AI12" s="190"/>
      <c r="AJ12" s="190"/>
      <c r="AK12" s="190"/>
      <c r="AL12" s="190"/>
      <c r="AM12" s="190"/>
    </row>
    <row r="13" spans="1:44" ht="15" x14ac:dyDescent="0.25">
      <c r="A13" s="304">
        <f>YampaRiverInflow.TotalOutflow!A13</f>
        <v>44958</v>
      </c>
      <c r="B13" s="280"/>
      <c r="C13" s="270"/>
      <c r="D13" s="285">
        <v>4.8780000000000001</v>
      </c>
      <c r="E13" s="190">
        <v>29.243689999999997</v>
      </c>
      <c r="F13" s="190">
        <v>221.90360000000001</v>
      </c>
      <c r="G13" s="190">
        <v>10.26454</v>
      </c>
      <c r="H13" s="190">
        <v>85.662350000000004</v>
      </c>
      <c r="I13" s="190">
        <v>11.232760000000001</v>
      </c>
      <c r="J13" s="190">
        <v>13.169319999999999</v>
      </c>
      <c r="K13" s="190">
        <v>35.386319999999998</v>
      </c>
      <c r="L13" s="190">
        <v>17.077069999999999</v>
      </c>
      <c r="M13" s="190">
        <v>13.379719999999999</v>
      </c>
      <c r="N13" s="190">
        <v>16.086819999999999</v>
      </c>
      <c r="O13" s="190">
        <v>-0.86568000000000001</v>
      </c>
      <c r="P13" s="190">
        <v>23.462679999999999</v>
      </c>
      <c r="Q13" s="190">
        <v>14.080209999999999</v>
      </c>
      <c r="R13" s="190">
        <v>174.5822</v>
      </c>
      <c r="S13" s="190">
        <v>11.06955</v>
      </c>
      <c r="T13" s="190">
        <v>-5.6684799999999997</v>
      </c>
      <c r="U13" s="190">
        <v>3.0183800000000001</v>
      </c>
      <c r="V13" s="190">
        <v>14.69007</v>
      </c>
      <c r="W13" s="190">
        <v>8.8202999999999996</v>
      </c>
      <c r="X13" s="190">
        <v>14.744759999999999</v>
      </c>
      <c r="Y13" s="190">
        <v>10.63569</v>
      </c>
      <c r="Z13" s="190">
        <v>3.61049</v>
      </c>
      <c r="AA13" s="190">
        <v>19.49475</v>
      </c>
      <c r="AB13" s="190">
        <v>9.0798199999999998</v>
      </c>
      <c r="AC13" s="190">
        <v>9.4230560000000008</v>
      </c>
      <c r="AD13" s="190">
        <v>14.433450000000001</v>
      </c>
      <c r="AE13" s="190">
        <v>2.5804749999999999</v>
      </c>
      <c r="AF13" s="190">
        <v>12.939129999999999</v>
      </c>
      <c r="AG13" s="190">
        <v>-3.2752500000000002</v>
      </c>
      <c r="AH13" s="190">
        <v>44.287480000000002</v>
      </c>
      <c r="AI13" s="190"/>
      <c r="AJ13" s="190"/>
      <c r="AK13" s="190"/>
      <c r="AL13" s="190"/>
      <c r="AM13" s="190"/>
    </row>
    <row r="14" spans="1:44" ht="15" x14ac:dyDescent="0.25">
      <c r="A14" s="304">
        <f>YampaRiverInflow.TotalOutflow!A14</f>
        <v>44986</v>
      </c>
      <c r="B14" s="280"/>
      <c r="C14" s="270"/>
      <c r="D14" s="285">
        <v>3.944</v>
      </c>
      <c r="E14" s="190">
        <v>61.31456</v>
      </c>
      <c r="F14" s="190">
        <v>316.43129999999996</v>
      </c>
      <c r="G14" s="190">
        <v>30.523220000000002</v>
      </c>
      <c r="H14" s="190">
        <v>99.089590000000001</v>
      </c>
      <c r="I14" s="190">
        <v>0.26749000000000001</v>
      </c>
      <c r="J14" s="190">
        <v>21.557400000000001</v>
      </c>
      <c r="K14" s="190">
        <v>29.812529999999999</v>
      </c>
      <c r="L14" s="190">
        <v>17.33398</v>
      </c>
      <c r="M14" s="190">
        <v>4.5499399999999994</v>
      </c>
      <c r="N14" s="190">
        <v>29.456400000000002</v>
      </c>
      <c r="O14" s="190">
        <v>7.59199</v>
      </c>
      <c r="P14" s="190">
        <v>0.58572999999999997</v>
      </c>
      <c r="Q14" s="190">
        <v>5.9264799999999997</v>
      </c>
      <c r="R14" s="190">
        <v>168.7243</v>
      </c>
      <c r="S14" s="190">
        <v>24.415849999999999</v>
      </c>
      <c r="T14" s="190">
        <v>16.08663</v>
      </c>
      <c r="U14" s="190">
        <v>3.1996100000000003</v>
      </c>
      <c r="V14" s="190">
        <v>10.91578</v>
      </c>
      <c r="W14" s="190">
        <v>55.120930000000001</v>
      </c>
      <c r="X14" s="190">
        <v>5.3349099999999998</v>
      </c>
      <c r="Y14" s="190">
        <v>8.3023799999999994</v>
      </c>
      <c r="Z14" s="190">
        <v>7.6192200000000003</v>
      </c>
      <c r="AA14" s="190">
        <v>-3.1343100000000002</v>
      </c>
      <c r="AB14" s="190">
        <v>2.8256300000000003</v>
      </c>
      <c r="AC14" s="190">
        <v>17.701610000000002</v>
      </c>
      <c r="AD14" s="190">
        <v>10.766690000000001</v>
      </c>
      <c r="AE14" s="190">
        <v>-2.6526999999999998</v>
      </c>
      <c r="AF14" s="190">
        <v>-4.7138400000000003</v>
      </c>
      <c r="AG14" s="190">
        <v>14.927820000000001</v>
      </c>
      <c r="AH14" s="190">
        <v>37.971170000000001</v>
      </c>
      <c r="AI14" s="190"/>
      <c r="AJ14" s="190"/>
      <c r="AK14" s="190"/>
      <c r="AL14" s="190"/>
      <c r="AM14" s="190"/>
    </row>
    <row r="15" spans="1:44" ht="15" x14ac:dyDescent="0.25">
      <c r="A15" s="304">
        <f>YampaRiverInflow.TotalOutflow!A15</f>
        <v>45017</v>
      </c>
      <c r="B15" s="280"/>
      <c r="C15" s="270"/>
      <c r="D15" s="285">
        <v>7.9370000000000003</v>
      </c>
      <c r="E15" s="190">
        <v>34.07152</v>
      </c>
      <c r="F15" s="190">
        <v>40.68047</v>
      </c>
      <c r="G15" s="190">
        <v>13.75267</v>
      </c>
      <c r="H15" s="190">
        <v>16.01717</v>
      </c>
      <c r="I15" s="190">
        <v>14.181340000000001</v>
      </c>
      <c r="J15" s="190">
        <v>10.90859</v>
      </c>
      <c r="K15" s="190">
        <v>31.157610000000002</v>
      </c>
      <c r="L15" s="190">
        <v>9.207790000000001</v>
      </c>
      <c r="M15" s="190">
        <v>-60.225830000000002</v>
      </c>
      <c r="N15" s="190">
        <v>53.373489999999997</v>
      </c>
      <c r="O15" s="190">
        <v>10.18976</v>
      </c>
      <c r="P15" s="190">
        <v>22.325830000000003</v>
      </c>
      <c r="Q15" s="190">
        <v>12.528739999999999</v>
      </c>
      <c r="R15" s="190">
        <v>16.69754</v>
      </c>
      <c r="S15" s="190">
        <v>14.457510000000001</v>
      </c>
      <c r="T15" s="190">
        <v>15.693350000000001</v>
      </c>
      <c r="U15" s="190">
        <v>12.19009</v>
      </c>
      <c r="V15" s="190">
        <v>15.191180000000001</v>
      </c>
      <c r="W15" s="190">
        <v>34.110879999999995</v>
      </c>
      <c r="X15" s="190">
        <v>18.928849999999997</v>
      </c>
      <c r="Y15" s="190">
        <v>23.699870000000001</v>
      </c>
      <c r="Z15" s="190">
        <v>14.320200000000002</v>
      </c>
      <c r="AA15" s="190">
        <v>23.981200000000001</v>
      </c>
      <c r="AB15" s="190">
        <v>12.70073</v>
      </c>
      <c r="AC15" s="190">
        <v>17.83746</v>
      </c>
      <c r="AD15" s="190">
        <v>12.692639999999999</v>
      </c>
      <c r="AE15" s="190">
        <v>-8.0273199999999996</v>
      </c>
      <c r="AF15" s="190">
        <v>5.617337</v>
      </c>
      <c r="AG15" s="190">
        <v>29.066040000000001</v>
      </c>
      <c r="AH15" s="190">
        <v>68.50724000000001</v>
      </c>
      <c r="AI15" s="190"/>
      <c r="AJ15" s="190"/>
      <c r="AK15" s="190"/>
      <c r="AL15" s="190"/>
      <c r="AM15" s="190"/>
    </row>
    <row r="16" spans="1:44" ht="15" x14ac:dyDescent="0.25">
      <c r="A16" s="304">
        <f>YampaRiverInflow.TotalOutflow!A16</f>
        <v>45047</v>
      </c>
      <c r="B16" s="280"/>
      <c r="C16" s="270"/>
      <c r="D16" s="285">
        <v>6.3540000000000001</v>
      </c>
      <c r="E16" s="190">
        <v>30.619150000000001</v>
      </c>
      <c r="F16" s="190">
        <v>51.445999999999998</v>
      </c>
      <c r="G16" s="190">
        <v>147.4316</v>
      </c>
      <c r="H16" s="190">
        <v>31.464639999999999</v>
      </c>
      <c r="I16" s="190">
        <v>16.225469999999998</v>
      </c>
      <c r="J16" s="190">
        <v>15.98751</v>
      </c>
      <c r="K16" s="190">
        <v>22.762439999999998</v>
      </c>
      <c r="L16" s="190">
        <v>16.884130000000003</v>
      </c>
      <c r="M16" s="190">
        <v>-18.579159999999998</v>
      </c>
      <c r="N16" s="190">
        <v>0.76658000000000004</v>
      </c>
      <c r="O16" s="190">
        <v>15.05968</v>
      </c>
      <c r="P16" s="190">
        <v>18.966650000000001</v>
      </c>
      <c r="Q16" s="190">
        <v>6.8135300000000001</v>
      </c>
      <c r="R16" s="190">
        <v>10.48025</v>
      </c>
      <c r="S16" s="190">
        <v>-4.4347899999999996</v>
      </c>
      <c r="T16" s="190">
        <v>13.546040000000001</v>
      </c>
      <c r="U16" s="190">
        <v>14.374000000000001</v>
      </c>
      <c r="V16" s="190">
        <v>20.312279999999998</v>
      </c>
      <c r="W16" s="190">
        <v>24.09412</v>
      </c>
      <c r="X16" s="190">
        <v>17.2925</v>
      </c>
      <c r="Y16" s="190">
        <v>26.04485</v>
      </c>
      <c r="Z16" s="190">
        <v>20.55932</v>
      </c>
      <c r="AA16" s="190">
        <v>-2.9233899999999999</v>
      </c>
      <c r="AB16" s="190">
        <v>20.669799999999999</v>
      </c>
      <c r="AC16" s="190">
        <v>13.049940000000001</v>
      </c>
      <c r="AD16" s="190">
        <v>22.04082</v>
      </c>
      <c r="AE16" s="190">
        <v>10.49208</v>
      </c>
      <c r="AF16" s="190">
        <v>8.221705</v>
      </c>
      <c r="AG16" s="190">
        <v>-6.3989399999999996</v>
      </c>
      <c r="AH16" s="190">
        <v>35.158190000000005</v>
      </c>
      <c r="AI16" s="190"/>
      <c r="AJ16" s="190"/>
      <c r="AK16" s="190"/>
      <c r="AL16" s="190"/>
      <c r="AM16" s="190"/>
    </row>
    <row r="17" spans="1:39" ht="15" x14ac:dyDescent="0.25">
      <c r="A17" s="304">
        <f>YampaRiverInflow.TotalOutflow!A17</f>
        <v>45078</v>
      </c>
      <c r="B17" s="280"/>
      <c r="C17" s="270"/>
      <c r="D17" s="285">
        <v>6.5380000000000003</v>
      </c>
      <c r="E17" s="190">
        <v>17.90776</v>
      </c>
      <c r="F17" s="190">
        <v>23.242540000000002</v>
      </c>
      <c r="G17" s="190">
        <v>149.01420000000002</v>
      </c>
      <c r="H17" s="190">
        <v>25.634610000000002</v>
      </c>
      <c r="I17" s="190">
        <v>16.579849999999997</v>
      </c>
      <c r="J17" s="190">
        <v>17.054269999999999</v>
      </c>
      <c r="K17" s="190">
        <v>19.0702</v>
      </c>
      <c r="L17" s="190">
        <v>13.2582</v>
      </c>
      <c r="M17" s="190">
        <v>34.340009999999999</v>
      </c>
      <c r="N17" s="190">
        <v>31.23612</v>
      </c>
      <c r="O17" s="190">
        <v>9.42577</v>
      </c>
      <c r="P17" s="190">
        <v>11.861139999999999</v>
      </c>
      <c r="Q17" s="190">
        <v>3.2528800000000002</v>
      </c>
      <c r="R17" s="190">
        <v>10.676410000000001</v>
      </c>
      <c r="S17" s="190">
        <v>-12.562700000000001</v>
      </c>
      <c r="T17" s="190">
        <v>10.9498</v>
      </c>
      <c r="U17" s="190">
        <v>4.9075899999999999</v>
      </c>
      <c r="V17" s="190">
        <v>20.479099999999999</v>
      </c>
      <c r="W17" s="190">
        <v>23.339099999999998</v>
      </c>
      <c r="X17" s="190">
        <v>14.779639999999999</v>
      </c>
      <c r="Y17" s="190">
        <v>10.374750000000001</v>
      </c>
      <c r="Z17" s="190">
        <v>15.253579999999999</v>
      </c>
      <c r="AA17" s="190">
        <v>10.87237</v>
      </c>
      <c r="AB17" s="190">
        <v>19.39621</v>
      </c>
      <c r="AC17" s="190">
        <v>18.288060000000002</v>
      </c>
      <c r="AD17" s="190">
        <v>0.1727841</v>
      </c>
      <c r="AE17" s="190">
        <v>6.1307309999999999</v>
      </c>
      <c r="AF17" s="190">
        <v>10.9467</v>
      </c>
      <c r="AG17" s="190">
        <v>-4.7618999999999998</v>
      </c>
      <c r="AH17" s="190">
        <v>38.329680000000003</v>
      </c>
      <c r="AI17" s="190"/>
      <c r="AJ17" s="190"/>
      <c r="AK17" s="190"/>
      <c r="AL17" s="190"/>
      <c r="AM17" s="190"/>
    </row>
    <row r="18" spans="1:39" ht="15" x14ac:dyDescent="0.25">
      <c r="A18" s="304">
        <f>YampaRiverInflow.TotalOutflow!A18</f>
        <v>45108</v>
      </c>
      <c r="B18" s="280"/>
      <c r="C18" s="270"/>
      <c r="D18" s="285">
        <v>14.287000000000001</v>
      </c>
      <c r="E18" s="190">
        <v>46.885179999999998</v>
      </c>
      <c r="F18" s="190">
        <v>38.639189999999999</v>
      </c>
      <c r="G18" s="190">
        <v>161.9752</v>
      </c>
      <c r="H18" s="190">
        <v>38.31944</v>
      </c>
      <c r="I18" s="190">
        <v>19.69941</v>
      </c>
      <c r="J18" s="190">
        <v>17.99015</v>
      </c>
      <c r="K18" s="190">
        <v>13.171860000000001</v>
      </c>
      <c r="L18" s="190">
        <v>40.615339999999996</v>
      </c>
      <c r="M18" s="190">
        <v>26.544730000000001</v>
      </c>
      <c r="N18" s="190">
        <v>25.423359999999999</v>
      </c>
      <c r="O18" s="190">
        <v>13.888549999999999</v>
      </c>
      <c r="P18" s="190">
        <v>15.145760000000001</v>
      </c>
      <c r="Q18" s="190">
        <v>6.6023500000000004</v>
      </c>
      <c r="R18" s="190">
        <v>10.07929</v>
      </c>
      <c r="S18" s="190">
        <v>4.5085600000000001</v>
      </c>
      <c r="T18" s="190">
        <v>26.234180000000002</v>
      </c>
      <c r="U18" s="190">
        <v>12.146379999999999</v>
      </c>
      <c r="V18" s="190">
        <v>17.390999999999998</v>
      </c>
      <c r="W18" s="190">
        <v>17.51343</v>
      </c>
      <c r="X18" s="190">
        <v>34.483599999999996</v>
      </c>
      <c r="Y18" s="190">
        <v>45.963620000000006</v>
      </c>
      <c r="Z18" s="190">
        <v>28.082819999999998</v>
      </c>
      <c r="AA18" s="190">
        <v>19.215400000000002</v>
      </c>
      <c r="AB18" s="190">
        <v>17.710519999999999</v>
      </c>
      <c r="AC18" s="190">
        <v>20.118539999999999</v>
      </c>
      <c r="AD18" s="190">
        <v>18.059009999999997</v>
      </c>
      <c r="AE18" s="190">
        <v>20.378209999999999</v>
      </c>
      <c r="AF18" s="190">
        <v>15.53816</v>
      </c>
      <c r="AG18" s="190">
        <v>2.6186829999999999</v>
      </c>
      <c r="AH18" s="190">
        <v>37.980930000000001</v>
      </c>
      <c r="AI18" s="190"/>
      <c r="AJ18" s="190"/>
      <c r="AK18" s="190"/>
      <c r="AL18" s="190"/>
      <c r="AM18" s="190"/>
    </row>
    <row r="19" spans="1:39" ht="15" x14ac:dyDescent="0.25">
      <c r="A19" s="304">
        <f>YampaRiverInflow.TotalOutflow!A19</f>
        <v>45139</v>
      </c>
      <c r="B19" s="280"/>
      <c r="C19" s="270"/>
      <c r="D19" s="285">
        <v>13.164999999999999</v>
      </c>
      <c r="E19" s="190">
        <v>51.271099999999997</v>
      </c>
      <c r="F19" s="190">
        <v>50.55104</v>
      </c>
      <c r="G19" s="190">
        <v>39.051919999999996</v>
      </c>
      <c r="H19" s="190">
        <v>28.86665</v>
      </c>
      <c r="I19" s="190">
        <v>22.441749999999999</v>
      </c>
      <c r="J19" s="190">
        <v>26.15324</v>
      </c>
      <c r="K19" s="190">
        <v>32.817900000000002</v>
      </c>
      <c r="L19" s="190">
        <v>21.52835</v>
      </c>
      <c r="M19" s="190">
        <v>35.833640000000003</v>
      </c>
      <c r="N19" s="190">
        <v>31.181180000000001</v>
      </c>
      <c r="O19" s="190">
        <v>15.6302</v>
      </c>
      <c r="P19" s="190">
        <v>23.108509999999999</v>
      </c>
      <c r="Q19" s="190">
        <v>11.401249999999999</v>
      </c>
      <c r="R19" s="190">
        <v>31.261939999999999</v>
      </c>
      <c r="S19" s="190">
        <v>3.6801999999999997</v>
      </c>
      <c r="T19" s="190">
        <v>14.693910000000001</v>
      </c>
      <c r="U19" s="190">
        <v>25.271129999999999</v>
      </c>
      <c r="V19" s="190">
        <v>24.69454</v>
      </c>
      <c r="W19" s="190">
        <v>21.273709999999998</v>
      </c>
      <c r="X19" s="190">
        <v>24.753779999999999</v>
      </c>
      <c r="Y19" s="190">
        <v>25.619619999999998</v>
      </c>
      <c r="Z19" s="190">
        <v>36.973279999999995</v>
      </c>
      <c r="AA19" s="190">
        <v>26.050840000000001</v>
      </c>
      <c r="AB19" s="190">
        <v>15.60383</v>
      </c>
      <c r="AC19" s="190">
        <v>22.495830000000002</v>
      </c>
      <c r="AD19" s="190">
        <v>11.813360000000001</v>
      </c>
      <c r="AE19" s="190">
        <v>21.487629999999999</v>
      </c>
      <c r="AF19" s="190">
        <v>15.17426</v>
      </c>
      <c r="AG19" s="190">
        <v>1.5523019999999998</v>
      </c>
      <c r="AH19" s="190">
        <v>45.93045</v>
      </c>
      <c r="AI19" s="190"/>
      <c r="AJ19" s="190"/>
      <c r="AK19" s="190"/>
      <c r="AL19" s="190"/>
      <c r="AM19" s="190"/>
    </row>
    <row r="20" spans="1:39" ht="15" x14ac:dyDescent="0.25">
      <c r="A20" s="304">
        <f>YampaRiverInflow.TotalOutflow!A20</f>
        <v>45170</v>
      </c>
      <c r="B20" s="280"/>
      <c r="C20" s="270"/>
      <c r="D20" s="285">
        <v>11.956</v>
      </c>
      <c r="E20" s="190">
        <v>38.738219999999998</v>
      </c>
      <c r="F20" s="190">
        <v>36.226120000000002</v>
      </c>
      <c r="G20" s="190">
        <v>28.125509999999998</v>
      </c>
      <c r="H20" s="190">
        <v>31.235990000000001</v>
      </c>
      <c r="I20" s="190">
        <v>22.33502</v>
      </c>
      <c r="J20" s="190">
        <v>48.394019999999998</v>
      </c>
      <c r="K20" s="190">
        <v>28.478590000000001</v>
      </c>
      <c r="L20" s="190">
        <v>11.490879999999999</v>
      </c>
      <c r="M20" s="190">
        <v>18.042580000000001</v>
      </c>
      <c r="N20" s="190">
        <v>23.867799999999999</v>
      </c>
      <c r="O20" s="190">
        <v>14.97372</v>
      </c>
      <c r="P20" s="190">
        <v>17.04288</v>
      </c>
      <c r="Q20" s="190">
        <v>23.401450000000001</v>
      </c>
      <c r="R20" s="190">
        <v>6.1058300000000001</v>
      </c>
      <c r="S20" s="190">
        <v>5.0821000000000005</v>
      </c>
      <c r="T20" s="190">
        <v>18.601369999999999</v>
      </c>
      <c r="U20" s="190">
        <v>14.47564</v>
      </c>
      <c r="V20" s="190">
        <v>21.351419999999997</v>
      </c>
      <c r="W20" s="190">
        <v>17.48638</v>
      </c>
      <c r="X20" s="190">
        <v>30.457650000000001</v>
      </c>
      <c r="Y20" s="190">
        <v>31.318210000000001</v>
      </c>
      <c r="Z20" s="190">
        <v>23.158259999999999</v>
      </c>
      <c r="AA20" s="190">
        <v>13.249139999999999</v>
      </c>
      <c r="AB20" s="190">
        <v>19.108810000000002</v>
      </c>
      <c r="AC20" s="190">
        <v>13.42262</v>
      </c>
      <c r="AD20" s="190">
        <v>16.063879999999997</v>
      </c>
      <c r="AE20" s="190">
        <v>9.2318680000000004</v>
      </c>
      <c r="AF20" s="190">
        <v>25.419049999999999</v>
      </c>
      <c r="AG20" s="190">
        <v>3.7183029999999997</v>
      </c>
      <c r="AH20" s="190">
        <v>44.919650000000004</v>
      </c>
      <c r="AI20" s="190"/>
      <c r="AJ20" s="190"/>
      <c r="AK20" s="190"/>
      <c r="AL20" s="190"/>
      <c r="AM20" s="190"/>
    </row>
    <row r="21" spans="1:39" ht="15" x14ac:dyDescent="0.25">
      <c r="A21" s="304">
        <f>YampaRiverInflow.TotalOutflow!A21</f>
        <v>45200</v>
      </c>
      <c r="B21" s="280"/>
      <c r="C21" s="270"/>
      <c r="D21" s="285">
        <v>17.71</v>
      </c>
      <c r="E21" s="190">
        <v>38.233789999999999</v>
      </c>
      <c r="F21" s="190">
        <v>25.995049999999999</v>
      </c>
      <c r="G21" s="190">
        <v>33.972290000000001</v>
      </c>
      <c r="H21" s="190">
        <v>22.088529999999999</v>
      </c>
      <c r="I21" s="190">
        <v>19.114159999999998</v>
      </c>
      <c r="J21" s="190">
        <v>8.2817099999999986</v>
      </c>
      <c r="K21" s="190">
        <v>40.549999999999997</v>
      </c>
      <c r="L21" s="190">
        <v>-13.924200000000001</v>
      </c>
      <c r="M21" s="190">
        <v>25.10202</v>
      </c>
      <c r="N21" s="190">
        <v>12.98898</v>
      </c>
      <c r="O21" s="190">
        <v>27.75198</v>
      </c>
      <c r="P21" s="190">
        <v>9.3924799999999991</v>
      </c>
      <c r="Q21" s="190">
        <v>43.769359999999999</v>
      </c>
      <c r="R21" s="190">
        <v>22.534610000000001</v>
      </c>
      <c r="S21" s="190">
        <v>16.070049999999998</v>
      </c>
      <c r="T21" s="190">
        <v>21.862349999999999</v>
      </c>
      <c r="U21" s="190">
        <v>21.155540000000002</v>
      </c>
      <c r="V21" s="190">
        <v>17.678609999999999</v>
      </c>
      <c r="W21" s="190">
        <v>24.983849999999997</v>
      </c>
      <c r="X21" s="190">
        <v>30.878040000000002</v>
      </c>
      <c r="Y21" s="190">
        <v>34.297699999999999</v>
      </c>
      <c r="Z21" s="190">
        <v>18.70016</v>
      </c>
      <c r="AA21" s="190">
        <v>16.06213</v>
      </c>
      <c r="AB21" s="190">
        <v>34.16733</v>
      </c>
      <c r="AC21" s="190">
        <v>35.623899999999999</v>
      </c>
      <c r="AD21" s="190">
        <v>8.9423110000000001</v>
      </c>
      <c r="AE21" s="190">
        <v>22.663040000000002</v>
      </c>
      <c r="AF21" s="190">
        <v>18.12434</v>
      </c>
      <c r="AG21" s="190">
        <v>20.913310000000003</v>
      </c>
      <c r="AH21" s="190">
        <v>34.431249999999999</v>
      </c>
      <c r="AI21" s="190"/>
      <c r="AJ21" s="190"/>
      <c r="AK21" s="190"/>
      <c r="AL21" s="190"/>
      <c r="AM21" s="190"/>
    </row>
    <row r="22" spans="1:39" ht="15" x14ac:dyDescent="0.25">
      <c r="A22" s="304">
        <f>YampaRiverInflow.TotalOutflow!A22</f>
        <v>45231</v>
      </c>
      <c r="B22" s="280"/>
      <c r="C22" s="270"/>
      <c r="D22" s="285">
        <v>16.579000000000001</v>
      </c>
      <c r="E22" s="190">
        <v>28.035019999999999</v>
      </c>
      <c r="F22" s="190">
        <v>16.97213</v>
      </c>
      <c r="G22" s="190">
        <v>32.303910000000002</v>
      </c>
      <c r="H22" s="190">
        <v>27.994340000000001</v>
      </c>
      <c r="I22" s="190">
        <v>18.408459999999998</v>
      </c>
      <c r="J22" s="190">
        <v>27.646930000000001</v>
      </c>
      <c r="K22" s="190">
        <v>13.904860000000001</v>
      </c>
      <c r="L22" s="190">
        <v>20.08203</v>
      </c>
      <c r="M22" s="190">
        <v>-4.2350600000000007</v>
      </c>
      <c r="N22" s="190">
        <v>5.5237799999999995</v>
      </c>
      <c r="O22" s="190">
        <v>13.936260000000001</v>
      </c>
      <c r="P22" s="190">
        <v>18.488499999999998</v>
      </c>
      <c r="Q22" s="190">
        <v>53.005609999999997</v>
      </c>
      <c r="R22" s="190">
        <v>26.384319999999999</v>
      </c>
      <c r="S22" s="190">
        <v>7.4658100000000003</v>
      </c>
      <c r="T22" s="190">
        <v>17.107009999999999</v>
      </c>
      <c r="U22" s="190">
        <v>28.95552</v>
      </c>
      <c r="V22" s="190">
        <v>31.72842</v>
      </c>
      <c r="W22" s="190">
        <v>37.927500000000002</v>
      </c>
      <c r="X22" s="190">
        <v>37.545540000000003</v>
      </c>
      <c r="Y22" s="190">
        <v>26.962349999999997</v>
      </c>
      <c r="Z22" s="190">
        <v>24.636060000000001</v>
      </c>
      <c r="AA22" s="190">
        <v>9.1373110000000004</v>
      </c>
      <c r="AB22" s="190">
        <v>11.013590000000001</v>
      </c>
      <c r="AC22" s="190">
        <v>20.70234</v>
      </c>
      <c r="AD22" s="190">
        <v>12.13466</v>
      </c>
      <c r="AE22" s="190">
        <v>16.070899999999998</v>
      </c>
      <c r="AF22" s="190">
        <v>21.472249999999999</v>
      </c>
      <c r="AG22" s="190">
        <v>19.997520000000002</v>
      </c>
      <c r="AH22" s="190">
        <v>35.786089999999994</v>
      </c>
      <c r="AI22" s="190"/>
      <c r="AJ22" s="190"/>
      <c r="AK22" s="190"/>
      <c r="AL22" s="190"/>
      <c r="AM22" s="190"/>
    </row>
    <row r="23" spans="1:39" ht="15" x14ac:dyDescent="0.25">
      <c r="A23" s="304">
        <f>YampaRiverInflow.TotalOutflow!A23</f>
        <v>45261</v>
      </c>
      <c r="B23" s="280"/>
      <c r="C23" s="270"/>
      <c r="D23" s="285">
        <v>17.748000000000001</v>
      </c>
      <c r="E23" s="190">
        <v>40.244050000000001</v>
      </c>
      <c r="F23" s="190">
        <v>27.56195</v>
      </c>
      <c r="G23" s="190">
        <v>42.93092</v>
      </c>
      <c r="H23" s="190">
        <v>16.8964</v>
      </c>
      <c r="I23" s="190">
        <v>5.2648799999999998</v>
      </c>
      <c r="J23" s="190">
        <v>14.9133</v>
      </c>
      <c r="K23" s="190">
        <v>20.716919999999998</v>
      </c>
      <c r="L23" s="190">
        <v>34.09957</v>
      </c>
      <c r="M23" s="190">
        <v>30.479970000000002</v>
      </c>
      <c r="N23" s="190">
        <v>17.71199</v>
      </c>
      <c r="O23" s="190">
        <v>14.28424</v>
      </c>
      <c r="P23" s="190">
        <v>19.058679999999999</v>
      </c>
      <c r="Q23" s="190">
        <v>32.092640000000003</v>
      </c>
      <c r="R23" s="190">
        <v>31.069230000000001</v>
      </c>
      <c r="S23" s="190">
        <v>-1.1337300000000001</v>
      </c>
      <c r="T23" s="190">
        <v>19.942029999999999</v>
      </c>
      <c r="U23" s="190">
        <v>24.682869999999998</v>
      </c>
      <c r="V23" s="190">
        <v>26.541930000000001</v>
      </c>
      <c r="W23" s="190">
        <v>32.755090000000003</v>
      </c>
      <c r="X23" s="190">
        <v>27.805679999999999</v>
      </c>
      <c r="Y23" s="190">
        <v>21.076700000000002</v>
      </c>
      <c r="Z23" s="190">
        <v>7.0595299999999996</v>
      </c>
      <c r="AA23" s="190">
        <v>18.49559</v>
      </c>
      <c r="AB23" s="190">
        <v>21.64105</v>
      </c>
      <c r="AC23" s="190">
        <v>26.011500000000002</v>
      </c>
      <c r="AD23" s="190">
        <v>17.06305</v>
      </c>
      <c r="AE23" s="190">
        <v>26.540560000000003</v>
      </c>
      <c r="AF23" s="190">
        <v>19.891179999999999</v>
      </c>
      <c r="AG23" s="190">
        <v>8.7936929999999993</v>
      </c>
      <c r="AH23" s="190">
        <v>28.205020000000001</v>
      </c>
      <c r="AI23" s="190"/>
      <c r="AJ23" s="190"/>
      <c r="AK23" s="190"/>
      <c r="AL23" s="190"/>
      <c r="AM23" s="190"/>
    </row>
    <row r="24" spans="1:39" ht="15" x14ac:dyDescent="0.25">
      <c r="A24" s="304">
        <f>YampaRiverInflow.TotalOutflow!A24</f>
        <v>45292</v>
      </c>
      <c r="B24" s="280"/>
      <c r="C24" s="270"/>
      <c r="D24" s="285">
        <v>13.885</v>
      </c>
      <c r="E24" s="190">
        <v>101.17739999999999</v>
      </c>
      <c r="F24" s="190">
        <v>19.38391</v>
      </c>
      <c r="G24" s="190">
        <v>30.74776</v>
      </c>
      <c r="H24" s="190">
        <v>9.8134800000000002</v>
      </c>
      <c r="I24" s="190">
        <v>-4.5364899999999997</v>
      </c>
      <c r="J24" s="190">
        <v>13.92507</v>
      </c>
      <c r="K24" s="190">
        <v>62.106730000000006</v>
      </c>
      <c r="L24" s="190">
        <v>30.139110000000002</v>
      </c>
      <c r="M24" s="190">
        <v>34.121430000000004</v>
      </c>
      <c r="N24" s="190">
        <v>0.29199999999999998</v>
      </c>
      <c r="O24" s="190">
        <v>8.3659300000000005</v>
      </c>
      <c r="P24" s="190">
        <v>7.2980700000000001</v>
      </c>
      <c r="Q24" s="190">
        <v>137.14750000000001</v>
      </c>
      <c r="R24" s="190">
        <v>5.1085200000000004</v>
      </c>
      <c r="S24" s="190">
        <v>9.6737900000000003</v>
      </c>
      <c r="T24" s="190">
        <v>13.99601</v>
      </c>
      <c r="U24" s="190">
        <v>3.7156899999999999</v>
      </c>
      <c r="V24" s="190">
        <v>41.649769999999997</v>
      </c>
      <c r="W24" s="190">
        <v>7.6267299999999993</v>
      </c>
      <c r="X24" s="190">
        <v>11.469899999999999</v>
      </c>
      <c r="Y24" s="190">
        <v>17.2136</v>
      </c>
      <c r="Z24" s="190">
        <v>12.56814</v>
      </c>
      <c r="AA24" s="190">
        <v>17.381460000000001</v>
      </c>
      <c r="AB24" s="190">
        <v>26.231240000000003</v>
      </c>
      <c r="AC24" s="190">
        <v>33.2042</v>
      </c>
      <c r="AD24" s="190">
        <v>2.9696009999999999</v>
      </c>
      <c r="AE24" s="190">
        <v>19.397919999999999</v>
      </c>
      <c r="AF24" s="190">
        <v>1.1771969999999998</v>
      </c>
      <c r="AG24" s="190">
        <v>30.506990000000002</v>
      </c>
      <c r="AH24" s="190">
        <v>18.1145</v>
      </c>
      <c r="AI24" s="190"/>
      <c r="AJ24" s="190"/>
      <c r="AK24" s="190"/>
      <c r="AL24" s="190"/>
      <c r="AM24" s="190"/>
    </row>
    <row r="25" spans="1:39" ht="15" x14ac:dyDescent="0.25">
      <c r="A25" s="304">
        <f>YampaRiverInflow.TotalOutflow!A25</f>
        <v>45323</v>
      </c>
      <c r="B25" s="280"/>
      <c r="C25" s="270"/>
      <c r="D25" s="285">
        <v>4.8780000000000001</v>
      </c>
      <c r="E25" s="190">
        <v>221.90360000000001</v>
      </c>
      <c r="F25" s="190">
        <v>10.26454</v>
      </c>
      <c r="G25" s="190">
        <v>85.662350000000004</v>
      </c>
      <c r="H25" s="190">
        <v>11.232760000000001</v>
      </c>
      <c r="I25" s="190">
        <v>13.169319999999999</v>
      </c>
      <c r="J25" s="190">
        <v>35.386319999999998</v>
      </c>
      <c r="K25" s="190">
        <v>17.077069999999999</v>
      </c>
      <c r="L25" s="190">
        <v>13.379719999999999</v>
      </c>
      <c r="M25" s="190">
        <v>16.086819999999999</v>
      </c>
      <c r="N25" s="190">
        <v>-0.86568000000000001</v>
      </c>
      <c r="O25" s="190">
        <v>23.462679999999999</v>
      </c>
      <c r="P25" s="190">
        <v>14.080209999999999</v>
      </c>
      <c r="Q25" s="190">
        <v>174.5822</v>
      </c>
      <c r="R25" s="190">
        <v>11.06955</v>
      </c>
      <c r="S25" s="190">
        <v>-5.6684799999999997</v>
      </c>
      <c r="T25" s="190">
        <v>3.0183800000000001</v>
      </c>
      <c r="U25" s="190">
        <v>14.69007</v>
      </c>
      <c r="V25" s="190">
        <v>8.8202999999999996</v>
      </c>
      <c r="W25" s="190">
        <v>14.744759999999999</v>
      </c>
      <c r="X25" s="190">
        <v>10.63569</v>
      </c>
      <c r="Y25" s="190">
        <v>3.61049</v>
      </c>
      <c r="Z25" s="190">
        <v>19.49475</v>
      </c>
      <c r="AA25" s="190">
        <v>9.0798199999999998</v>
      </c>
      <c r="AB25" s="190">
        <v>9.4230560000000008</v>
      </c>
      <c r="AC25" s="190">
        <v>14.433450000000001</v>
      </c>
      <c r="AD25" s="190">
        <v>2.5804749999999999</v>
      </c>
      <c r="AE25" s="190">
        <v>12.939129999999999</v>
      </c>
      <c r="AF25" s="190">
        <v>-3.2752500000000002</v>
      </c>
      <c r="AG25" s="190">
        <v>44.287480000000002</v>
      </c>
      <c r="AH25" s="190">
        <v>29.243689999999997</v>
      </c>
      <c r="AI25" s="190"/>
      <c r="AJ25" s="190"/>
      <c r="AK25" s="190"/>
      <c r="AL25" s="190"/>
      <c r="AM25" s="190"/>
    </row>
    <row r="26" spans="1:39" ht="15" x14ac:dyDescent="0.25">
      <c r="A26" s="304">
        <f>YampaRiverInflow.TotalOutflow!A26</f>
        <v>45352</v>
      </c>
      <c r="B26" s="280"/>
      <c r="C26" s="270"/>
      <c r="D26" s="285">
        <v>3.944</v>
      </c>
      <c r="E26" s="190">
        <v>316.43129999999996</v>
      </c>
      <c r="F26" s="190">
        <v>30.523220000000002</v>
      </c>
      <c r="G26" s="190">
        <v>99.089590000000001</v>
      </c>
      <c r="H26" s="190">
        <v>0.26749000000000001</v>
      </c>
      <c r="I26" s="190">
        <v>21.557400000000001</v>
      </c>
      <c r="J26" s="190">
        <v>29.812529999999999</v>
      </c>
      <c r="K26" s="190">
        <v>17.33398</v>
      </c>
      <c r="L26" s="190">
        <v>4.5499399999999994</v>
      </c>
      <c r="M26" s="190">
        <v>29.456400000000002</v>
      </c>
      <c r="N26" s="190">
        <v>7.59199</v>
      </c>
      <c r="O26" s="190">
        <v>0.58572999999999997</v>
      </c>
      <c r="P26" s="190">
        <v>5.9264799999999997</v>
      </c>
      <c r="Q26" s="190">
        <v>168.7243</v>
      </c>
      <c r="R26" s="190">
        <v>24.415849999999999</v>
      </c>
      <c r="S26" s="190">
        <v>16.08663</v>
      </c>
      <c r="T26" s="190">
        <v>3.1996100000000003</v>
      </c>
      <c r="U26" s="190">
        <v>10.91578</v>
      </c>
      <c r="V26" s="190">
        <v>55.120930000000001</v>
      </c>
      <c r="W26" s="190">
        <v>5.3349099999999998</v>
      </c>
      <c r="X26" s="190">
        <v>8.3023799999999994</v>
      </c>
      <c r="Y26" s="190">
        <v>7.6192200000000003</v>
      </c>
      <c r="Z26" s="190">
        <v>-3.1343100000000002</v>
      </c>
      <c r="AA26" s="190">
        <v>2.8256300000000003</v>
      </c>
      <c r="AB26" s="190">
        <v>17.701610000000002</v>
      </c>
      <c r="AC26" s="190">
        <v>10.766690000000001</v>
      </c>
      <c r="AD26" s="190">
        <v>-2.6526999999999998</v>
      </c>
      <c r="AE26" s="190">
        <v>-4.7138400000000003</v>
      </c>
      <c r="AF26" s="190">
        <v>14.927820000000001</v>
      </c>
      <c r="AG26" s="190">
        <v>37.971170000000001</v>
      </c>
      <c r="AH26" s="190">
        <v>61.31456</v>
      </c>
      <c r="AI26" s="190"/>
      <c r="AJ26" s="190"/>
      <c r="AK26" s="190"/>
      <c r="AL26" s="190"/>
      <c r="AM26" s="190"/>
    </row>
    <row r="27" spans="1:39" ht="15" x14ac:dyDescent="0.25">
      <c r="A27" s="304">
        <f>YampaRiverInflow.TotalOutflow!A27</f>
        <v>45383</v>
      </c>
      <c r="B27" s="280"/>
      <c r="C27" s="270"/>
      <c r="D27" s="285">
        <v>7.9370000000000003</v>
      </c>
      <c r="E27" s="190">
        <v>40.68047</v>
      </c>
      <c r="F27" s="190">
        <v>13.75267</v>
      </c>
      <c r="G27" s="190">
        <v>16.01717</v>
      </c>
      <c r="H27" s="190">
        <v>14.181340000000001</v>
      </c>
      <c r="I27" s="190">
        <v>10.90859</v>
      </c>
      <c r="J27" s="190">
        <v>31.157610000000002</v>
      </c>
      <c r="K27" s="190">
        <v>9.207790000000001</v>
      </c>
      <c r="L27" s="190">
        <v>-60.225830000000002</v>
      </c>
      <c r="M27" s="190">
        <v>53.373489999999997</v>
      </c>
      <c r="N27" s="190">
        <v>10.18976</v>
      </c>
      <c r="O27" s="190">
        <v>22.325830000000003</v>
      </c>
      <c r="P27" s="190">
        <v>12.528739999999999</v>
      </c>
      <c r="Q27" s="190">
        <v>16.69754</v>
      </c>
      <c r="R27" s="190">
        <v>14.457510000000001</v>
      </c>
      <c r="S27" s="190">
        <v>15.693350000000001</v>
      </c>
      <c r="T27" s="190">
        <v>12.19009</v>
      </c>
      <c r="U27" s="190">
        <v>15.191180000000001</v>
      </c>
      <c r="V27" s="190">
        <v>34.110879999999995</v>
      </c>
      <c r="W27" s="190">
        <v>18.928849999999997</v>
      </c>
      <c r="X27" s="190">
        <v>23.699870000000001</v>
      </c>
      <c r="Y27" s="190">
        <v>14.320200000000002</v>
      </c>
      <c r="Z27" s="190">
        <v>23.981200000000001</v>
      </c>
      <c r="AA27" s="190">
        <v>12.70073</v>
      </c>
      <c r="AB27" s="190">
        <v>17.83746</v>
      </c>
      <c r="AC27" s="190">
        <v>12.692639999999999</v>
      </c>
      <c r="AD27" s="190">
        <v>-8.0273199999999996</v>
      </c>
      <c r="AE27" s="190">
        <v>5.617337</v>
      </c>
      <c r="AF27" s="190">
        <v>29.066040000000001</v>
      </c>
      <c r="AG27" s="190">
        <v>68.50724000000001</v>
      </c>
      <c r="AH27" s="190">
        <v>34.07152</v>
      </c>
      <c r="AI27" s="190"/>
      <c r="AJ27" s="190"/>
      <c r="AK27" s="190"/>
      <c r="AL27" s="190"/>
      <c r="AM27" s="190"/>
    </row>
    <row r="28" spans="1:39" ht="15" x14ac:dyDescent="0.25">
      <c r="A28" s="304">
        <f>YampaRiverInflow.TotalOutflow!A28</f>
        <v>45413</v>
      </c>
      <c r="B28" s="280"/>
      <c r="C28" s="270"/>
      <c r="D28" s="285">
        <v>6.3540000000000001</v>
      </c>
      <c r="E28" s="190">
        <v>51.445999999999998</v>
      </c>
      <c r="F28" s="190">
        <v>147.4316</v>
      </c>
      <c r="G28" s="190">
        <v>31.464639999999999</v>
      </c>
      <c r="H28" s="190">
        <v>16.225469999999998</v>
      </c>
      <c r="I28" s="190">
        <v>15.98751</v>
      </c>
      <c r="J28" s="190">
        <v>22.762439999999998</v>
      </c>
      <c r="K28" s="190">
        <v>16.884130000000003</v>
      </c>
      <c r="L28" s="190">
        <v>-18.579159999999998</v>
      </c>
      <c r="M28" s="190">
        <v>0.76658000000000004</v>
      </c>
      <c r="N28" s="190">
        <v>15.05968</v>
      </c>
      <c r="O28" s="190">
        <v>18.966650000000001</v>
      </c>
      <c r="P28" s="190">
        <v>6.8135300000000001</v>
      </c>
      <c r="Q28" s="190">
        <v>10.48025</v>
      </c>
      <c r="R28" s="190">
        <v>-4.4347899999999996</v>
      </c>
      <c r="S28" s="190">
        <v>13.546040000000001</v>
      </c>
      <c r="T28" s="190">
        <v>14.374000000000001</v>
      </c>
      <c r="U28" s="190">
        <v>20.312279999999998</v>
      </c>
      <c r="V28" s="190">
        <v>24.09412</v>
      </c>
      <c r="W28" s="190">
        <v>17.2925</v>
      </c>
      <c r="X28" s="190">
        <v>26.04485</v>
      </c>
      <c r="Y28" s="190">
        <v>20.55932</v>
      </c>
      <c r="Z28" s="190">
        <v>-2.9233899999999999</v>
      </c>
      <c r="AA28" s="190">
        <v>20.669799999999999</v>
      </c>
      <c r="AB28" s="190">
        <v>13.049940000000001</v>
      </c>
      <c r="AC28" s="190">
        <v>22.04082</v>
      </c>
      <c r="AD28" s="190">
        <v>10.49208</v>
      </c>
      <c r="AE28" s="190">
        <v>8.221705</v>
      </c>
      <c r="AF28" s="190">
        <v>-6.3989399999999996</v>
      </c>
      <c r="AG28" s="190">
        <v>35.158190000000005</v>
      </c>
      <c r="AH28" s="190">
        <v>30.619150000000001</v>
      </c>
      <c r="AI28" s="190"/>
      <c r="AJ28" s="190"/>
      <c r="AK28" s="190"/>
      <c r="AL28" s="190"/>
      <c r="AM28" s="190"/>
    </row>
    <row r="29" spans="1:39" ht="15" x14ac:dyDescent="0.25">
      <c r="A29" s="304">
        <f>YampaRiverInflow.TotalOutflow!A29</f>
        <v>45444</v>
      </c>
      <c r="B29" s="280"/>
      <c r="C29" s="270"/>
      <c r="D29" s="285">
        <v>6.5380000000000003</v>
      </c>
      <c r="E29" s="190">
        <v>23.242540000000002</v>
      </c>
      <c r="F29" s="190">
        <v>149.01420000000002</v>
      </c>
      <c r="G29" s="190">
        <v>25.634610000000002</v>
      </c>
      <c r="H29" s="190">
        <v>16.579849999999997</v>
      </c>
      <c r="I29" s="190">
        <v>17.054269999999999</v>
      </c>
      <c r="J29" s="190">
        <v>19.0702</v>
      </c>
      <c r="K29" s="190">
        <v>13.2582</v>
      </c>
      <c r="L29" s="190">
        <v>34.340009999999999</v>
      </c>
      <c r="M29" s="190">
        <v>31.23612</v>
      </c>
      <c r="N29" s="190">
        <v>9.42577</v>
      </c>
      <c r="O29" s="190">
        <v>11.861139999999999</v>
      </c>
      <c r="P29" s="190">
        <v>3.2528800000000002</v>
      </c>
      <c r="Q29" s="190">
        <v>10.676410000000001</v>
      </c>
      <c r="R29" s="190">
        <v>-12.562700000000001</v>
      </c>
      <c r="S29" s="190">
        <v>10.9498</v>
      </c>
      <c r="T29" s="190">
        <v>4.9075899999999999</v>
      </c>
      <c r="U29" s="190">
        <v>20.479099999999999</v>
      </c>
      <c r="V29" s="190">
        <v>23.339099999999998</v>
      </c>
      <c r="W29" s="190">
        <v>14.779639999999999</v>
      </c>
      <c r="X29" s="190">
        <v>10.374750000000001</v>
      </c>
      <c r="Y29" s="190">
        <v>15.253579999999999</v>
      </c>
      <c r="Z29" s="190">
        <v>10.87237</v>
      </c>
      <c r="AA29" s="190">
        <v>19.39621</v>
      </c>
      <c r="AB29" s="190">
        <v>18.288060000000002</v>
      </c>
      <c r="AC29" s="190">
        <v>0.1727841</v>
      </c>
      <c r="AD29" s="190">
        <v>6.1307309999999999</v>
      </c>
      <c r="AE29" s="190">
        <v>10.9467</v>
      </c>
      <c r="AF29" s="190">
        <v>-4.7618999999999998</v>
      </c>
      <c r="AG29" s="190">
        <v>38.329680000000003</v>
      </c>
      <c r="AH29" s="190">
        <v>17.90776</v>
      </c>
      <c r="AI29" s="190"/>
      <c r="AJ29" s="190"/>
      <c r="AK29" s="190"/>
      <c r="AL29" s="190"/>
      <c r="AM29" s="190"/>
    </row>
    <row r="30" spans="1:39" ht="15" x14ac:dyDescent="0.25">
      <c r="A30" s="304">
        <f>YampaRiverInflow.TotalOutflow!A30</f>
        <v>45474</v>
      </c>
      <c r="B30" s="280"/>
      <c r="C30" s="270"/>
      <c r="D30" s="285">
        <v>14.287000000000001</v>
      </c>
      <c r="E30" s="190">
        <v>38.639189999999999</v>
      </c>
      <c r="F30" s="190">
        <v>161.9752</v>
      </c>
      <c r="G30" s="190">
        <v>38.31944</v>
      </c>
      <c r="H30" s="190">
        <v>19.69941</v>
      </c>
      <c r="I30" s="190">
        <v>17.99015</v>
      </c>
      <c r="J30" s="190">
        <v>13.171860000000001</v>
      </c>
      <c r="K30" s="190">
        <v>40.615339999999996</v>
      </c>
      <c r="L30" s="190">
        <v>26.544730000000001</v>
      </c>
      <c r="M30" s="190">
        <v>25.423359999999999</v>
      </c>
      <c r="N30" s="190">
        <v>13.888549999999999</v>
      </c>
      <c r="O30" s="190">
        <v>15.145760000000001</v>
      </c>
      <c r="P30" s="190">
        <v>6.6023500000000004</v>
      </c>
      <c r="Q30" s="190">
        <v>10.07929</v>
      </c>
      <c r="R30" s="190">
        <v>4.5085600000000001</v>
      </c>
      <c r="S30" s="190">
        <v>26.234180000000002</v>
      </c>
      <c r="T30" s="190">
        <v>12.146379999999999</v>
      </c>
      <c r="U30" s="190">
        <v>17.390999999999998</v>
      </c>
      <c r="V30" s="190">
        <v>17.51343</v>
      </c>
      <c r="W30" s="190">
        <v>34.483599999999996</v>
      </c>
      <c r="X30" s="190">
        <v>45.963620000000006</v>
      </c>
      <c r="Y30" s="190">
        <v>28.082819999999998</v>
      </c>
      <c r="Z30" s="190">
        <v>19.215400000000002</v>
      </c>
      <c r="AA30" s="190">
        <v>17.710519999999999</v>
      </c>
      <c r="AB30" s="190">
        <v>20.118539999999999</v>
      </c>
      <c r="AC30" s="190">
        <v>18.059009999999997</v>
      </c>
      <c r="AD30" s="190">
        <v>20.378209999999999</v>
      </c>
      <c r="AE30" s="190">
        <v>15.53816</v>
      </c>
      <c r="AF30" s="190">
        <v>2.6186829999999999</v>
      </c>
      <c r="AG30" s="190">
        <v>37.980930000000001</v>
      </c>
      <c r="AH30" s="190">
        <v>46.885179999999998</v>
      </c>
      <c r="AI30" s="190"/>
      <c r="AJ30" s="190"/>
      <c r="AK30" s="190"/>
      <c r="AL30" s="190"/>
      <c r="AM30" s="190"/>
    </row>
    <row r="31" spans="1:39" ht="15" x14ac:dyDescent="0.25">
      <c r="A31" s="304">
        <f>YampaRiverInflow.TotalOutflow!A31</f>
        <v>45505</v>
      </c>
      <c r="B31" s="280"/>
      <c r="C31" s="270"/>
      <c r="D31" s="285">
        <v>13.164999999999999</v>
      </c>
      <c r="E31" s="190">
        <v>50.55104</v>
      </c>
      <c r="F31" s="190">
        <v>39.051919999999996</v>
      </c>
      <c r="G31" s="190">
        <v>28.86665</v>
      </c>
      <c r="H31" s="190">
        <v>22.441749999999999</v>
      </c>
      <c r="I31" s="190">
        <v>26.15324</v>
      </c>
      <c r="J31" s="190">
        <v>32.817900000000002</v>
      </c>
      <c r="K31" s="190">
        <v>21.52835</v>
      </c>
      <c r="L31" s="190">
        <v>35.833640000000003</v>
      </c>
      <c r="M31" s="190">
        <v>31.181180000000001</v>
      </c>
      <c r="N31" s="190">
        <v>15.6302</v>
      </c>
      <c r="O31" s="190">
        <v>23.108509999999999</v>
      </c>
      <c r="P31" s="190">
        <v>11.401249999999999</v>
      </c>
      <c r="Q31" s="190">
        <v>31.261939999999999</v>
      </c>
      <c r="R31" s="190">
        <v>3.6801999999999997</v>
      </c>
      <c r="S31" s="190">
        <v>14.693910000000001</v>
      </c>
      <c r="T31" s="190">
        <v>25.271129999999999</v>
      </c>
      <c r="U31" s="190">
        <v>24.69454</v>
      </c>
      <c r="V31" s="190">
        <v>21.273709999999998</v>
      </c>
      <c r="W31" s="190">
        <v>24.753779999999999</v>
      </c>
      <c r="X31" s="190">
        <v>25.619619999999998</v>
      </c>
      <c r="Y31" s="190">
        <v>36.973279999999995</v>
      </c>
      <c r="Z31" s="190">
        <v>26.050840000000001</v>
      </c>
      <c r="AA31" s="190">
        <v>15.60383</v>
      </c>
      <c r="AB31" s="190">
        <v>22.495830000000002</v>
      </c>
      <c r="AC31" s="190">
        <v>11.813360000000001</v>
      </c>
      <c r="AD31" s="190">
        <v>21.487629999999999</v>
      </c>
      <c r="AE31" s="190">
        <v>15.17426</v>
      </c>
      <c r="AF31" s="190">
        <v>1.5523019999999998</v>
      </c>
      <c r="AG31" s="190">
        <v>45.93045</v>
      </c>
      <c r="AH31" s="190">
        <v>51.271099999999997</v>
      </c>
      <c r="AI31" s="190"/>
      <c r="AJ31" s="190"/>
      <c r="AK31" s="190"/>
      <c r="AL31" s="190"/>
      <c r="AM31" s="190"/>
    </row>
    <row r="32" spans="1:39" ht="15" x14ac:dyDescent="0.25">
      <c r="A32" s="304">
        <f>YampaRiverInflow.TotalOutflow!A32</f>
        <v>45536</v>
      </c>
      <c r="B32" s="280"/>
      <c r="C32" s="270"/>
      <c r="D32" s="285">
        <v>11.956</v>
      </c>
      <c r="E32" s="190">
        <v>36.226120000000002</v>
      </c>
      <c r="F32" s="190">
        <v>28.125509999999998</v>
      </c>
      <c r="G32" s="190">
        <v>31.235990000000001</v>
      </c>
      <c r="H32" s="190">
        <v>22.33502</v>
      </c>
      <c r="I32" s="190">
        <v>48.394019999999998</v>
      </c>
      <c r="J32" s="190">
        <v>28.478590000000001</v>
      </c>
      <c r="K32" s="190">
        <v>11.490879999999999</v>
      </c>
      <c r="L32" s="190">
        <v>18.042580000000001</v>
      </c>
      <c r="M32" s="190">
        <v>23.867799999999999</v>
      </c>
      <c r="N32" s="190">
        <v>14.97372</v>
      </c>
      <c r="O32" s="190">
        <v>17.04288</v>
      </c>
      <c r="P32" s="190">
        <v>23.401450000000001</v>
      </c>
      <c r="Q32" s="190">
        <v>6.1058300000000001</v>
      </c>
      <c r="R32" s="190">
        <v>5.0821000000000005</v>
      </c>
      <c r="S32" s="190">
        <v>18.601369999999999</v>
      </c>
      <c r="T32" s="190">
        <v>14.47564</v>
      </c>
      <c r="U32" s="190">
        <v>21.351419999999997</v>
      </c>
      <c r="V32" s="190">
        <v>17.48638</v>
      </c>
      <c r="W32" s="190">
        <v>30.457650000000001</v>
      </c>
      <c r="X32" s="190">
        <v>31.318210000000001</v>
      </c>
      <c r="Y32" s="190">
        <v>23.158259999999999</v>
      </c>
      <c r="Z32" s="190">
        <v>13.249139999999999</v>
      </c>
      <c r="AA32" s="190">
        <v>19.108810000000002</v>
      </c>
      <c r="AB32" s="190">
        <v>13.42262</v>
      </c>
      <c r="AC32" s="190">
        <v>16.063879999999997</v>
      </c>
      <c r="AD32" s="190">
        <v>9.2318680000000004</v>
      </c>
      <c r="AE32" s="190">
        <v>25.419049999999999</v>
      </c>
      <c r="AF32" s="190">
        <v>3.7183029999999997</v>
      </c>
      <c r="AG32" s="190">
        <v>44.919650000000004</v>
      </c>
      <c r="AH32" s="190">
        <v>38.738219999999998</v>
      </c>
      <c r="AI32" s="190"/>
      <c r="AJ32" s="190"/>
      <c r="AK32" s="190"/>
      <c r="AL32" s="190"/>
      <c r="AM32" s="190"/>
    </row>
    <row r="33" spans="1:39" ht="15" x14ac:dyDescent="0.25">
      <c r="A33" s="304">
        <f>YampaRiverInflow.TotalOutflow!A33</f>
        <v>45566</v>
      </c>
      <c r="B33" s="280"/>
      <c r="C33" s="270"/>
      <c r="D33" s="285">
        <v>17.71</v>
      </c>
      <c r="E33" s="190">
        <v>25.995049999999999</v>
      </c>
      <c r="F33" s="190">
        <v>33.972290000000001</v>
      </c>
      <c r="G33" s="190">
        <v>22.088529999999999</v>
      </c>
      <c r="H33" s="190">
        <v>19.114159999999998</v>
      </c>
      <c r="I33" s="190">
        <v>8.2817099999999986</v>
      </c>
      <c r="J33" s="190">
        <v>40.549999999999997</v>
      </c>
      <c r="K33" s="190">
        <v>-13.924200000000001</v>
      </c>
      <c r="L33" s="190">
        <v>25.10202</v>
      </c>
      <c r="M33" s="190">
        <v>12.98898</v>
      </c>
      <c r="N33" s="190">
        <v>27.75198</v>
      </c>
      <c r="O33" s="190">
        <v>9.3924799999999991</v>
      </c>
      <c r="P33" s="190">
        <v>43.769359999999999</v>
      </c>
      <c r="Q33" s="190">
        <v>22.534610000000001</v>
      </c>
      <c r="R33" s="190">
        <v>16.070049999999998</v>
      </c>
      <c r="S33" s="190">
        <v>21.862349999999999</v>
      </c>
      <c r="T33" s="190">
        <v>21.155540000000002</v>
      </c>
      <c r="U33" s="190">
        <v>17.678609999999999</v>
      </c>
      <c r="V33" s="190">
        <v>24.983849999999997</v>
      </c>
      <c r="W33" s="190">
        <v>30.878040000000002</v>
      </c>
      <c r="X33" s="190">
        <v>34.297699999999999</v>
      </c>
      <c r="Y33" s="190">
        <v>18.70016</v>
      </c>
      <c r="Z33" s="190">
        <v>16.06213</v>
      </c>
      <c r="AA33" s="190">
        <v>34.16733</v>
      </c>
      <c r="AB33" s="190">
        <v>35.623899999999999</v>
      </c>
      <c r="AC33" s="190">
        <v>8.9423110000000001</v>
      </c>
      <c r="AD33" s="190">
        <v>22.663040000000002</v>
      </c>
      <c r="AE33" s="190">
        <v>18.12434</v>
      </c>
      <c r="AF33" s="190">
        <v>20.913310000000003</v>
      </c>
      <c r="AG33" s="190">
        <v>34.431249999999999</v>
      </c>
      <c r="AH33" s="190">
        <v>38.233789999999999</v>
      </c>
      <c r="AI33" s="190"/>
      <c r="AJ33" s="190"/>
      <c r="AK33" s="190"/>
      <c r="AL33" s="190"/>
      <c r="AM33" s="190"/>
    </row>
    <row r="34" spans="1:39" ht="15" x14ac:dyDescent="0.25">
      <c r="A34" s="304">
        <f>YampaRiverInflow.TotalOutflow!A34</f>
        <v>45597</v>
      </c>
      <c r="B34" s="280"/>
      <c r="C34" s="270"/>
      <c r="D34" s="285">
        <v>16.579000000000001</v>
      </c>
      <c r="E34" s="190">
        <v>16.97213</v>
      </c>
      <c r="F34" s="190">
        <v>32.303910000000002</v>
      </c>
      <c r="G34" s="190">
        <v>27.994340000000001</v>
      </c>
      <c r="H34" s="190">
        <v>18.408459999999998</v>
      </c>
      <c r="I34" s="190">
        <v>27.646930000000001</v>
      </c>
      <c r="J34" s="190">
        <v>13.904860000000001</v>
      </c>
      <c r="K34" s="190">
        <v>20.08203</v>
      </c>
      <c r="L34" s="190">
        <v>-4.2350600000000007</v>
      </c>
      <c r="M34" s="190">
        <v>5.5237799999999995</v>
      </c>
      <c r="N34" s="190">
        <v>13.936260000000001</v>
      </c>
      <c r="O34" s="190">
        <v>18.488499999999998</v>
      </c>
      <c r="P34" s="190">
        <v>53.005609999999997</v>
      </c>
      <c r="Q34" s="190">
        <v>26.384319999999999</v>
      </c>
      <c r="R34" s="190">
        <v>7.4658100000000003</v>
      </c>
      <c r="S34" s="190">
        <v>17.107009999999999</v>
      </c>
      <c r="T34" s="190">
        <v>28.95552</v>
      </c>
      <c r="U34" s="190">
        <v>31.72842</v>
      </c>
      <c r="V34" s="190">
        <v>37.927500000000002</v>
      </c>
      <c r="W34" s="190">
        <v>37.545540000000003</v>
      </c>
      <c r="X34" s="190">
        <v>26.962349999999997</v>
      </c>
      <c r="Y34" s="190">
        <v>24.636060000000001</v>
      </c>
      <c r="Z34" s="190">
        <v>9.1373110000000004</v>
      </c>
      <c r="AA34" s="190">
        <v>11.013590000000001</v>
      </c>
      <c r="AB34" s="190">
        <v>20.70234</v>
      </c>
      <c r="AC34" s="190">
        <v>12.13466</v>
      </c>
      <c r="AD34" s="190">
        <v>16.070899999999998</v>
      </c>
      <c r="AE34" s="190">
        <v>21.472249999999999</v>
      </c>
      <c r="AF34" s="190">
        <v>19.997520000000002</v>
      </c>
      <c r="AG34" s="190">
        <v>35.786089999999994</v>
      </c>
      <c r="AH34" s="190">
        <v>28.035019999999999</v>
      </c>
      <c r="AI34" s="190"/>
      <c r="AJ34" s="190"/>
      <c r="AK34" s="190"/>
      <c r="AL34" s="190"/>
      <c r="AM34" s="190"/>
    </row>
    <row r="35" spans="1:39" ht="15" x14ac:dyDescent="0.25">
      <c r="A35" s="304">
        <f>YampaRiverInflow.TotalOutflow!A35</f>
        <v>45627</v>
      </c>
      <c r="B35" s="280"/>
      <c r="C35" s="270"/>
      <c r="D35" s="285">
        <v>17.748000000000001</v>
      </c>
      <c r="E35" s="190">
        <v>27.56195</v>
      </c>
      <c r="F35" s="190">
        <v>42.93092</v>
      </c>
      <c r="G35" s="190">
        <v>16.8964</v>
      </c>
      <c r="H35" s="190">
        <v>5.2648799999999998</v>
      </c>
      <c r="I35" s="190">
        <v>14.9133</v>
      </c>
      <c r="J35" s="190">
        <v>20.716919999999998</v>
      </c>
      <c r="K35" s="190">
        <v>34.09957</v>
      </c>
      <c r="L35" s="190">
        <v>30.479970000000002</v>
      </c>
      <c r="M35" s="190">
        <v>17.71199</v>
      </c>
      <c r="N35" s="190">
        <v>14.28424</v>
      </c>
      <c r="O35" s="190">
        <v>19.058679999999999</v>
      </c>
      <c r="P35" s="190">
        <v>32.092640000000003</v>
      </c>
      <c r="Q35" s="190">
        <v>31.069230000000001</v>
      </c>
      <c r="R35" s="190">
        <v>-1.1337300000000001</v>
      </c>
      <c r="S35" s="190">
        <v>19.942029999999999</v>
      </c>
      <c r="T35" s="190">
        <v>24.682869999999998</v>
      </c>
      <c r="U35" s="190">
        <v>26.541930000000001</v>
      </c>
      <c r="V35" s="190">
        <v>32.755090000000003</v>
      </c>
      <c r="W35" s="190">
        <v>27.805679999999999</v>
      </c>
      <c r="X35" s="190">
        <v>21.076700000000002</v>
      </c>
      <c r="Y35" s="190">
        <v>7.0595299999999996</v>
      </c>
      <c r="Z35" s="190">
        <v>18.49559</v>
      </c>
      <c r="AA35" s="190">
        <v>21.64105</v>
      </c>
      <c r="AB35" s="190">
        <v>26.011500000000002</v>
      </c>
      <c r="AC35" s="190">
        <v>17.06305</v>
      </c>
      <c r="AD35" s="190">
        <v>26.540560000000003</v>
      </c>
      <c r="AE35" s="190">
        <v>19.891179999999999</v>
      </c>
      <c r="AF35" s="190">
        <v>8.7936929999999993</v>
      </c>
      <c r="AG35" s="190">
        <v>28.205020000000001</v>
      </c>
      <c r="AH35" s="190">
        <v>40.244050000000001</v>
      </c>
      <c r="AI35" s="190"/>
      <c r="AJ35" s="190"/>
      <c r="AK35" s="190"/>
      <c r="AL35" s="190"/>
      <c r="AM35" s="190"/>
    </row>
    <row r="36" spans="1:39" ht="15" x14ac:dyDescent="0.25">
      <c r="A36" s="304">
        <f>YampaRiverInflow.TotalOutflow!A36</f>
        <v>45658</v>
      </c>
      <c r="B36" s="280"/>
      <c r="C36" s="270"/>
      <c r="D36" s="285">
        <v>13.885</v>
      </c>
      <c r="E36" s="190">
        <v>19.38391</v>
      </c>
      <c r="F36" s="190">
        <v>30.74776</v>
      </c>
      <c r="G36" s="190">
        <v>9.8134800000000002</v>
      </c>
      <c r="H36" s="190">
        <v>-4.5364899999999997</v>
      </c>
      <c r="I36" s="190">
        <v>13.92507</v>
      </c>
      <c r="J36" s="190">
        <v>62.106730000000006</v>
      </c>
      <c r="K36" s="190">
        <v>30.139110000000002</v>
      </c>
      <c r="L36" s="190">
        <v>34.121430000000004</v>
      </c>
      <c r="M36" s="190">
        <v>0.29199999999999998</v>
      </c>
      <c r="N36" s="190">
        <v>8.3659300000000005</v>
      </c>
      <c r="O36" s="190">
        <v>7.2980700000000001</v>
      </c>
      <c r="P36" s="190">
        <v>137.14750000000001</v>
      </c>
      <c r="Q36" s="190">
        <v>5.1085200000000004</v>
      </c>
      <c r="R36" s="190">
        <v>9.6737900000000003</v>
      </c>
      <c r="S36" s="190">
        <v>13.99601</v>
      </c>
      <c r="T36" s="190">
        <v>3.7156899999999999</v>
      </c>
      <c r="U36" s="190">
        <v>41.649769999999997</v>
      </c>
      <c r="V36" s="190">
        <v>7.6267299999999993</v>
      </c>
      <c r="W36" s="190">
        <v>11.469899999999999</v>
      </c>
      <c r="X36" s="190">
        <v>17.2136</v>
      </c>
      <c r="Y36" s="190">
        <v>12.56814</v>
      </c>
      <c r="Z36" s="190">
        <v>17.381460000000001</v>
      </c>
      <c r="AA36" s="190">
        <v>26.231240000000003</v>
      </c>
      <c r="AB36" s="190">
        <v>33.2042</v>
      </c>
      <c r="AC36" s="190">
        <v>2.9696009999999999</v>
      </c>
      <c r="AD36" s="190">
        <v>19.397919999999999</v>
      </c>
      <c r="AE36" s="190">
        <v>1.1771969999999998</v>
      </c>
      <c r="AF36" s="190">
        <v>30.506990000000002</v>
      </c>
      <c r="AG36" s="190">
        <v>18.1145</v>
      </c>
      <c r="AH36" s="190">
        <v>101.17739999999999</v>
      </c>
      <c r="AI36" s="190"/>
      <c r="AJ36" s="190"/>
      <c r="AK36" s="190"/>
      <c r="AL36" s="190"/>
      <c r="AM36" s="190"/>
    </row>
    <row r="37" spans="1:39" ht="15" x14ac:dyDescent="0.25">
      <c r="A37" s="304">
        <f>YampaRiverInflow.TotalOutflow!A37</f>
        <v>45689</v>
      </c>
      <c r="B37" s="280"/>
      <c r="C37" s="270"/>
      <c r="D37" s="285">
        <v>4.8780000000000001</v>
      </c>
      <c r="E37" s="190">
        <v>10.26454</v>
      </c>
      <c r="F37" s="190">
        <v>85.662350000000004</v>
      </c>
      <c r="G37" s="190">
        <v>11.232760000000001</v>
      </c>
      <c r="H37" s="190">
        <v>13.169319999999999</v>
      </c>
      <c r="I37" s="190">
        <v>35.386319999999998</v>
      </c>
      <c r="J37" s="190">
        <v>17.077069999999999</v>
      </c>
      <c r="K37" s="190">
        <v>13.379719999999999</v>
      </c>
      <c r="L37" s="190">
        <v>16.086819999999999</v>
      </c>
      <c r="M37" s="190">
        <v>-0.86568000000000001</v>
      </c>
      <c r="N37" s="190">
        <v>23.462679999999999</v>
      </c>
      <c r="O37" s="190">
        <v>14.080209999999999</v>
      </c>
      <c r="P37" s="190">
        <v>174.5822</v>
      </c>
      <c r="Q37" s="190">
        <v>11.06955</v>
      </c>
      <c r="R37" s="190">
        <v>-5.6684799999999997</v>
      </c>
      <c r="S37" s="190">
        <v>3.0183800000000001</v>
      </c>
      <c r="T37" s="190">
        <v>14.69007</v>
      </c>
      <c r="U37" s="190">
        <v>8.8202999999999996</v>
      </c>
      <c r="V37" s="190">
        <v>14.744759999999999</v>
      </c>
      <c r="W37" s="190">
        <v>10.63569</v>
      </c>
      <c r="X37" s="190">
        <v>3.61049</v>
      </c>
      <c r="Y37" s="190">
        <v>19.49475</v>
      </c>
      <c r="Z37" s="190">
        <v>9.0798199999999998</v>
      </c>
      <c r="AA37" s="190">
        <v>9.4230560000000008</v>
      </c>
      <c r="AB37" s="190">
        <v>14.433450000000001</v>
      </c>
      <c r="AC37" s="190">
        <v>2.5804749999999999</v>
      </c>
      <c r="AD37" s="190">
        <v>12.939129999999999</v>
      </c>
      <c r="AE37" s="190">
        <v>-3.2752500000000002</v>
      </c>
      <c r="AF37" s="190">
        <v>44.287480000000002</v>
      </c>
      <c r="AG37" s="190">
        <v>29.243689999999997</v>
      </c>
      <c r="AH37" s="190">
        <v>221.90360000000001</v>
      </c>
      <c r="AI37" s="190"/>
      <c r="AJ37" s="190"/>
      <c r="AK37" s="190"/>
      <c r="AL37" s="190"/>
      <c r="AM37" s="190"/>
    </row>
    <row r="38" spans="1:39" ht="15" x14ac:dyDescent="0.25">
      <c r="A38" s="304">
        <f>YampaRiverInflow.TotalOutflow!A38</f>
        <v>45717</v>
      </c>
      <c r="B38" s="280"/>
      <c r="C38" s="270"/>
      <c r="D38" s="285">
        <v>3.944</v>
      </c>
      <c r="E38" s="190">
        <v>30.523220000000002</v>
      </c>
      <c r="F38" s="190">
        <v>99.089590000000001</v>
      </c>
      <c r="G38" s="190">
        <v>0.26749000000000001</v>
      </c>
      <c r="H38" s="190">
        <v>21.557400000000001</v>
      </c>
      <c r="I38" s="190">
        <v>29.812529999999999</v>
      </c>
      <c r="J38" s="190">
        <v>17.33398</v>
      </c>
      <c r="K38" s="190">
        <v>4.5499399999999994</v>
      </c>
      <c r="L38" s="190">
        <v>29.456400000000002</v>
      </c>
      <c r="M38" s="190">
        <v>7.59199</v>
      </c>
      <c r="N38" s="190">
        <v>0.58572999999999997</v>
      </c>
      <c r="O38" s="190">
        <v>5.9264799999999997</v>
      </c>
      <c r="P38" s="190">
        <v>168.7243</v>
      </c>
      <c r="Q38" s="190">
        <v>24.415849999999999</v>
      </c>
      <c r="R38" s="190">
        <v>16.08663</v>
      </c>
      <c r="S38" s="190">
        <v>3.1996100000000003</v>
      </c>
      <c r="T38" s="190">
        <v>10.91578</v>
      </c>
      <c r="U38" s="190">
        <v>55.120930000000001</v>
      </c>
      <c r="V38" s="190">
        <v>5.3349099999999998</v>
      </c>
      <c r="W38" s="190">
        <v>8.3023799999999994</v>
      </c>
      <c r="X38" s="190">
        <v>7.6192200000000003</v>
      </c>
      <c r="Y38" s="190">
        <v>-3.1343100000000002</v>
      </c>
      <c r="Z38" s="190">
        <v>2.8256300000000003</v>
      </c>
      <c r="AA38" s="190">
        <v>17.701610000000002</v>
      </c>
      <c r="AB38" s="190">
        <v>10.766690000000001</v>
      </c>
      <c r="AC38" s="190">
        <v>-2.6526999999999998</v>
      </c>
      <c r="AD38" s="190">
        <v>-4.7138400000000003</v>
      </c>
      <c r="AE38" s="190">
        <v>14.927820000000001</v>
      </c>
      <c r="AF38" s="190">
        <v>37.971170000000001</v>
      </c>
      <c r="AG38" s="190">
        <v>61.31456</v>
      </c>
      <c r="AH38" s="190">
        <v>316.43129999999996</v>
      </c>
      <c r="AI38" s="190"/>
      <c r="AJ38" s="190"/>
      <c r="AK38" s="190"/>
      <c r="AL38" s="190"/>
      <c r="AM38" s="190"/>
    </row>
    <row r="39" spans="1:39" ht="15" x14ac:dyDescent="0.25">
      <c r="A39" s="304">
        <f>YampaRiverInflow.TotalOutflow!A39</f>
        <v>45748</v>
      </c>
      <c r="B39" s="280"/>
      <c r="C39" s="270"/>
      <c r="D39" s="285">
        <v>7.9370000000000003</v>
      </c>
      <c r="E39" s="190">
        <v>13.75267</v>
      </c>
      <c r="F39" s="190">
        <v>16.01717</v>
      </c>
      <c r="G39" s="190">
        <v>14.181340000000001</v>
      </c>
      <c r="H39" s="190">
        <v>10.90859</v>
      </c>
      <c r="I39" s="190">
        <v>31.157610000000002</v>
      </c>
      <c r="J39" s="190">
        <v>9.207790000000001</v>
      </c>
      <c r="K39" s="190">
        <v>-60.225830000000002</v>
      </c>
      <c r="L39" s="190">
        <v>53.373489999999997</v>
      </c>
      <c r="M39" s="190">
        <v>10.18976</v>
      </c>
      <c r="N39" s="190">
        <v>22.325830000000003</v>
      </c>
      <c r="O39" s="190">
        <v>12.528739999999999</v>
      </c>
      <c r="P39" s="190">
        <v>16.69754</v>
      </c>
      <c r="Q39" s="190">
        <v>14.457510000000001</v>
      </c>
      <c r="R39" s="190">
        <v>15.693350000000001</v>
      </c>
      <c r="S39" s="190">
        <v>12.19009</v>
      </c>
      <c r="T39" s="190">
        <v>15.191180000000001</v>
      </c>
      <c r="U39" s="190">
        <v>34.110879999999995</v>
      </c>
      <c r="V39" s="190">
        <v>18.928849999999997</v>
      </c>
      <c r="W39" s="190">
        <v>23.699870000000001</v>
      </c>
      <c r="X39" s="190">
        <v>14.320200000000002</v>
      </c>
      <c r="Y39" s="190">
        <v>23.981200000000001</v>
      </c>
      <c r="Z39" s="190">
        <v>12.70073</v>
      </c>
      <c r="AA39" s="190">
        <v>17.83746</v>
      </c>
      <c r="AB39" s="190">
        <v>12.692639999999999</v>
      </c>
      <c r="AC39" s="190">
        <v>-8.0273199999999996</v>
      </c>
      <c r="AD39" s="190">
        <v>5.617337</v>
      </c>
      <c r="AE39" s="190">
        <v>29.066040000000001</v>
      </c>
      <c r="AF39" s="190">
        <v>68.50724000000001</v>
      </c>
      <c r="AG39" s="190">
        <v>34.07152</v>
      </c>
      <c r="AH39" s="190">
        <v>40.68047</v>
      </c>
      <c r="AI39" s="190"/>
      <c r="AJ39" s="190"/>
      <c r="AK39" s="190"/>
      <c r="AL39" s="190"/>
      <c r="AM39" s="190"/>
    </row>
    <row r="40" spans="1:39" ht="15" x14ac:dyDescent="0.25">
      <c r="A40" s="304">
        <f>YampaRiverInflow.TotalOutflow!A40</f>
        <v>45778</v>
      </c>
      <c r="B40" s="280"/>
      <c r="C40" s="270"/>
      <c r="D40" s="285">
        <v>6.3540000000000001</v>
      </c>
      <c r="E40" s="190">
        <v>147.4316</v>
      </c>
      <c r="F40" s="190">
        <v>31.464639999999999</v>
      </c>
      <c r="G40" s="190">
        <v>16.225469999999998</v>
      </c>
      <c r="H40" s="190">
        <v>15.98751</v>
      </c>
      <c r="I40" s="190">
        <v>22.762439999999998</v>
      </c>
      <c r="J40" s="190">
        <v>16.884130000000003</v>
      </c>
      <c r="K40" s="190">
        <v>-18.579159999999998</v>
      </c>
      <c r="L40" s="190">
        <v>0.76658000000000004</v>
      </c>
      <c r="M40" s="190">
        <v>15.05968</v>
      </c>
      <c r="N40" s="190">
        <v>18.966650000000001</v>
      </c>
      <c r="O40" s="190">
        <v>6.8135300000000001</v>
      </c>
      <c r="P40" s="190">
        <v>10.48025</v>
      </c>
      <c r="Q40" s="190">
        <v>-4.4347899999999996</v>
      </c>
      <c r="R40" s="190">
        <v>13.546040000000001</v>
      </c>
      <c r="S40" s="190">
        <v>14.374000000000001</v>
      </c>
      <c r="T40" s="190">
        <v>20.312279999999998</v>
      </c>
      <c r="U40" s="190">
        <v>24.09412</v>
      </c>
      <c r="V40" s="190">
        <v>17.2925</v>
      </c>
      <c r="W40" s="190">
        <v>26.04485</v>
      </c>
      <c r="X40" s="190">
        <v>20.55932</v>
      </c>
      <c r="Y40" s="190">
        <v>-2.9233899999999999</v>
      </c>
      <c r="Z40" s="190">
        <v>20.669799999999999</v>
      </c>
      <c r="AA40" s="190">
        <v>13.049940000000001</v>
      </c>
      <c r="AB40" s="190">
        <v>22.04082</v>
      </c>
      <c r="AC40" s="190">
        <v>10.49208</v>
      </c>
      <c r="AD40" s="190">
        <v>8.221705</v>
      </c>
      <c r="AE40" s="190">
        <v>-6.3989399999999996</v>
      </c>
      <c r="AF40" s="190">
        <v>35.158190000000005</v>
      </c>
      <c r="AG40" s="190">
        <v>30.619150000000001</v>
      </c>
      <c r="AH40" s="190">
        <v>51.445999999999998</v>
      </c>
      <c r="AI40" s="190"/>
      <c r="AJ40" s="190"/>
      <c r="AK40" s="190"/>
      <c r="AL40" s="190"/>
      <c r="AM40" s="190"/>
    </row>
    <row r="41" spans="1:39" ht="15" x14ac:dyDescent="0.25">
      <c r="A41" s="304">
        <f>YampaRiverInflow.TotalOutflow!A41</f>
        <v>45809</v>
      </c>
      <c r="B41" s="280"/>
      <c r="C41" s="270"/>
      <c r="D41" s="285">
        <v>6.5380000000000003</v>
      </c>
      <c r="E41" s="190">
        <v>149.01420000000002</v>
      </c>
      <c r="F41" s="190">
        <v>25.634610000000002</v>
      </c>
      <c r="G41" s="190">
        <v>16.579849999999997</v>
      </c>
      <c r="H41" s="190">
        <v>17.054269999999999</v>
      </c>
      <c r="I41" s="190">
        <v>19.0702</v>
      </c>
      <c r="J41" s="190">
        <v>13.2582</v>
      </c>
      <c r="K41" s="190">
        <v>34.340009999999999</v>
      </c>
      <c r="L41" s="190">
        <v>31.23612</v>
      </c>
      <c r="M41" s="190">
        <v>9.42577</v>
      </c>
      <c r="N41" s="190">
        <v>11.861139999999999</v>
      </c>
      <c r="O41" s="190">
        <v>3.2528800000000002</v>
      </c>
      <c r="P41" s="190">
        <v>10.676410000000001</v>
      </c>
      <c r="Q41" s="190">
        <v>-12.562700000000001</v>
      </c>
      <c r="R41" s="190">
        <v>10.9498</v>
      </c>
      <c r="S41" s="190">
        <v>4.9075899999999999</v>
      </c>
      <c r="T41" s="190">
        <v>20.479099999999999</v>
      </c>
      <c r="U41" s="190">
        <v>23.339099999999998</v>
      </c>
      <c r="V41" s="190">
        <v>14.779639999999999</v>
      </c>
      <c r="W41" s="190">
        <v>10.374750000000001</v>
      </c>
      <c r="X41" s="190">
        <v>15.253579999999999</v>
      </c>
      <c r="Y41" s="190">
        <v>10.87237</v>
      </c>
      <c r="Z41" s="190">
        <v>19.39621</v>
      </c>
      <c r="AA41" s="190">
        <v>18.288060000000002</v>
      </c>
      <c r="AB41" s="190">
        <v>0.1727841</v>
      </c>
      <c r="AC41" s="190">
        <v>6.1307309999999999</v>
      </c>
      <c r="AD41" s="190">
        <v>10.9467</v>
      </c>
      <c r="AE41" s="190">
        <v>-4.7618999999999998</v>
      </c>
      <c r="AF41" s="190">
        <v>38.329680000000003</v>
      </c>
      <c r="AG41" s="190">
        <v>17.90776</v>
      </c>
      <c r="AH41" s="190">
        <v>23.242540000000002</v>
      </c>
      <c r="AI41" s="190"/>
      <c r="AJ41" s="190"/>
      <c r="AK41" s="190"/>
      <c r="AL41" s="190"/>
      <c r="AM41" s="190"/>
    </row>
    <row r="42" spans="1:39" ht="15" x14ac:dyDescent="0.25">
      <c r="A42" s="304">
        <f>YampaRiverInflow.TotalOutflow!A42</f>
        <v>45839</v>
      </c>
      <c r="B42" s="280"/>
      <c r="C42" s="270"/>
      <c r="D42" s="285">
        <v>14.287000000000001</v>
      </c>
      <c r="E42" s="190">
        <v>161.9752</v>
      </c>
      <c r="F42" s="190">
        <v>38.31944</v>
      </c>
      <c r="G42" s="190">
        <v>19.69941</v>
      </c>
      <c r="H42" s="190">
        <v>17.99015</v>
      </c>
      <c r="I42" s="190">
        <v>13.171860000000001</v>
      </c>
      <c r="J42" s="190">
        <v>40.615339999999996</v>
      </c>
      <c r="K42" s="190">
        <v>26.544730000000001</v>
      </c>
      <c r="L42" s="190">
        <v>25.423359999999999</v>
      </c>
      <c r="M42" s="190">
        <v>13.888549999999999</v>
      </c>
      <c r="N42" s="190">
        <v>15.145760000000001</v>
      </c>
      <c r="O42" s="190">
        <v>6.6023500000000004</v>
      </c>
      <c r="P42" s="190">
        <v>10.07929</v>
      </c>
      <c r="Q42" s="190">
        <v>4.5085600000000001</v>
      </c>
      <c r="R42" s="190">
        <v>26.234180000000002</v>
      </c>
      <c r="S42" s="190">
        <v>12.146379999999999</v>
      </c>
      <c r="T42" s="190">
        <v>17.390999999999998</v>
      </c>
      <c r="U42" s="190">
        <v>17.51343</v>
      </c>
      <c r="V42" s="190">
        <v>34.483599999999996</v>
      </c>
      <c r="W42" s="190">
        <v>45.963620000000006</v>
      </c>
      <c r="X42" s="190">
        <v>28.082819999999998</v>
      </c>
      <c r="Y42" s="190">
        <v>19.215400000000002</v>
      </c>
      <c r="Z42" s="190">
        <v>17.710519999999999</v>
      </c>
      <c r="AA42" s="190">
        <v>20.118539999999999</v>
      </c>
      <c r="AB42" s="190">
        <v>18.059009999999997</v>
      </c>
      <c r="AC42" s="190">
        <v>20.378209999999999</v>
      </c>
      <c r="AD42" s="190">
        <v>15.53816</v>
      </c>
      <c r="AE42" s="190">
        <v>2.6186829999999999</v>
      </c>
      <c r="AF42" s="190">
        <v>37.980930000000001</v>
      </c>
      <c r="AG42" s="190">
        <v>46.885179999999998</v>
      </c>
      <c r="AH42" s="190">
        <v>38.639189999999999</v>
      </c>
      <c r="AI42" s="190"/>
      <c r="AJ42" s="190"/>
      <c r="AK42" s="190"/>
      <c r="AL42" s="190"/>
      <c r="AM42" s="190"/>
    </row>
    <row r="43" spans="1:39" ht="15" x14ac:dyDescent="0.25">
      <c r="A43" s="304">
        <f>YampaRiverInflow.TotalOutflow!A43</f>
        <v>45870</v>
      </c>
      <c r="B43" s="280"/>
      <c r="C43" s="270"/>
      <c r="D43" s="285">
        <v>13.164999999999999</v>
      </c>
      <c r="E43" s="190">
        <v>39.051919999999996</v>
      </c>
      <c r="F43" s="190">
        <v>28.86665</v>
      </c>
      <c r="G43" s="190">
        <v>22.441749999999999</v>
      </c>
      <c r="H43" s="190">
        <v>26.15324</v>
      </c>
      <c r="I43" s="190">
        <v>32.817900000000002</v>
      </c>
      <c r="J43" s="190">
        <v>21.52835</v>
      </c>
      <c r="K43" s="190">
        <v>35.833640000000003</v>
      </c>
      <c r="L43" s="190">
        <v>31.181180000000001</v>
      </c>
      <c r="M43" s="190">
        <v>15.6302</v>
      </c>
      <c r="N43" s="190">
        <v>23.108509999999999</v>
      </c>
      <c r="O43" s="190">
        <v>11.401249999999999</v>
      </c>
      <c r="P43" s="190">
        <v>31.261939999999999</v>
      </c>
      <c r="Q43" s="190">
        <v>3.6801999999999997</v>
      </c>
      <c r="R43" s="190">
        <v>14.693910000000001</v>
      </c>
      <c r="S43" s="190">
        <v>25.271129999999999</v>
      </c>
      <c r="T43" s="190">
        <v>24.69454</v>
      </c>
      <c r="U43" s="190">
        <v>21.273709999999998</v>
      </c>
      <c r="V43" s="190">
        <v>24.753779999999999</v>
      </c>
      <c r="W43" s="190">
        <v>25.619619999999998</v>
      </c>
      <c r="X43" s="190">
        <v>36.973279999999995</v>
      </c>
      <c r="Y43" s="190">
        <v>26.050840000000001</v>
      </c>
      <c r="Z43" s="190">
        <v>15.60383</v>
      </c>
      <c r="AA43" s="190">
        <v>22.495830000000002</v>
      </c>
      <c r="AB43" s="190">
        <v>11.813360000000001</v>
      </c>
      <c r="AC43" s="190">
        <v>21.487629999999999</v>
      </c>
      <c r="AD43" s="190">
        <v>15.17426</v>
      </c>
      <c r="AE43" s="190">
        <v>1.5523019999999998</v>
      </c>
      <c r="AF43" s="190">
        <v>45.93045</v>
      </c>
      <c r="AG43" s="190">
        <v>51.271099999999997</v>
      </c>
      <c r="AH43" s="190">
        <v>50.55104</v>
      </c>
      <c r="AI43" s="190"/>
      <c r="AJ43" s="190"/>
      <c r="AK43" s="190"/>
      <c r="AL43" s="190"/>
      <c r="AM43" s="190"/>
    </row>
    <row r="44" spans="1:39" ht="15" x14ac:dyDescent="0.25">
      <c r="A44" s="304">
        <f>YampaRiverInflow.TotalOutflow!A44</f>
        <v>45901</v>
      </c>
      <c r="B44" s="280"/>
      <c r="C44" s="270"/>
      <c r="D44" s="285">
        <v>11.956</v>
      </c>
      <c r="E44" s="190">
        <v>28.125509999999998</v>
      </c>
      <c r="F44" s="190">
        <v>31.235990000000001</v>
      </c>
      <c r="G44" s="190">
        <v>22.33502</v>
      </c>
      <c r="H44" s="190">
        <v>48.394019999999998</v>
      </c>
      <c r="I44" s="190">
        <v>28.478590000000001</v>
      </c>
      <c r="J44" s="190">
        <v>11.490879999999999</v>
      </c>
      <c r="K44" s="190">
        <v>18.042580000000001</v>
      </c>
      <c r="L44" s="190">
        <v>23.867799999999999</v>
      </c>
      <c r="M44" s="190">
        <v>14.97372</v>
      </c>
      <c r="N44" s="190">
        <v>17.04288</v>
      </c>
      <c r="O44" s="190">
        <v>23.401450000000001</v>
      </c>
      <c r="P44" s="190">
        <v>6.1058300000000001</v>
      </c>
      <c r="Q44" s="190">
        <v>5.0821000000000005</v>
      </c>
      <c r="R44" s="190">
        <v>18.601369999999999</v>
      </c>
      <c r="S44" s="190">
        <v>14.47564</v>
      </c>
      <c r="T44" s="190">
        <v>21.351419999999997</v>
      </c>
      <c r="U44" s="190">
        <v>17.48638</v>
      </c>
      <c r="V44" s="190">
        <v>30.457650000000001</v>
      </c>
      <c r="W44" s="190">
        <v>31.318210000000001</v>
      </c>
      <c r="X44" s="190">
        <v>23.158259999999999</v>
      </c>
      <c r="Y44" s="190">
        <v>13.249139999999999</v>
      </c>
      <c r="Z44" s="190">
        <v>19.108810000000002</v>
      </c>
      <c r="AA44" s="190">
        <v>13.42262</v>
      </c>
      <c r="AB44" s="190">
        <v>16.063879999999997</v>
      </c>
      <c r="AC44" s="190">
        <v>9.2318680000000004</v>
      </c>
      <c r="AD44" s="190">
        <v>25.419049999999999</v>
      </c>
      <c r="AE44" s="190">
        <v>3.7183029999999997</v>
      </c>
      <c r="AF44" s="190">
        <v>44.919650000000004</v>
      </c>
      <c r="AG44" s="190">
        <v>38.738219999999998</v>
      </c>
      <c r="AH44" s="190">
        <v>36.226120000000002</v>
      </c>
      <c r="AI44" s="190"/>
      <c r="AJ44" s="190"/>
      <c r="AK44" s="190"/>
      <c r="AL44" s="190"/>
      <c r="AM44" s="190"/>
    </row>
    <row r="45" spans="1:39" ht="15" x14ac:dyDescent="0.25">
      <c r="A45" s="304">
        <f>YampaRiverInflow.TotalOutflow!A45</f>
        <v>45931</v>
      </c>
      <c r="B45" s="280"/>
      <c r="C45" s="270"/>
      <c r="D45" s="285">
        <v>17.71</v>
      </c>
      <c r="E45" s="190">
        <v>33.972290000000001</v>
      </c>
      <c r="F45" s="190">
        <v>22.088529999999999</v>
      </c>
      <c r="G45" s="190">
        <v>19.114159999999998</v>
      </c>
      <c r="H45" s="190">
        <v>8.2817099999999986</v>
      </c>
      <c r="I45" s="190">
        <v>40.549999999999997</v>
      </c>
      <c r="J45" s="190">
        <v>-13.924200000000001</v>
      </c>
      <c r="K45" s="190">
        <v>25.10202</v>
      </c>
      <c r="L45" s="190">
        <v>12.98898</v>
      </c>
      <c r="M45" s="190">
        <v>27.75198</v>
      </c>
      <c r="N45" s="190">
        <v>9.3924799999999991</v>
      </c>
      <c r="O45" s="190">
        <v>43.769359999999999</v>
      </c>
      <c r="P45" s="190">
        <v>22.534610000000001</v>
      </c>
      <c r="Q45" s="190">
        <v>16.070049999999998</v>
      </c>
      <c r="R45" s="190">
        <v>21.862349999999999</v>
      </c>
      <c r="S45" s="190">
        <v>21.155540000000002</v>
      </c>
      <c r="T45" s="190">
        <v>17.678609999999999</v>
      </c>
      <c r="U45" s="190">
        <v>24.983849999999997</v>
      </c>
      <c r="V45" s="190">
        <v>30.878040000000002</v>
      </c>
      <c r="W45" s="190">
        <v>34.297699999999999</v>
      </c>
      <c r="X45" s="190">
        <v>18.70016</v>
      </c>
      <c r="Y45" s="190">
        <v>16.06213</v>
      </c>
      <c r="Z45" s="190">
        <v>34.16733</v>
      </c>
      <c r="AA45" s="190">
        <v>35.623899999999999</v>
      </c>
      <c r="AB45" s="190">
        <v>8.9423110000000001</v>
      </c>
      <c r="AC45" s="190">
        <v>22.663040000000002</v>
      </c>
      <c r="AD45" s="190">
        <v>18.12434</v>
      </c>
      <c r="AE45" s="190">
        <v>20.913310000000003</v>
      </c>
      <c r="AF45" s="190">
        <v>34.431249999999999</v>
      </c>
      <c r="AG45" s="190">
        <v>38.233789999999999</v>
      </c>
      <c r="AH45" s="190">
        <v>25.995049999999999</v>
      </c>
      <c r="AI45" s="190"/>
      <c r="AJ45" s="190"/>
      <c r="AK45" s="190"/>
      <c r="AL45" s="190"/>
      <c r="AM45" s="190"/>
    </row>
    <row r="46" spans="1:39" ht="15" x14ac:dyDescent="0.25">
      <c r="A46" s="304">
        <f>YampaRiverInflow.TotalOutflow!A46</f>
        <v>45962</v>
      </c>
      <c r="B46" s="280"/>
      <c r="C46" s="270"/>
      <c r="D46" s="285">
        <v>16.579000000000001</v>
      </c>
      <c r="E46" s="190">
        <v>32.303910000000002</v>
      </c>
      <c r="F46" s="190">
        <v>27.994340000000001</v>
      </c>
      <c r="G46" s="190">
        <v>18.408459999999998</v>
      </c>
      <c r="H46" s="190">
        <v>27.646930000000001</v>
      </c>
      <c r="I46" s="190">
        <v>13.904860000000001</v>
      </c>
      <c r="J46" s="190">
        <v>20.08203</v>
      </c>
      <c r="K46" s="190">
        <v>-4.2350600000000007</v>
      </c>
      <c r="L46" s="190">
        <v>5.5237799999999995</v>
      </c>
      <c r="M46" s="190">
        <v>13.936260000000001</v>
      </c>
      <c r="N46" s="190">
        <v>18.488499999999998</v>
      </c>
      <c r="O46" s="190">
        <v>53.005609999999997</v>
      </c>
      <c r="P46" s="190">
        <v>26.384319999999999</v>
      </c>
      <c r="Q46" s="190">
        <v>7.4658100000000003</v>
      </c>
      <c r="R46" s="190">
        <v>17.107009999999999</v>
      </c>
      <c r="S46" s="190">
        <v>28.95552</v>
      </c>
      <c r="T46" s="190">
        <v>31.72842</v>
      </c>
      <c r="U46" s="190">
        <v>37.927500000000002</v>
      </c>
      <c r="V46" s="190">
        <v>37.545540000000003</v>
      </c>
      <c r="W46" s="190">
        <v>26.962349999999997</v>
      </c>
      <c r="X46" s="190">
        <v>24.636060000000001</v>
      </c>
      <c r="Y46" s="190">
        <v>9.1373110000000004</v>
      </c>
      <c r="Z46" s="190">
        <v>11.013590000000001</v>
      </c>
      <c r="AA46" s="190">
        <v>20.70234</v>
      </c>
      <c r="AB46" s="190">
        <v>12.13466</v>
      </c>
      <c r="AC46" s="190">
        <v>16.070899999999998</v>
      </c>
      <c r="AD46" s="190">
        <v>21.472249999999999</v>
      </c>
      <c r="AE46" s="190">
        <v>19.997520000000002</v>
      </c>
      <c r="AF46" s="190">
        <v>35.786089999999994</v>
      </c>
      <c r="AG46" s="190">
        <v>28.035019999999999</v>
      </c>
      <c r="AH46" s="190">
        <v>16.97213</v>
      </c>
      <c r="AI46" s="190"/>
      <c r="AJ46" s="190"/>
      <c r="AK46" s="190"/>
      <c r="AL46" s="190"/>
      <c r="AM46" s="190"/>
    </row>
    <row r="47" spans="1:39" ht="15" x14ac:dyDescent="0.25">
      <c r="A47" s="304">
        <f>YampaRiverInflow.TotalOutflow!A47</f>
        <v>45992</v>
      </c>
      <c r="B47" s="280"/>
      <c r="C47" s="270"/>
      <c r="D47" s="285">
        <v>17.748000000000001</v>
      </c>
      <c r="E47" s="190">
        <v>42.93092</v>
      </c>
      <c r="F47" s="190">
        <v>16.8964</v>
      </c>
      <c r="G47" s="190">
        <v>5.2648799999999998</v>
      </c>
      <c r="H47" s="190">
        <v>14.9133</v>
      </c>
      <c r="I47" s="190">
        <v>20.716919999999998</v>
      </c>
      <c r="J47" s="190">
        <v>34.09957</v>
      </c>
      <c r="K47" s="190">
        <v>30.479970000000002</v>
      </c>
      <c r="L47" s="190">
        <v>17.71199</v>
      </c>
      <c r="M47" s="190">
        <v>14.28424</v>
      </c>
      <c r="N47" s="190">
        <v>19.058679999999999</v>
      </c>
      <c r="O47" s="190">
        <v>32.092640000000003</v>
      </c>
      <c r="P47" s="190">
        <v>31.069230000000001</v>
      </c>
      <c r="Q47" s="190">
        <v>-1.1337300000000001</v>
      </c>
      <c r="R47" s="190">
        <v>19.942029999999999</v>
      </c>
      <c r="S47" s="190">
        <v>24.682869999999998</v>
      </c>
      <c r="T47" s="190">
        <v>26.541930000000001</v>
      </c>
      <c r="U47" s="190">
        <v>32.755090000000003</v>
      </c>
      <c r="V47" s="190">
        <v>27.805679999999999</v>
      </c>
      <c r="W47" s="190">
        <v>21.076700000000002</v>
      </c>
      <c r="X47" s="190">
        <v>7.0595299999999996</v>
      </c>
      <c r="Y47" s="190">
        <v>18.49559</v>
      </c>
      <c r="Z47" s="190">
        <v>21.64105</v>
      </c>
      <c r="AA47" s="190">
        <v>26.011500000000002</v>
      </c>
      <c r="AB47" s="190">
        <v>17.06305</v>
      </c>
      <c r="AC47" s="190">
        <v>26.540560000000003</v>
      </c>
      <c r="AD47" s="190">
        <v>19.891179999999999</v>
      </c>
      <c r="AE47" s="190">
        <v>8.7936929999999993</v>
      </c>
      <c r="AF47" s="190">
        <v>28.205020000000001</v>
      </c>
      <c r="AG47" s="190">
        <v>40.244050000000001</v>
      </c>
      <c r="AH47" s="190">
        <v>27.56195</v>
      </c>
      <c r="AI47" s="190"/>
      <c r="AJ47" s="190"/>
      <c r="AK47" s="190"/>
      <c r="AL47" s="190"/>
      <c r="AM47" s="190"/>
    </row>
    <row r="48" spans="1:39" ht="15" x14ac:dyDescent="0.25">
      <c r="A48" s="304">
        <f>YampaRiverInflow.TotalOutflow!A48</f>
        <v>46023</v>
      </c>
      <c r="B48" s="280"/>
      <c r="C48" s="270"/>
      <c r="D48" s="285">
        <v>13.885</v>
      </c>
      <c r="E48" s="190">
        <v>30.74776</v>
      </c>
      <c r="F48" s="190">
        <v>9.8134800000000002</v>
      </c>
      <c r="G48" s="190">
        <v>-4.5364899999999997</v>
      </c>
      <c r="H48" s="190">
        <v>13.92507</v>
      </c>
      <c r="I48" s="190">
        <v>62.106730000000006</v>
      </c>
      <c r="J48" s="190">
        <v>30.139110000000002</v>
      </c>
      <c r="K48" s="190">
        <v>34.121430000000004</v>
      </c>
      <c r="L48" s="190">
        <v>0.29199999999999998</v>
      </c>
      <c r="M48" s="190">
        <v>8.3659300000000005</v>
      </c>
      <c r="N48" s="190">
        <v>7.2980700000000001</v>
      </c>
      <c r="O48" s="190">
        <v>137.14750000000001</v>
      </c>
      <c r="P48" s="190">
        <v>5.1085200000000004</v>
      </c>
      <c r="Q48" s="190">
        <v>9.6737900000000003</v>
      </c>
      <c r="R48" s="190">
        <v>13.99601</v>
      </c>
      <c r="S48" s="190">
        <v>3.7156899999999999</v>
      </c>
      <c r="T48" s="190">
        <v>41.649769999999997</v>
      </c>
      <c r="U48" s="190">
        <v>7.6267299999999993</v>
      </c>
      <c r="V48" s="190">
        <v>11.469899999999999</v>
      </c>
      <c r="W48" s="190">
        <v>17.2136</v>
      </c>
      <c r="X48" s="190">
        <v>12.56814</v>
      </c>
      <c r="Y48" s="190">
        <v>17.381460000000001</v>
      </c>
      <c r="Z48" s="190">
        <v>26.231240000000003</v>
      </c>
      <c r="AA48" s="190">
        <v>33.2042</v>
      </c>
      <c r="AB48" s="190">
        <v>2.9696009999999999</v>
      </c>
      <c r="AC48" s="190">
        <v>19.397919999999999</v>
      </c>
      <c r="AD48" s="190">
        <v>1.1771969999999998</v>
      </c>
      <c r="AE48" s="190">
        <v>30.506990000000002</v>
      </c>
      <c r="AF48" s="190">
        <v>18.1145</v>
      </c>
      <c r="AG48" s="190">
        <v>101.17739999999999</v>
      </c>
      <c r="AH48" s="190">
        <v>19.38391</v>
      </c>
      <c r="AI48" s="190"/>
      <c r="AJ48" s="190"/>
      <c r="AK48" s="190"/>
      <c r="AL48" s="190"/>
      <c r="AM48" s="190"/>
    </row>
    <row r="49" spans="1:1005" ht="15" x14ac:dyDescent="0.25">
      <c r="A49" s="304">
        <f>YampaRiverInflow.TotalOutflow!A49</f>
        <v>46054</v>
      </c>
      <c r="B49" s="280"/>
      <c r="C49" s="270"/>
      <c r="D49" s="285">
        <v>4.8780000000000001</v>
      </c>
      <c r="E49" s="190">
        <v>85.662350000000004</v>
      </c>
      <c r="F49" s="190">
        <v>11.232760000000001</v>
      </c>
      <c r="G49" s="190">
        <v>13.169319999999999</v>
      </c>
      <c r="H49" s="190">
        <v>35.386319999999998</v>
      </c>
      <c r="I49" s="190">
        <v>17.077069999999999</v>
      </c>
      <c r="J49" s="190">
        <v>13.379719999999999</v>
      </c>
      <c r="K49" s="190">
        <v>16.086819999999999</v>
      </c>
      <c r="L49" s="190">
        <v>-0.86568000000000001</v>
      </c>
      <c r="M49" s="190">
        <v>23.462679999999999</v>
      </c>
      <c r="N49" s="190">
        <v>14.080209999999999</v>
      </c>
      <c r="O49" s="190">
        <v>174.5822</v>
      </c>
      <c r="P49" s="190">
        <v>11.06955</v>
      </c>
      <c r="Q49" s="190">
        <v>-5.6684799999999997</v>
      </c>
      <c r="R49" s="190">
        <v>3.0183800000000001</v>
      </c>
      <c r="S49" s="190">
        <v>14.69007</v>
      </c>
      <c r="T49" s="190">
        <v>8.8202999999999996</v>
      </c>
      <c r="U49" s="190">
        <v>14.744759999999999</v>
      </c>
      <c r="V49" s="190">
        <v>10.63569</v>
      </c>
      <c r="W49" s="190">
        <v>3.61049</v>
      </c>
      <c r="X49" s="190">
        <v>19.49475</v>
      </c>
      <c r="Y49" s="190">
        <v>9.0798199999999998</v>
      </c>
      <c r="Z49" s="190">
        <v>9.4230560000000008</v>
      </c>
      <c r="AA49" s="190">
        <v>14.433450000000001</v>
      </c>
      <c r="AB49" s="190">
        <v>2.5804749999999999</v>
      </c>
      <c r="AC49" s="190">
        <v>12.939129999999999</v>
      </c>
      <c r="AD49" s="190">
        <v>-3.2752500000000002</v>
      </c>
      <c r="AE49" s="190">
        <v>44.287480000000002</v>
      </c>
      <c r="AF49" s="190">
        <v>29.243689999999997</v>
      </c>
      <c r="AG49" s="190">
        <v>221.90360000000001</v>
      </c>
      <c r="AH49" s="190">
        <v>10.26454</v>
      </c>
      <c r="AI49" s="190"/>
      <c r="AJ49" s="190"/>
      <c r="AK49" s="190"/>
      <c r="AL49" s="190"/>
      <c r="AM49" s="190"/>
    </row>
    <row r="50" spans="1:1005" ht="15" x14ac:dyDescent="0.25">
      <c r="A50" s="304">
        <f>YampaRiverInflow.TotalOutflow!A50</f>
        <v>46082</v>
      </c>
      <c r="B50" s="280"/>
      <c r="C50" s="270"/>
      <c r="D50" s="285">
        <v>3.944</v>
      </c>
      <c r="E50" s="190">
        <v>99.089590000000001</v>
      </c>
      <c r="F50" s="190">
        <v>0.26749000000000001</v>
      </c>
      <c r="G50" s="190">
        <v>21.557400000000001</v>
      </c>
      <c r="H50" s="190">
        <v>29.812529999999999</v>
      </c>
      <c r="I50" s="190">
        <v>17.33398</v>
      </c>
      <c r="J50" s="190">
        <v>4.5499399999999994</v>
      </c>
      <c r="K50" s="190">
        <v>29.456400000000002</v>
      </c>
      <c r="L50" s="190">
        <v>7.59199</v>
      </c>
      <c r="M50" s="190">
        <v>0.58572999999999997</v>
      </c>
      <c r="N50" s="190">
        <v>5.9264799999999997</v>
      </c>
      <c r="O50" s="190">
        <v>168.7243</v>
      </c>
      <c r="P50" s="190">
        <v>24.415849999999999</v>
      </c>
      <c r="Q50" s="190">
        <v>16.08663</v>
      </c>
      <c r="R50" s="190">
        <v>3.1996100000000003</v>
      </c>
      <c r="S50" s="190">
        <v>10.91578</v>
      </c>
      <c r="T50" s="190">
        <v>55.120930000000001</v>
      </c>
      <c r="U50" s="190">
        <v>5.3349099999999998</v>
      </c>
      <c r="V50" s="190">
        <v>8.3023799999999994</v>
      </c>
      <c r="W50" s="190">
        <v>7.6192200000000003</v>
      </c>
      <c r="X50" s="190">
        <v>-3.1343100000000002</v>
      </c>
      <c r="Y50" s="190">
        <v>2.8256300000000003</v>
      </c>
      <c r="Z50" s="190">
        <v>17.701610000000002</v>
      </c>
      <c r="AA50" s="190">
        <v>10.766690000000001</v>
      </c>
      <c r="AB50" s="190">
        <v>-2.6526999999999998</v>
      </c>
      <c r="AC50" s="190">
        <v>-4.7138400000000003</v>
      </c>
      <c r="AD50" s="190">
        <v>14.927820000000001</v>
      </c>
      <c r="AE50" s="190">
        <v>37.971170000000001</v>
      </c>
      <c r="AF50" s="190">
        <v>61.31456</v>
      </c>
      <c r="AG50" s="190">
        <v>316.43129999999996</v>
      </c>
      <c r="AH50" s="190">
        <v>30.523220000000002</v>
      </c>
      <c r="AI50" s="190"/>
      <c r="AJ50" s="190"/>
      <c r="AK50" s="190"/>
      <c r="AL50" s="190"/>
      <c r="AM50" s="190"/>
    </row>
    <row r="51" spans="1:1005" ht="15" x14ac:dyDescent="0.25">
      <c r="A51" s="304">
        <f>YampaRiverInflow.TotalOutflow!A51</f>
        <v>46113</v>
      </c>
      <c r="B51" s="280"/>
      <c r="C51" s="270"/>
      <c r="D51" s="285">
        <v>7.9370000000000003</v>
      </c>
      <c r="E51" s="190">
        <v>16.01717</v>
      </c>
      <c r="F51" s="190">
        <v>14.181340000000001</v>
      </c>
      <c r="G51" s="190">
        <v>10.90859</v>
      </c>
      <c r="H51" s="190">
        <v>31.157610000000002</v>
      </c>
      <c r="I51" s="190">
        <v>9.207790000000001</v>
      </c>
      <c r="J51" s="190">
        <v>-60.225830000000002</v>
      </c>
      <c r="K51" s="190">
        <v>53.373489999999997</v>
      </c>
      <c r="L51" s="190">
        <v>10.18976</v>
      </c>
      <c r="M51" s="190">
        <v>22.325830000000003</v>
      </c>
      <c r="N51" s="190">
        <v>12.528739999999999</v>
      </c>
      <c r="O51" s="190">
        <v>16.69754</v>
      </c>
      <c r="P51" s="190">
        <v>14.457510000000001</v>
      </c>
      <c r="Q51" s="190">
        <v>15.693350000000001</v>
      </c>
      <c r="R51" s="190">
        <v>12.19009</v>
      </c>
      <c r="S51" s="190">
        <v>15.191180000000001</v>
      </c>
      <c r="T51" s="190">
        <v>34.110879999999995</v>
      </c>
      <c r="U51" s="190">
        <v>18.928849999999997</v>
      </c>
      <c r="V51" s="190">
        <v>23.699870000000001</v>
      </c>
      <c r="W51" s="190">
        <v>14.320200000000002</v>
      </c>
      <c r="X51" s="190">
        <v>23.981200000000001</v>
      </c>
      <c r="Y51" s="190">
        <v>12.70073</v>
      </c>
      <c r="Z51" s="190">
        <v>17.83746</v>
      </c>
      <c r="AA51" s="190">
        <v>12.692639999999999</v>
      </c>
      <c r="AB51" s="190">
        <v>-8.0273199999999996</v>
      </c>
      <c r="AC51" s="190">
        <v>5.617337</v>
      </c>
      <c r="AD51" s="190">
        <v>29.066040000000001</v>
      </c>
      <c r="AE51" s="190">
        <v>68.50724000000001</v>
      </c>
      <c r="AF51" s="190">
        <v>34.07152</v>
      </c>
      <c r="AG51" s="190">
        <v>40.68047</v>
      </c>
      <c r="AH51" s="190">
        <v>13.75267</v>
      </c>
      <c r="AI51" s="190"/>
      <c r="AJ51" s="190"/>
      <c r="AK51" s="190"/>
      <c r="AL51" s="190"/>
      <c r="AM51" s="190"/>
    </row>
    <row r="52" spans="1:1005" ht="15" x14ac:dyDescent="0.25">
      <c r="A52" s="304">
        <f>YampaRiverInflow.TotalOutflow!A52</f>
        <v>46143</v>
      </c>
      <c r="B52" s="280"/>
      <c r="C52" s="270"/>
      <c r="D52" s="285">
        <v>6.3540000000000001</v>
      </c>
      <c r="E52" s="190">
        <v>31.464639999999999</v>
      </c>
      <c r="F52" s="190">
        <v>16.225469999999998</v>
      </c>
      <c r="G52" s="190">
        <v>15.98751</v>
      </c>
      <c r="H52" s="190">
        <v>22.762439999999998</v>
      </c>
      <c r="I52" s="190">
        <v>16.884130000000003</v>
      </c>
      <c r="J52" s="190">
        <v>-18.579159999999998</v>
      </c>
      <c r="K52" s="190">
        <v>0.76658000000000004</v>
      </c>
      <c r="L52" s="190">
        <v>15.05968</v>
      </c>
      <c r="M52" s="190">
        <v>18.966650000000001</v>
      </c>
      <c r="N52" s="190">
        <v>6.8135300000000001</v>
      </c>
      <c r="O52" s="190">
        <v>10.48025</v>
      </c>
      <c r="P52" s="190">
        <v>-4.4347899999999996</v>
      </c>
      <c r="Q52" s="190">
        <v>13.546040000000001</v>
      </c>
      <c r="R52" s="190">
        <v>14.374000000000001</v>
      </c>
      <c r="S52" s="190">
        <v>20.312279999999998</v>
      </c>
      <c r="T52" s="190">
        <v>24.09412</v>
      </c>
      <c r="U52" s="190">
        <v>17.2925</v>
      </c>
      <c r="V52" s="190">
        <v>26.04485</v>
      </c>
      <c r="W52" s="190">
        <v>20.55932</v>
      </c>
      <c r="X52" s="190">
        <v>-2.9233899999999999</v>
      </c>
      <c r="Y52" s="190">
        <v>20.669799999999999</v>
      </c>
      <c r="Z52" s="190">
        <v>13.049940000000001</v>
      </c>
      <c r="AA52" s="190">
        <v>22.04082</v>
      </c>
      <c r="AB52" s="190">
        <v>10.49208</v>
      </c>
      <c r="AC52" s="190">
        <v>8.221705</v>
      </c>
      <c r="AD52" s="190">
        <v>-6.3989399999999996</v>
      </c>
      <c r="AE52" s="190">
        <v>35.158190000000005</v>
      </c>
      <c r="AF52" s="190">
        <v>30.619150000000001</v>
      </c>
      <c r="AG52" s="190">
        <v>51.445999999999998</v>
      </c>
      <c r="AH52" s="190">
        <v>147.4316</v>
      </c>
      <c r="AI52" s="190"/>
      <c r="AJ52" s="190"/>
      <c r="AK52" s="190"/>
      <c r="AL52" s="190"/>
      <c r="AM52" s="190"/>
    </row>
    <row r="53" spans="1:1005" ht="15" x14ac:dyDescent="0.25">
      <c r="A53" s="304">
        <f>YampaRiverInflow.TotalOutflow!A53</f>
        <v>46174</v>
      </c>
      <c r="B53" s="280"/>
      <c r="C53" s="270"/>
      <c r="D53" s="285">
        <v>6.5380000000000003</v>
      </c>
      <c r="E53" s="190">
        <v>25.634610000000002</v>
      </c>
      <c r="F53" s="190">
        <v>16.579849999999997</v>
      </c>
      <c r="G53" s="190">
        <v>17.054269999999999</v>
      </c>
      <c r="H53" s="190">
        <v>19.0702</v>
      </c>
      <c r="I53" s="190">
        <v>13.2582</v>
      </c>
      <c r="J53" s="190">
        <v>34.340009999999999</v>
      </c>
      <c r="K53" s="190">
        <v>31.23612</v>
      </c>
      <c r="L53" s="190">
        <v>9.42577</v>
      </c>
      <c r="M53" s="190">
        <v>11.861139999999999</v>
      </c>
      <c r="N53" s="190">
        <v>3.2528800000000002</v>
      </c>
      <c r="O53" s="190">
        <v>10.676410000000001</v>
      </c>
      <c r="P53" s="190">
        <v>-12.562700000000001</v>
      </c>
      <c r="Q53" s="190">
        <v>10.9498</v>
      </c>
      <c r="R53" s="190">
        <v>4.9075899999999999</v>
      </c>
      <c r="S53" s="190">
        <v>20.479099999999999</v>
      </c>
      <c r="T53" s="190">
        <v>23.339099999999998</v>
      </c>
      <c r="U53" s="190">
        <v>14.779639999999999</v>
      </c>
      <c r="V53" s="190">
        <v>10.374750000000001</v>
      </c>
      <c r="W53" s="190">
        <v>15.253579999999999</v>
      </c>
      <c r="X53" s="190">
        <v>10.87237</v>
      </c>
      <c r="Y53" s="190">
        <v>19.39621</v>
      </c>
      <c r="Z53" s="190">
        <v>18.288060000000002</v>
      </c>
      <c r="AA53" s="190">
        <v>0.1727841</v>
      </c>
      <c r="AB53" s="190">
        <v>6.1307309999999999</v>
      </c>
      <c r="AC53" s="190">
        <v>10.9467</v>
      </c>
      <c r="AD53" s="190">
        <v>-4.7618999999999998</v>
      </c>
      <c r="AE53" s="190">
        <v>38.329680000000003</v>
      </c>
      <c r="AF53" s="190">
        <v>17.90776</v>
      </c>
      <c r="AG53" s="190">
        <v>23.242540000000002</v>
      </c>
      <c r="AH53" s="190">
        <v>149.01420000000002</v>
      </c>
      <c r="AI53" s="190"/>
      <c r="AJ53" s="190"/>
      <c r="AK53" s="190"/>
      <c r="AL53" s="190"/>
      <c r="AM53" s="190"/>
    </row>
    <row r="54" spans="1:1005" ht="15" x14ac:dyDescent="0.25">
      <c r="A54" s="304">
        <f>YampaRiverInflow.TotalOutflow!A54</f>
        <v>46204</v>
      </c>
      <c r="B54" s="280"/>
      <c r="C54" s="270"/>
      <c r="D54" s="285">
        <v>14.287000000000001</v>
      </c>
      <c r="E54" s="190">
        <v>38.31944</v>
      </c>
      <c r="F54" s="190">
        <v>19.69941</v>
      </c>
      <c r="G54" s="190">
        <v>17.99015</v>
      </c>
      <c r="H54" s="190">
        <v>13.171860000000001</v>
      </c>
      <c r="I54" s="190">
        <v>40.615339999999996</v>
      </c>
      <c r="J54" s="190">
        <v>26.544730000000001</v>
      </c>
      <c r="K54" s="190">
        <v>25.423359999999999</v>
      </c>
      <c r="L54" s="190">
        <v>13.888549999999999</v>
      </c>
      <c r="M54" s="190">
        <v>15.145760000000001</v>
      </c>
      <c r="N54" s="190">
        <v>6.6023500000000004</v>
      </c>
      <c r="O54" s="190">
        <v>10.07929</v>
      </c>
      <c r="P54" s="190">
        <v>4.5085600000000001</v>
      </c>
      <c r="Q54" s="190">
        <v>26.234180000000002</v>
      </c>
      <c r="R54" s="190">
        <v>12.146379999999999</v>
      </c>
      <c r="S54" s="190">
        <v>17.390999999999998</v>
      </c>
      <c r="T54" s="190">
        <v>17.51343</v>
      </c>
      <c r="U54" s="190">
        <v>34.483599999999996</v>
      </c>
      <c r="V54" s="190">
        <v>45.963620000000006</v>
      </c>
      <c r="W54" s="190">
        <v>28.082819999999998</v>
      </c>
      <c r="X54" s="190">
        <v>19.215400000000002</v>
      </c>
      <c r="Y54" s="190">
        <v>17.710519999999999</v>
      </c>
      <c r="Z54" s="190">
        <v>20.118539999999999</v>
      </c>
      <c r="AA54" s="190">
        <v>18.059009999999997</v>
      </c>
      <c r="AB54" s="190">
        <v>20.378209999999999</v>
      </c>
      <c r="AC54" s="190">
        <v>15.53816</v>
      </c>
      <c r="AD54" s="190">
        <v>2.6186829999999999</v>
      </c>
      <c r="AE54" s="190">
        <v>37.980930000000001</v>
      </c>
      <c r="AF54" s="190">
        <v>46.885179999999998</v>
      </c>
      <c r="AG54" s="190">
        <v>38.639189999999999</v>
      </c>
      <c r="AH54" s="190">
        <v>161.9752</v>
      </c>
      <c r="AI54" s="190"/>
      <c r="AJ54" s="190"/>
      <c r="AK54" s="190"/>
      <c r="AL54" s="190"/>
      <c r="AM54" s="190"/>
    </row>
    <row r="55" spans="1:1005" ht="15" x14ac:dyDescent="0.25">
      <c r="A55" s="304">
        <f>YampaRiverInflow.TotalOutflow!A55</f>
        <v>46235</v>
      </c>
      <c r="B55" s="280"/>
      <c r="C55" s="270"/>
      <c r="D55" s="285">
        <v>13.164999999999999</v>
      </c>
      <c r="E55" s="190">
        <v>28.86665</v>
      </c>
      <c r="F55" s="190">
        <v>22.441749999999999</v>
      </c>
      <c r="G55" s="190">
        <v>26.15324</v>
      </c>
      <c r="H55" s="190">
        <v>32.817900000000002</v>
      </c>
      <c r="I55" s="190">
        <v>21.52835</v>
      </c>
      <c r="J55" s="190">
        <v>35.833640000000003</v>
      </c>
      <c r="K55" s="190">
        <v>31.181180000000001</v>
      </c>
      <c r="L55" s="190">
        <v>15.6302</v>
      </c>
      <c r="M55" s="190">
        <v>23.108509999999999</v>
      </c>
      <c r="N55" s="190">
        <v>11.401249999999999</v>
      </c>
      <c r="O55" s="190">
        <v>31.261939999999999</v>
      </c>
      <c r="P55" s="190">
        <v>3.6801999999999997</v>
      </c>
      <c r="Q55" s="190">
        <v>14.693910000000001</v>
      </c>
      <c r="R55" s="190">
        <v>25.271129999999999</v>
      </c>
      <c r="S55" s="190">
        <v>24.69454</v>
      </c>
      <c r="T55" s="190">
        <v>21.273709999999998</v>
      </c>
      <c r="U55" s="190">
        <v>24.753779999999999</v>
      </c>
      <c r="V55" s="190">
        <v>25.619619999999998</v>
      </c>
      <c r="W55" s="190">
        <v>36.973279999999995</v>
      </c>
      <c r="X55" s="190">
        <v>26.050840000000001</v>
      </c>
      <c r="Y55" s="190">
        <v>15.60383</v>
      </c>
      <c r="Z55" s="190">
        <v>22.495830000000002</v>
      </c>
      <c r="AA55" s="190">
        <v>11.813360000000001</v>
      </c>
      <c r="AB55" s="190">
        <v>21.487629999999999</v>
      </c>
      <c r="AC55" s="190">
        <v>15.17426</v>
      </c>
      <c r="AD55" s="190">
        <v>1.5523019999999998</v>
      </c>
      <c r="AE55" s="190">
        <v>45.93045</v>
      </c>
      <c r="AF55" s="190">
        <v>51.271099999999997</v>
      </c>
      <c r="AG55" s="190">
        <v>50.55104</v>
      </c>
      <c r="AH55" s="190">
        <v>39.051919999999996</v>
      </c>
      <c r="AI55" s="190"/>
      <c r="AJ55" s="190"/>
      <c r="AK55" s="190"/>
      <c r="AL55" s="190"/>
      <c r="AM55" s="190"/>
    </row>
    <row r="56" spans="1:1005" ht="15" x14ac:dyDescent="0.25">
      <c r="A56" s="304">
        <f>YampaRiverInflow.TotalOutflow!A56</f>
        <v>46266</v>
      </c>
      <c r="B56" s="280"/>
      <c r="C56" s="270"/>
      <c r="D56" s="285">
        <v>11.956</v>
      </c>
      <c r="E56" s="190">
        <v>31.235990000000001</v>
      </c>
      <c r="F56" s="190">
        <v>22.33502</v>
      </c>
      <c r="G56" s="190">
        <v>48.394019999999998</v>
      </c>
      <c r="H56" s="190">
        <v>28.478590000000001</v>
      </c>
      <c r="I56" s="190">
        <v>11.490879999999999</v>
      </c>
      <c r="J56" s="190">
        <v>18.042580000000001</v>
      </c>
      <c r="K56" s="190">
        <v>23.867799999999999</v>
      </c>
      <c r="L56" s="190">
        <v>14.97372</v>
      </c>
      <c r="M56" s="190">
        <v>17.04288</v>
      </c>
      <c r="N56" s="190">
        <v>23.401450000000001</v>
      </c>
      <c r="O56" s="190">
        <v>6.1058300000000001</v>
      </c>
      <c r="P56" s="190">
        <v>5.0821000000000005</v>
      </c>
      <c r="Q56" s="190">
        <v>18.601369999999999</v>
      </c>
      <c r="R56" s="190">
        <v>14.47564</v>
      </c>
      <c r="S56" s="190">
        <v>21.351419999999997</v>
      </c>
      <c r="T56" s="190">
        <v>17.48638</v>
      </c>
      <c r="U56" s="190">
        <v>30.457650000000001</v>
      </c>
      <c r="V56" s="190">
        <v>31.318210000000001</v>
      </c>
      <c r="W56" s="190">
        <v>23.158259999999999</v>
      </c>
      <c r="X56" s="190">
        <v>13.249139999999999</v>
      </c>
      <c r="Y56" s="190">
        <v>19.108810000000002</v>
      </c>
      <c r="Z56" s="190">
        <v>13.42262</v>
      </c>
      <c r="AA56" s="190">
        <v>16.063879999999997</v>
      </c>
      <c r="AB56" s="190">
        <v>9.2318680000000004</v>
      </c>
      <c r="AC56" s="190">
        <v>25.419049999999999</v>
      </c>
      <c r="AD56" s="190">
        <v>3.7183029999999997</v>
      </c>
      <c r="AE56" s="190">
        <v>44.919650000000004</v>
      </c>
      <c r="AF56" s="190">
        <v>38.738219999999998</v>
      </c>
      <c r="AG56" s="190">
        <v>36.226120000000002</v>
      </c>
      <c r="AH56" s="190">
        <v>28.125509999999998</v>
      </c>
      <c r="AI56" s="190"/>
      <c r="AJ56" s="190"/>
      <c r="AK56" s="190"/>
      <c r="AL56" s="190"/>
      <c r="AM56" s="190"/>
    </row>
    <row r="57" spans="1:1005" ht="15" x14ac:dyDescent="0.25">
      <c r="A57" s="304">
        <f>YampaRiverInflow.TotalOutflow!A57</f>
        <v>46296</v>
      </c>
      <c r="B57" s="280"/>
      <c r="C57" s="270"/>
      <c r="D57" s="285">
        <v>17.71</v>
      </c>
      <c r="E57" s="190">
        <v>22.088529999999999</v>
      </c>
      <c r="F57" s="190">
        <v>19.114159999999998</v>
      </c>
      <c r="G57" s="190">
        <v>8.2817099999999986</v>
      </c>
      <c r="H57" s="190">
        <v>40.549999999999997</v>
      </c>
      <c r="I57" s="190">
        <v>-13.924200000000001</v>
      </c>
      <c r="J57" s="190">
        <v>25.10202</v>
      </c>
      <c r="K57" s="190">
        <v>12.98898</v>
      </c>
      <c r="L57" s="190">
        <v>27.75198</v>
      </c>
      <c r="M57" s="190">
        <v>9.3924799999999991</v>
      </c>
      <c r="N57" s="190">
        <v>43.769359999999999</v>
      </c>
      <c r="O57" s="190">
        <v>22.534610000000001</v>
      </c>
      <c r="P57" s="190">
        <v>16.070049999999998</v>
      </c>
      <c r="Q57" s="190">
        <v>21.862349999999999</v>
      </c>
      <c r="R57" s="190">
        <v>21.155540000000002</v>
      </c>
      <c r="S57" s="190">
        <v>17.678609999999999</v>
      </c>
      <c r="T57" s="190">
        <v>24.983849999999997</v>
      </c>
      <c r="U57" s="190">
        <v>30.878040000000002</v>
      </c>
      <c r="V57" s="190">
        <v>34.297699999999999</v>
      </c>
      <c r="W57" s="190">
        <v>18.70016</v>
      </c>
      <c r="X57" s="190">
        <v>16.06213</v>
      </c>
      <c r="Y57" s="190">
        <v>34.16733</v>
      </c>
      <c r="Z57" s="190">
        <v>35.623899999999999</v>
      </c>
      <c r="AA57" s="190">
        <v>8.9423110000000001</v>
      </c>
      <c r="AB57" s="190">
        <v>22.663040000000002</v>
      </c>
      <c r="AC57" s="190">
        <v>18.12434</v>
      </c>
      <c r="AD57" s="190">
        <v>20.913310000000003</v>
      </c>
      <c r="AE57" s="190">
        <v>34.431249999999999</v>
      </c>
      <c r="AF57" s="190">
        <v>38.233789999999999</v>
      </c>
      <c r="AG57" s="190">
        <v>25.995049999999999</v>
      </c>
      <c r="AH57" s="190">
        <v>33.972290000000001</v>
      </c>
      <c r="AI57" s="190"/>
      <c r="AJ57" s="190"/>
      <c r="AK57" s="190"/>
      <c r="AL57" s="190"/>
      <c r="AM57" s="190"/>
    </row>
    <row r="58" spans="1:1005" ht="15" x14ac:dyDescent="0.25">
      <c r="A58" s="304">
        <f>YampaRiverInflow.TotalOutflow!A58</f>
        <v>46327</v>
      </c>
      <c r="B58" s="280"/>
      <c r="C58" s="270"/>
      <c r="D58" s="285">
        <v>16.579000000000001</v>
      </c>
      <c r="E58" s="190">
        <v>27.994340000000001</v>
      </c>
      <c r="F58" s="190">
        <v>18.408459999999998</v>
      </c>
      <c r="G58" s="190">
        <v>27.646930000000001</v>
      </c>
      <c r="H58" s="190">
        <v>13.904860000000001</v>
      </c>
      <c r="I58" s="190">
        <v>20.08203</v>
      </c>
      <c r="J58" s="190">
        <v>-4.2350600000000007</v>
      </c>
      <c r="K58" s="190">
        <v>5.5237799999999995</v>
      </c>
      <c r="L58" s="190">
        <v>13.936260000000001</v>
      </c>
      <c r="M58" s="190">
        <v>18.488499999999998</v>
      </c>
      <c r="N58" s="190">
        <v>53.005609999999997</v>
      </c>
      <c r="O58" s="190">
        <v>26.384319999999999</v>
      </c>
      <c r="P58" s="190">
        <v>7.4658100000000003</v>
      </c>
      <c r="Q58" s="190">
        <v>17.107009999999999</v>
      </c>
      <c r="R58" s="190">
        <v>28.95552</v>
      </c>
      <c r="S58" s="190">
        <v>31.72842</v>
      </c>
      <c r="T58" s="190">
        <v>37.927500000000002</v>
      </c>
      <c r="U58" s="190">
        <v>37.545540000000003</v>
      </c>
      <c r="V58" s="190">
        <v>26.962349999999997</v>
      </c>
      <c r="W58" s="190">
        <v>24.636060000000001</v>
      </c>
      <c r="X58" s="190">
        <v>9.1373110000000004</v>
      </c>
      <c r="Y58" s="190">
        <v>11.013590000000001</v>
      </c>
      <c r="Z58" s="190">
        <v>20.70234</v>
      </c>
      <c r="AA58" s="190">
        <v>12.13466</v>
      </c>
      <c r="AB58" s="190">
        <v>16.070899999999998</v>
      </c>
      <c r="AC58" s="190">
        <v>21.472249999999999</v>
      </c>
      <c r="AD58" s="190">
        <v>19.997520000000002</v>
      </c>
      <c r="AE58" s="190">
        <v>35.786089999999994</v>
      </c>
      <c r="AF58" s="190">
        <v>28.035019999999999</v>
      </c>
      <c r="AG58" s="190">
        <v>16.97213</v>
      </c>
      <c r="AH58" s="190">
        <v>32.303910000000002</v>
      </c>
      <c r="AI58" s="190"/>
      <c r="AJ58" s="190"/>
      <c r="AK58" s="190"/>
      <c r="AL58" s="190"/>
      <c r="AM58" s="190"/>
    </row>
    <row r="59" spans="1:1005" ht="15" x14ac:dyDescent="0.25">
      <c r="A59" s="304">
        <f>YampaRiverInflow.TotalOutflow!A59</f>
        <v>46357</v>
      </c>
      <c r="B59" s="280"/>
      <c r="C59" s="270"/>
      <c r="D59" s="285">
        <v>17.748000000000001</v>
      </c>
      <c r="E59" s="190">
        <v>16.8964</v>
      </c>
      <c r="F59" s="190">
        <v>5.2648799999999998</v>
      </c>
      <c r="G59" s="190">
        <v>14.9133</v>
      </c>
      <c r="H59" s="190">
        <v>20.716919999999998</v>
      </c>
      <c r="I59" s="190">
        <v>34.09957</v>
      </c>
      <c r="J59" s="190">
        <v>30.479970000000002</v>
      </c>
      <c r="K59" s="190">
        <v>17.71199</v>
      </c>
      <c r="L59" s="190">
        <v>14.28424</v>
      </c>
      <c r="M59" s="190">
        <v>19.058679999999999</v>
      </c>
      <c r="N59" s="190">
        <v>32.092640000000003</v>
      </c>
      <c r="O59" s="190">
        <v>31.069230000000001</v>
      </c>
      <c r="P59" s="190">
        <v>-1.1337300000000001</v>
      </c>
      <c r="Q59" s="190">
        <v>19.942029999999999</v>
      </c>
      <c r="R59" s="190">
        <v>24.682869999999998</v>
      </c>
      <c r="S59" s="190">
        <v>26.541930000000001</v>
      </c>
      <c r="T59" s="190">
        <v>32.755090000000003</v>
      </c>
      <c r="U59" s="190">
        <v>27.805679999999999</v>
      </c>
      <c r="V59" s="190">
        <v>21.076700000000002</v>
      </c>
      <c r="W59" s="190">
        <v>7.0595299999999996</v>
      </c>
      <c r="X59" s="190">
        <v>18.49559</v>
      </c>
      <c r="Y59" s="190">
        <v>21.64105</v>
      </c>
      <c r="Z59" s="190">
        <v>26.011500000000002</v>
      </c>
      <c r="AA59" s="190">
        <v>17.06305</v>
      </c>
      <c r="AB59" s="190">
        <v>26.540560000000003</v>
      </c>
      <c r="AC59" s="190">
        <v>19.891179999999999</v>
      </c>
      <c r="AD59" s="190">
        <v>8.7936929999999993</v>
      </c>
      <c r="AE59" s="190">
        <v>28.205020000000001</v>
      </c>
      <c r="AF59" s="190">
        <v>40.244050000000001</v>
      </c>
      <c r="AG59" s="190">
        <v>27.56195</v>
      </c>
      <c r="AH59" s="190">
        <v>42.93092</v>
      </c>
      <c r="AI59" s="190"/>
      <c r="AJ59" s="190"/>
      <c r="AK59" s="190"/>
      <c r="AL59" s="190"/>
      <c r="AM59" s="190"/>
    </row>
    <row r="60" spans="1:1005" ht="15" x14ac:dyDescent="0.25">
      <c r="A60" s="304">
        <f>YampaRiverInflow.TotalOutflow!A60</f>
        <v>46388</v>
      </c>
      <c r="B60" s="280"/>
      <c r="C60" s="270"/>
      <c r="D60" s="285">
        <v>13.885</v>
      </c>
      <c r="E60" s="190">
        <v>9.8134800000000002</v>
      </c>
      <c r="F60" s="190">
        <v>-4.5364899999999997</v>
      </c>
      <c r="G60" s="190">
        <v>13.92507</v>
      </c>
      <c r="H60" s="190">
        <v>62.106730000000006</v>
      </c>
      <c r="I60" s="190">
        <v>30.139110000000002</v>
      </c>
      <c r="J60" s="190">
        <v>34.121430000000004</v>
      </c>
      <c r="K60" s="190">
        <v>0.29199999999999998</v>
      </c>
      <c r="L60" s="190">
        <v>8.3659300000000005</v>
      </c>
      <c r="M60" s="190">
        <v>7.2980700000000001</v>
      </c>
      <c r="N60" s="190">
        <v>137.14750000000001</v>
      </c>
      <c r="O60" s="190">
        <v>5.1085200000000004</v>
      </c>
      <c r="P60" s="190">
        <v>9.6737900000000003</v>
      </c>
      <c r="Q60" s="190">
        <v>13.99601</v>
      </c>
      <c r="R60" s="190">
        <v>3.7156899999999999</v>
      </c>
      <c r="S60" s="190">
        <v>41.649769999999997</v>
      </c>
      <c r="T60" s="190">
        <v>7.6267299999999993</v>
      </c>
      <c r="U60" s="190">
        <v>11.469899999999999</v>
      </c>
      <c r="V60" s="190">
        <v>17.2136</v>
      </c>
      <c r="W60" s="190">
        <v>12.56814</v>
      </c>
      <c r="X60" s="190">
        <v>17.381460000000001</v>
      </c>
      <c r="Y60" s="190">
        <v>26.231240000000003</v>
      </c>
      <c r="Z60" s="190">
        <v>33.2042</v>
      </c>
      <c r="AA60" s="190">
        <v>2.9696009999999999</v>
      </c>
      <c r="AB60" s="190">
        <v>19.397919999999999</v>
      </c>
      <c r="AC60" s="190">
        <v>1.1771969999999998</v>
      </c>
      <c r="AD60" s="190">
        <v>30.506990000000002</v>
      </c>
      <c r="AE60" s="190">
        <v>18.1145</v>
      </c>
      <c r="AF60" s="190">
        <v>101.17739999999999</v>
      </c>
      <c r="AG60" s="190">
        <v>19.38391</v>
      </c>
      <c r="AH60" s="190">
        <v>30.74776</v>
      </c>
      <c r="AI60" s="190"/>
      <c r="AJ60" s="190"/>
      <c r="AK60" s="190"/>
      <c r="AL60" s="190"/>
      <c r="AM60" s="190"/>
    </row>
    <row r="61" spans="1:1005" ht="15" x14ac:dyDescent="0.25">
      <c r="A61" s="304">
        <f>YampaRiverInflow.TotalOutflow!A61</f>
        <v>46419</v>
      </c>
      <c r="B61" s="280"/>
      <c r="C61" s="270"/>
      <c r="D61" s="285">
        <v>4.8780000000000001</v>
      </c>
      <c r="E61" s="190">
        <v>11.232760000000001</v>
      </c>
      <c r="F61" s="190">
        <v>13.169319999999999</v>
      </c>
      <c r="G61" s="190">
        <v>35.386319999999998</v>
      </c>
      <c r="H61" s="190">
        <v>17.077069999999999</v>
      </c>
      <c r="I61" s="190">
        <v>13.379719999999999</v>
      </c>
      <c r="J61" s="190">
        <v>16.086819999999999</v>
      </c>
      <c r="K61" s="190">
        <v>-0.86568000000000001</v>
      </c>
      <c r="L61" s="190">
        <v>23.462679999999999</v>
      </c>
      <c r="M61" s="190">
        <v>14.080209999999999</v>
      </c>
      <c r="N61" s="190">
        <v>174.5822</v>
      </c>
      <c r="O61" s="190">
        <v>11.06955</v>
      </c>
      <c r="P61" s="190">
        <v>-5.6684799999999997</v>
      </c>
      <c r="Q61" s="190">
        <v>3.0183800000000001</v>
      </c>
      <c r="R61" s="190">
        <v>14.69007</v>
      </c>
      <c r="S61" s="190">
        <v>8.8202999999999996</v>
      </c>
      <c r="T61" s="190">
        <v>14.744759999999999</v>
      </c>
      <c r="U61" s="190">
        <v>10.63569</v>
      </c>
      <c r="V61" s="190">
        <v>3.61049</v>
      </c>
      <c r="W61" s="190">
        <v>19.49475</v>
      </c>
      <c r="X61" s="190">
        <v>9.0798199999999998</v>
      </c>
      <c r="Y61" s="190">
        <v>9.4230560000000008</v>
      </c>
      <c r="Z61" s="190">
        <v>14.433450000000001</v>
      </c>
      <c r="AA61" s="190">
        <v>2.5804749999999999</v>
      </c>
      <c r="AB61" s="190">
        <v>12.939129999999999</v>
      </c>
      <c r="AC61" s="190">
        <v>-3.2752500000000002</v>
      </c>
      <c r="AD61" s="190">
        <v>44.287480000000002</v>
      </c>
      <c r="AE61" s="190">
        <v>29.243689999999997</v>
      </c>
      <c r="AF61" s="190">
        <v>221.90360000000001</v>
      </c>
      <c r="AG61" s="190">
        <v>10.26454</v>
      </c>
      <c r="AH61" s="190">
        <v>85.662350000000004</v>
      </c>
      <c r="AI61" s="190"/>
      <c r="AJ61" s="190"/>
      <c r="AK61" s="190"/>
      <c r="AL61" s="190"/>
      <c r="AM61" s="190"/>
    </row>
    <row r="62" spans="1:1005" ht="15" x14ac:dyDescent="0.25">
      <c r="A62" s="304">
        <f>YampaRiverInflow.TotalOutflow!A62</f>
        <v>46447</v>
      </c>
      <c r="B62" s="280"/>
      <c r="C62" s="270"/>
      <c r="D62" s="285">
        <v>3.944</v>
      </c>
      <c r="E62" s="190">
        <v>0.26749000000000001</v>
      </c>
      <c r="F62" s="190">
        <v>21.557400000000001</v>
      </c>
      <c r="G62" s="190">
        <v>29.812529999999999</v>
      </c>
      <c r="H62" s="190">
        <v>17.33398</v>
      </c>
      <c r="I62" s="190">
        <v>4.5499399999999994</v>
      </c>
      <c r="J62" s="190">
        <v>29.456400000000002</v>
      </c>
      <c r="K62" s="190">
        <v>7.59199</v>
      </c>
      <c r="L62" s="190">
        <v>0.58572999999999997</v>
      </c>
      <c r="M62" s="190">
        <v>5.9264799999999997</v>
      </c>
      <c r="N62" s="190">
        <v>168.7243</v>
      </c>
      <c r="O62" s="190">
        <v>24.415849999999999</v>
      </c>
      <c r="P62" s="190">
        <v>16.08663</v>
      </c>
      <c r="Q62" s="190">
        <v>3.1996100000000003</v>
      </c>
      <c r="R62" s="190">
        <v>10.91578</v>
      </c>
      <c r="S62" s="190">
        <v>55.120930000000001</v>
      </c>
      <c r="T62" s="190">
        <v>5.3349099999999998</v>
      </c>
      <c r="U62" s="190">
        <v>8.3023799999999994</v>
      </c>
      <c r="V62" s="190">
        <v>7.6192200000000003</v>
      </c>
      <c r="W62" s="190">
        <v>-3.1343100000000002</v>
      </c>
      <c r="X62" s="190">
        <v>2.8256300000000003</v>
      </c>
      <c r="Y62" s="190">
        <v>17.701610000000002</v>
      </c>
      <c r="Z62" s="190">
        <v>10.766690000000001</v>
      </c>
      <c r="AA62" s="190">
        <v>-2.6526999999999998</v>
      </c>
      <c r="AB62" s="190">
        <v>-4.7138400000000003</v>
      </c>
      <c r="AC62" s="190">
        <v>14.927820000000001</v>
      </c>
      <c r="AD62" s="190">
        <v>37.971170000000001</v>
      </c>
      <c r="AE62" s="190">
        <v>61.31456</v>
      </c>
      <c r="AF62" s="190">
        <v>316.43129999999996</v>
      </c>
      <c r="AG62" s="190">
        <v>30.523220000000002</v>
      </c>
      <c r="AH62" s="190">
        <v>99.089590000000001</v>
      </c>
      <c r="AI62" s="190"/>
      <c r="AJ62" s="190"/>
      <c r="AK62" s="190"/>
      <c r="AL62" s="190"/>
      <c r="AM62" s="190"/>
    </row>
    <row r="63" spans="1:1005" ht="15" x14ac:dyDescent="0.25">
      <c r="A63" s="304">
        <f>YampaRiverInflow.TotalOutflow!A63</f>
        <v>46478</v>
      </c>
      <c r="B63" s="280"/>
      <c r="C63" s="270"/>
      <c r="D63" s="285">
        <v>7.9370000000000003</v>
      </c>
      <c r="E63" s="190">
        <v>14.181340000000001</v>
      </c>
      <c r="F63" s="190">
        <v>10.90859</v>
      </c>
      <c r="G63" s="190">
        <v>31.157610000000002</v>
      </c>
      <c r="H63" s="190">
        <v>9.207790000000001</v>
      </c>
      <c r="I63" s="190">
        <v>-60.225830000000002</v>
      </c>
      <c r="J63" s="190">
        <v>53.373489999999997</v>
      </c>
      <c r="K63" s="190">
        <v>10.18976</v>
      </c>
      <c r="L63" s="190">
        <v>22.325830000000003</v>
      </c>
      <c r="M63" s="190">
        <v>12.528739999999999</v>
      </c>
      <c r="N63" s="190">
        <v>16.69754</v>
      </c>
      <c r="O63" s="190">
        <v>14.457510000000001</v>
      </c>
      <c r="P63" s="190">
        <v>15.693350000000001</v>
      </c>
      <c r="Q63" s="190">
        <v>12.19009</v>
      </c>
      <c r="R63" s="190">
        <v>15.191180000000001</v>
      </c>
      <c r="S63" s="190">
        <v>34.110879999999995</v>
      </c>
      <c r="T63" s="190">
        <v>18.928849999999997</v>
      </c>
      <c r="U63" s="190">
        <v>23.699870000000001</v>
      </c>
      <c r="V63" s="190">
        <v>14.320200000000002</v>
      </c>
      <c r="W63" s="190">
        <v>23.981200000000001</v>
      </c>
      <c r="X63" s="190">
        <v>12.70073</v>
      </c>
      <c r="Y63" s="190">
        <v>17.83746</v>
      </c>
      <c r="Z63" s="190">
        <v>12.692639999999999</v>
      </c>
      <c r="AA63" s="190">
        <v>-8.0273199999999996</v>
      </c>
      <c r="AB63" s="190">
        <v>5.617337</v>
      </c>
      <c r="AC63" s="190">
        <v>29.066040000000001</v>
      </c>
      <c r="AD63" s="190">
        <v>68.50724000000001</v>
      </c>
      <c r="AE63" s="190">
        <v>34.07152</v>
      </c>
      <c r="AF63" s="190">
        <v>40.68047</v>
      </c>
      <c r="AG63" s="190">
        <v>13.75267</v>
      </c>
      <c r="AH63" s="190">
        <v>16.01717</v>
      </c>
      <c r="AI63" s="190"/>
      <c r="AJ63" s="190"/>
      <c r="AK63" s="190"/>
      <c r="AL63" s="190"/>
      <c r="AM63" s="190"/>
    </row>
    <row r="64" spans="1:1005" ht="15" x14ac:dyDescent="0.25">
      <c r="A64" s="304">
        <f>YampaRiverInflow.TotalOutflow!A64</f>
        <v>46508</v>
      </c>
      <c r="B64" s="280"/>
      <c r="C64" s="270"/>
      <c r="D64" s="285">
        <v>6.3540000000000001</v>
      </c>
      <c r="E64" s="190">
        <v>16.225469999999998</v>
      </c>
      <c r="F64" s="190">
        <v>15.98751</v>
      </c>
      <c r="G64" s="190">
        <v>22.762439999999998</v>
      </c>
      <c r="H64" s="190">
        <v>16.884130000000003</v>
      </c>
      <c r="I64" s="190">
        <v>-18.579159999999998</v>
      </c>
      <c r="J64" s="190">
        <v>0.76658000000000004</v>
      </c>
      <c r="K64" s="190">
        <v>15.05968</v>
      </c>
      <c r="L64" s="190">
        <v>18.966650000000001</v>
      </c>
      <c r="M64" s="190">
        <v>6.8135300000000001</v>
      </c>
      <c r="N64" s="190">
        <v>10.48025</v>
      </c>
      <c r="O64" s="190">
        <v>-4.4347899999999996</v>
      </c>
      <c r="P64" s="190">
        <v>13.546040000000001</v>
      </c>
      <c r="Q64" s="190">
        <v>14.374000000000001</v>
      </c>
      <c r="R64" s="190">
        <v>20.312279999999998</v>
      </c>
      <c r="S64" s="190">
        <v>24.09412</v>
      </c>
      <c r="T64" s="190">
        <v>17.2925</v>
      </c>
      <c r="U64" s="190">
        <v>26.04485</v>
      </c>
      <c r="V64" s="190">
        <v>20.55932</v>
      </c>
      <c r="W64" s="190">
        <v>-2.9233899999999999</v>
      </c>
      <c r="X64" s="190">
        <v>20.669799999999999</v>
      </c>
      <c r="Y64" s="190">
        <v>13.049940000000001</v>
      </c>
      <c r="Z64" s="190">
        <v>22.04082</v>
      </c>
      <c r="AA64" s="190">
        <v>10.49208</v>
      </c>
      <c r="AB64" s="190">
        <v>8.221705</v>
      </c>
      <c r="AC64" s="190">
        <v>-6.3989399999999996</v>
      </c>
      <c r="AD64" s="190">
        <v>35.158190000000005</v>
      </c>
      <c r="AE64" s="190">
        <v>30.619150000000001</v>
      </c>
      <c r="AF64" s="190">
        <v>51.445999999999998</v>
      </c>
      <c r="AG64" s="190">
        <v>147.4316</v>
      </c>
      <c r="AH64" s="190">
        <v>31.464639999999999</v>
      </c>
      <c r="AI64" s="190"/>
      <c r="AJ64" s="190"/>
      <c r="AK64" s="190"/>
      <c r="AL64" s="190"/>
      <c r="AM64" s="190"/>
      <c r="ALQ64" s="172" t="e">
        <v>#N/A</v>
      </c>
    </row>
    <row r="65" spans="1:1005" ht="15" x14ac:dyDescent="0.25">
      <c r="A65" s="304">
        <f>YampaRiverInflow.TotalOutflow!A65</f>
        <v>46539</v>
      </c>
      <c r="B65" s="280"/>
      <c r="C65" s="270"/>
      <c r="D65" s="285">
        <v>6.5380000000000003</v>
      </c>
      <c r="E65" s="190">
        <v>16.579849999999997</v>
      </c>
      <c r="F65" s="190">
        <v>17.054269999999999</v>
      </c>
      <c r="G65" s="190">
        <v>19.0702</v>
      </c>
      <c r="H65" s="190">
        <v>13.2582</v>
      </c>
      <c r="I65" s="190">
        <v>34.340009999999999</v>
      </c>
      <c r="J65" s="190">
        <v>31.23612</v>
      </c>
      <c r="K65" s="190">
        <v>9.42577</v>
      </c>
      <c r="L65" s="190">
        <v>11.861139999999999</v>
      </c>
      <c r="M65" s="190">
        <v>3.2528800000000002</v>
      </c>
      <c r="N65" s="190">
        <v>10.676410000000001</v>
      </c>
      <c r="O65" s="190">
        <v>-12.562700000000001</v>
      </c>
      <c r="P65" s="190">
        <v>10.9498</v>
      </c>
      <c r="Q65" s="190">
        <v>4.9075899999999999</v>
      </c>
      <c r="R65" s="190">
        <v>20.479099999999999</v>
      </c>
      <c r="S65" s="190">
        <v>23.339099999999998</v>
      </c>
      <c r="T65" s="190">
        <v>14.779639999999999</v>
      </c>
      <c r="U65" s="190">
        <v>10.374750000000001</v>
      </c>
      <c r="V65" s="190">
        <v>15.253579999999999</v>
      </c>
      <c r="W65" s="190">
        <v>10.87237</v>
      </c>
      <c r="X65" s="190">
        <v>19.39621</v>
      </c>
      <c r="Y65" s="190">
        <v>18.288060000000002</v>
      </c>
      <c r="Z65" s="190">
        <v>0.1727841</v>
      </c>
      <c r="AA65" s="190">
        <v>6.1307309999999999</v>
      </c>
      <c r="AB65" s="190">
        <v>10.9467</v>
      </c>
      <c r="AC65" s="190">
        <v>-4.7618999999999998</v>
      </c>
      <c r="AD65" s="190">
        <v>38.329680000000003</v>
      </c>
      <c r="AE65" s="190">
        <v>17.90776</v>
      </c>
      <c r="AF65" s="190">
        <v>23.242540000000002</v>
      </c>
      <c r="AG65" s="190">
        <v>149.01420000000002</v>
      </c>
      <c r="AH65" s="190">
        <v>25.634610000000002</v>
      </c>
      <c r="AI65" s="190"/>
      <c r="AJ65" s="190"/>
      <c r="AK65" s="190"/>
      <c r="AL65" s="190"/>
      <c r="AM65" s="190"/>
      <c r="ALQ65" s="172" t="e">
        <v>#N/A</v>
      </c>
    </row>
    <row r="66" spans="1:1005" ht="15" x14ac:dyDescent="0.25">
      <c r="A66" s="304">
        <f>YampaRiverInflow.TotalOutflow!A66</f>
        <v>46569</v>
      </c>
      <c r="B66" s="280"/>
      <c r="C66" s="270"/>
      <c r="D66" s="285">
        <v>14.287000000000001</v>
      </c>
      <c r="E66" s="190">
        <v>19.69941</v>
      </c>
      <c r="F66" s="190">
        <v>17.99015</v>
      </c>
      <c r="G66" s="190">
        <v>13.171860000000001</v>
      </c>
      <c r="H66" s="190">
        <v>40.615339999999996</v>
      </c>
      <c r="I66" s="190">
        <v>26.544730000000001</v>
      </c>
      <c r="J66" s="190">
        <v>25.423359999999999</v>
      </c>
      <c r="K66" s="190">
        <v>13.888549999999999</v>
      </c>
      <c r="L66" s="190">
        <v>15.145760000000001</v>
      </c>
      <c r="M66" s="190">
        <v>6.6023500000000004</v>
      </c>
      <c r="N66" s="190">
        <v>10.07929</v>
      </c>
      <c r="O66" s="190">
        <v>4.5085600000000001</v>
      </c>
      <c r="P66" s="190">
        <v>26.234180000000002</v>
      </c>
      <c r="Q66" s="190">
        <v>12.146379999999999</v>
      </c>
      <c r="R66" s="190">
        <v>17.390999999999998</v>
      </c>
      <c r="S66" s="190">
        <v>17.51343</v>
      </c>
      <c r="T66" s="190">
        <v>34.483599999999996</v>
      </c>
      <c r="U66" s="190">
        <v>45.963620000000006</v>
      </c>
      <c r="V66" s="190">
        <v>28.082819999999998</v>
      </c>
      <c r="W66" s="190">
        <v>19.215400000000002</v>
      </c>
      <c r="X66" s="190">
        <v>17.710519999999999</v>
      </c>
      <c r="Y66" s="190">
        <v>20.118539999999999</v>
      </c>
      <c r="Z66" s="190">
        <v>18.059009999999997</v>
      </c>
      <c r="AA66" s="190">
        <v>20.378209999999999</v>
      </c>
      <c r="AB66" s="190">
        <v>15.53816</v>
      </c>
      <c r="AC66" s="190">
        <v>2.6186829999999999</v>
      </c>
      <c r="AD66" s="190">
        <v>37.980930000000001</v>
      </c>
      <c r="AE66" s="190">
        <v>46.885179999999998</v>
      </c>
      <c r="AF66" s="190">
        <v>38.639189999999999</v>
      </c>
      <c r="AG66" s="190">
        <v>161.9752</v>
      </c>
      <c r="AH66" s="190">
        <v>38.31944</v>
      </c>
      <c r="AI66" s="190"/>
      <c r="AJ66" s="190"/>
      <c r="AK66" s="190"/>
      <c r="AL66" s="190"/>
      <c r="AM66" s="190"/>
      <c r="ALQ66" s="172" t="e">
        <v>#N/A</v>
      </c>
    </row>
    <row r="67" spans="1:1005" ht="15" x14ac:dyDescent="0.25">
      <c r="A67" s="304">
        <f>YampaRiverInflow.TotalOutflow!A67</f>
        <v>46600</v>
      </c>
      <c r="B67" s="280"/>
      <c r="C67" s="270"/>
      <c r="D67" s="285">
        <v>13.164999999999999</v>
      </c>
      <c r="E67" s="190">
        <v>22.441749999999999</v>
      </c>
      <c r="F67" s="190">
        <v>26.15324</v>
      </c>
      <c r="G67" s="190">
        <v>32.817900000000002</v>
      </c>
      <c r="H67" s="190">
        <v>21.52835</v>
      </c>
      <c r="I67" s="190">
        <v>35.833640000000003</v>
      </c>
      <c r="J67" s="190">
        <v>31.181180000000001</v>
      </c>
      <c r="K67" s="190">
        <v>15.6302</v>
      </c>
      <c r="L67" s="190">
        <v>23.108509999999999</v>
      </c>
      <c r="M67" s="190">
        <v>11.401249999999999</v>
      </c>
      <c r="N67" s="190">
        <v>31.261939999999999</v>
      </c>
      <c r="O67" s="190">
        <v>3.6801999999999997</v>
      </c>
      <c r="P67" s="190">
        <v>14.693910000000001</v>
      </c>
      <c r="Q67" s="190">
        <v>25.271129999999999</v>
      </c>
      <c r="R67" s="190">
        <v>24.69454</v>
      </c>
      <c r="S67" s="190">
        <v>21.273709999999998</v>
      </c>
      <c r="T67" s="190">
        <v>24.753779999999999</v>
      </c>
      <c r="U67" s="190">
        <v>25.619619999999998</v>
      </c>
      <c r="V67" s="190">
        <v>36.973279999999995</v>
      </c>
      <c r="W67" s="190">
        <v>26.050840000000001</v>
      </c>
      <c r="X67" s="190">
        <v>15.60383</v>
      </c>
      <c r="Y67" s="190">
        <v>22.495830000000002</v>
      </c>
      <c r="Z67" s="190">
        <v>11.813360000000001</v>
      </c>
      <c r="AA67" s="190">
        <v>21.487629999999999</v>
      </c>
      <c r="AB67" s="190">
        <v>15.17426</v>
      </c>
      <c r="AC67" s="190">
        <v>1.5523019999999998</v>
      </c>
      <c r="AD67" s="190">
        <v>45.93045</v>
      </c>
      <c r="AE67" s="190">
        <v>51.271099999999997</v>
      </c>
      <c r="AF67" s="190">
        <v>50.55104</v>
      </c>
      <c r="AG67" s="190">
        <v>39.051919999999996</v>
      </c>
      <c r="AH67" s="190">
        <v>28.86665</v>
      </c>
      <c r="AI67" s="190"/>
      <c r="AJ67" s="190"/>
      <c r="AK67" s="190"/>
      <c r="AL67" s="190"/>
      <c r="AM67" s="190"/>
      <c r="ALQ67" s="172" t="e">
        <v>#N/A</v>
      </c>
    </row>
    <row r="68" spans="1:1005" ht="15" x14ac:dyDescent="0.25">
      <c r="A68" s="304">
        <f>YampaRiverInflow.TotalOutflow!A68</f>
        <v>46631</v>
      </c>
      <c r="B68" s="280"/>
      <c r="C68" s="270"/>
      <c r="D68" s="285">
        <v>11.956</v>
      </c>
      <c r="E68" s="190">
        <v>22.33502</v>
      </c>
      <c r="F68" s="190">
        <v>48.394019999999998</v>
      </c>
      <c r="G68" s="190">
        <v>28.478590000000001</v>
      </c>
      <c r="H68" s="190">
        <v>11.490879999999999</v>
      </c>
      <c r="I68" s="190">
        <v>18.042580000000001</v>
      </c>
      <c r="J68" s="190">
        <v>23.867799999999999</v>
      </c>
      <c r="K68" s="190">
        <v>14.97372</v>
      </c>
      <c r="L68" s="190">
        <v>17.04288</v>
      </c>
      <c r="M68" s="190">
        <v>23.401450000000001</v>
      </c>
      <c r="N68" s="190">
        <v>6.1058300000000001</v>
      </c>
      <c r="O68" s="190">
        <v>5.0821000000000005</v>
      </c>
      <c r="P68" s="190">
        <v>18.601369999999999</v>
      </c>
      <c r="Q68" s="190">
        <v>14.47564</v>
      </c>
      <c r="R68" s="190">
        <v>21.351419999999997</v>
      </c>
      <c r="S68" s="190">
        <v>17.48638</v>
      </c>
      <c r="T68" s="190">
        <v>30.457650000000001</v>
      </c>
      <c r="U68" s="190">
        <v>31.318210000000001</v>
      </c>
      <c r="V68" s="190">
        <v>23.158259999999999</v>
      </c>
      <c r="W68" s="190">
        <v>13.249139999999999</v>
      </c>
      <c r="X68" s="190">
        <v>19.108810000000002</v>
      </c>
      <c r="Y68" s="190">
        <v>13.42262</v>
      </c>
      <c r="Z68" s="190">
        <v>16.063879999999997</v>
      </c>
      <c r="AA68" s="190">
        <v>9.2318680000000004</v>
      </c>
      <c r="AB68" s="190">
        <v>25.419049999999999</v>
      </c>
      <c r="AC68" s="190">
        <v>3.7183029999999997</v>
      </c>
      <c r="AD68" s="190">
        <v>44.919650000000004</v>
      </c>
      <c r="AE68" s="190">
        <v>38.738219999999998</v>
      </c>
      <c r="AF68" s="190">
        <v>36.226120000000002</v>
      </c>
      <c r="AG68" s="190">
        <v>28.125509999999998</v>
      </c>
      <c r="AH68" s="190">
        <v>31.235990000000001</v>
      </c>
      <c r="AI68" s="190"/>
      <c r="AJ68" s="190"/>
      <c r="AK68" s="190"/>
      <c r="AL68" s="190"/>
      <c r="AM68" s="190"/>
      <c r="ALQ68" s="172" t="e">
        <v>#N/A</v>
      </c>
    </row>
    <row r="69" spans="1:1005" ht="15" x14ac:dyDescent="0.25">
      <c r="A69" s="304"/>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190"/>
      <c r="AJ69" s="190"/>
      <c r="AK69" s="190"/>
      <c r="AL69" s="190"/>
      <c r="AM69" s="190"/>
      <c r="ALQ69" s="172" t="e">
        <v>#N/A</v>
      </c>
    </row>
    <row r="70" spans="1:1005" ht="15" x14ac:dyDescent="0.25">
      <c r="A70" s="304"/>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190"/>
      <c r="AJ70" s="190"/>
      <c r="AK70" s="190"/>
      <c r="AL70" s="190"/>
      <c r="AM70" s="190"/>
      <c r="ALQ70" s="172" t="e">
        <v>#N/A</v>
      </c>
    </row>
    <row r="71" spans="1:1005" ht="15" x14ac:dyDescent="0.25">
      <c r="A71" s="304"/>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190"/>
      <c r="AJ71" s="190"/>
      <c r="AK71" s="190"/>
      <c r="AL71" s="190"/>
      <c r="AM71" s="190"/>
      <c r="ALQ71" s="172" t="e">
        <v>#N/A</v>
      </c>
    </row>
    <row r="72" spans="1:1005" ht="12.75" customHeight="1" x14ac:dyDescent="0.25">
      <c r="A72" s="304"/>
      <c r="B72" s="279"/>
      <c r="C72" s="269"/>
      <c r="D72" s="296"/>
      <c r="AI72" s="190"/>
      <c r="AJ72" s="190"/>
      <c r="AK72" s="190"/>
      <c r="AL72" s="190"/>
      <c r="AM72" s="190"/>
      <c r="ALQ72" s="172" t="e">
        <v>#N/A</v>
      </c>
    </row>
    <row r="73" spans="1:1005" ht="12.75" customHeight="1" x14ac:dyDescent="0.25">
      <c r="A73" s="304"/>
      <c r="B73" s="279"/>
      <c r="C73" s="269"/>
      <c r="D73" s="296"/>
      <c r="E73" s="190"/>
      <c r="AI73" s="190"/>
      <c r="AJ73" s="190"/>
      <c r="AK73" s="190"/>
      <c r="AL73" s="190"/>
      <c r="AM73" s="190"/>
    </row>
    <row r="74" spans="1:1005" ht="12.75" customHeight="1" x14ac:dyDescent="0.25">
      <c r="A74" s="304"/>
      <c r="B74" s="279"/>
      <c r="C74" s="269"/>
      <c r="D74" s="296"/>
      <c r="AI74" s="190"/>
      <c r="AJ74" s="190"/>
      <c r="AK74" s="190"/>
      <c r="AL74" s="190"/>
      <c r="AM74" s="190"/>
    </row>
    <row r="75" spans="1:1005" ht="12.75" customHeight="1" x14ac:dyDescent="0.25">
      <c r="A75" s="304"/>
      <c r="B75" s="279"/>
      <c r="C75" s="269"/>
      <c r="D75" s="296"/>
      <c r="AI75" s="190"/>
      <c r="AJ75" s="190"/>
      <c r="AK75" s="190"/>
      <c r="AL75" s="190"/>
      <c r="AM75" s="190"/>
    </row>
    <row r="76" spans="1:1005" ht="12.75" customHeight="1" x14ac:dyDescent="0.25">
      <c r="A76" s="304"/>
      <c r="B76" s="279"/>
      <c r="C76" s="269"/>
      <c r="D76" s="296"/>
      <c r="AI76" s="190"/>
      <c r="AJ76" s="190"/>
      <c r="AK76" s="190"/>
      <c r="AL76" s="190"/>
      <c r="AM76" s="190"/>
    </row>
    <row r="77" spans="1:1005" ht="12.75" customHeight="1" x14ac:dyDescent="0.25">
      <c r="A77" s="304"/>
      <c r="B77" s="279"/>
      <c r="C77" s="269"/>
      <c r="D77" s="296"/>
      <c r="AI77" s="190"/>
      <c r="AJ77" s="190"/>
      <c r="AK77" s="190"/>
      <c r="AL77" s="190"/>
      <c r="AM77" s="190"/>
    </row>
    <row r="78" spans="1:1005" ht="12.75" customHeight="1" x14ac:dyDescent="0.25">
      <c r="A78" s="304"/>
      <c r="B78" s="279"/>
      <c r="C78" s="269"/>
      <c r="D78" s="296"/>
      <c r="AI78" s="190"/>
      <c r="AJ78" s="190"/>
      <c r="AK78" s="190"/>
      <c r="AL78" s="190"/>
      <c r="AM78" s="190"/>
    </row>
    <row r="79" spans="1:1005" ht="12.75" customHeight="1" x14ac:dyDescent="0.25">
      <c r="A79" s="304"/>
      <c r="B79" s="279"/>
      <c r="C79" s="269"/>
      <c r="D79" s="296"/>
      <c r="AI79" s="190"/>
      <c r="AJ79" s="190"/>
      <c r="AK79" s="190"/>
      <c r="AL79" s="190"/>
      <c r="AM79" s="190"/>
    </row>
    <row r="80" spans="1:1005" ht="12.75" customHeight="1" x14ac:dyDescent="0.25">
      <c r="A80" s="304"/>
      <c r="B80" s="279"/>
      <c r="C80" s="269"/>
      <c r="D80" s="296"/>
      <c r="AI80" s="190"/>
      <c r="AJ80" s="190"/>
      <c r="AK80" s="190"/>
      <c r="AL80" s="190"/>
      <c r="AM80" s="190"/>
    </row>
    <row r="81" spans="1:39" ht="12.75" customHeight="1" x14ac:dyDescent="0.25">
      <c r="A81" s="304"/>
      <c r="B81" s="279"/>
      <c r="C81" s="269"/>
      <c r="D81" s="296"/>
      <c r="AI81" s="190"/>
      <c r="AJ81" s="190"/>
      <c r="AK81" s="190"/>
      <c r="AL81" s="190"/>
      <c r="AM81" s="190"/>
    </row>
    <row r="82" spans="1:39" ht="12.75" customHeight="1" x14ac:dyDescent="0.25">
      <c r="A82" s="304"/>
      <c r="B82" s="279"/>
      <c r="C82" s="269"/>
      <c r="D82" s="296"/>
      <c r="AI82" s="190"/>
      <c r="AJ82" s="190"/>
      <c r="AK82" s="190"/>
      <c r="AL82" s="190"/>
      <c r="AM82" s="190"/>
    </row>
    <row r="83" spans="1:39" ht="12.75" customHeight="1" x14ac:dyDescent="0.25">
      <c r="A83" s="304"/>
      <c r="B83" s="279"/>
      <c r="C83" s="269"/>
      <c r="D83" s="296"/>
      <c r="AI83" s="190"/>
      <c r="AJ83" s="190"/>
      <c r="AK83" s="190"/>
      <c r="AL83" s="190"/>
      <c r="AM83" s="190"/>
    </row>
    <row r="84" spans="1:39" ht="12.75" customHeight="1" x14ac:dyDescent="0.25">
      <c r="A84" s="304"/>
      <c r="B84" s="279"/>
      <c r="C84" s="269"/>
      <c r="D84" s="296"/>
      <c r="AI84" s="190"/>
      <c r="AJ84" s="190"/>
      <c r="AK84" s="190"/>
      <c r="AL84" s="190"/>
      <c r="AM84" s="190"/>
    </row>
    <row r="85" spans="1:39" ht="12.75" customHeight="1" x14ac:dyDescent="0.25">
      <c r="AI85" s="190"/>
      <c r="AJ85" s="190"/>
      <c r="AK85" s="190"/>
      <c r="AL85" s="190"/>
      <c r="AM85" s="190"/>
    </row>
    <row r="86" spans="1:39" ht="12.75" customHeight="1" x14ac:dyDescent="0.25">
      <c r="AI86" s="190"/>
      <c r="AJ86" s="190"/>
      <c r="AK86" s="190"/>
      <c r="AL86" s="190"/>
      <c r="AM86" s="190"/>
    </row>
    <row r="87" spans="1:39" ht="12.75" customHeight="1" x14ac:dyDescent="0.25">
      <c r="AI87" s="190"/>
      <c r="AJ87" s="190"/>
      <c r="AK87" s="190"/>
      <c r="AL87" s="190"/>
      <c r="AM87" s="190"/>
    </row>
    <row r="88" spans="1:39" ht="12.75" customHeight="1" x14ac:dyDescent="0.25">
      <c r="AI88" s="190"/>
      <c r="AJ88" s="190"/>
      <c r="AK88" s="190"/>
      <c r="AL88" s="190"/>
      <c r="AM88" s="190"/>
    </row>
    <row r="89" spans="1:39" ht="12.75" customHeight="1" x14ac:dyDescent="0.25">
      <c r="AI89" s="190"/>
      <c r="AJ89" s="190"/>
      <c r="AK89" s="190"/>
      <c r="AL89" s="190"/>
      <c r="AM89" s="190"/>
    </row>
    <row r="90" spans="1:39" ht="12.75" customHeight="1" x14ac:dyDescent="0.25">
      <c r="AI90" s="190"/>
      <c r="AJ90" s="190"/>
      <c r="AK90" s="190"/>
      <c r="AL90" s="190"/>
      <c r="AM90" s="190"/>
    </row>
    <row r="91" spans="1:39" ht="12.75" customHeight="1" x14ac:dyDescent="0.25">
      <c r="AI91" s="190"/>
      <c r="AJ91" s="190"/>
      <c r="AK91" s="190"/>
      <c r="AL91" s="190"/>
      <c r="AM91" s="190"/>
    </row>
    <row r="92" spans="1:39" ht="12.75" customHeight="1" x14ac:dyDescent="0.25">
      <c r="AI92" s="190"/>
      <c r="AJ92" s="190"/>
      <c r="AK92" s="190"/>
      <c r="AL92" s="190"/>
      <c r="AM92" s="190"/>
    </row>
    <row r="93" spans="1:39" ht="12.75" customHeight="1" x14ac:dyDescent="0.25">
      <c r="AI93" s="190"/>
      <c r="AJ93" s="190"/>
      <c r="AK93" s="190"/>
      <c r="AL93" s="190"/>
      <c r="AM93" s="190"/>
    </row>
    <row r="94" spans="1:39" ht="12.75" customHeight="1" x14ac:dyDescent="0.25">
      <c r="AI94" s="190"/>
      <c r="AJ94" s="190"/>
      <c r="AK94" s="190"/>
      <c r="AL94" s="190"/>
      <c r="AM94" s="190"/>
    </row>
    <row r="95" spans="1:39" ht="12.75" customHeight="1" x14ac:dyDescent="0.25">
      <c r="AI95" s="190"/>
      <c r="AJ95" s="190"/>
      <c r="AK95" s="190"/>
      <c r="AL95" s="190"/>
      <c r="AM95" s="190"/>
    </row>
    <row r="96" spans="1:39" ht="12.75" customHeight="1" x14ac:dyDescent="0.25">
      <c r="AI96" s="190"/>
      <c r="AJ96" s="190"/>
      <c r="AK96" s="190"/>
      <c r="AL96" s="190"/>
      <c r="AM96" s="190"/>
    </row>
    <row r="97" spans="35:39" ht="12.75" customHeight="1" x14ac:dyDescent="0.25">
      <c r="AI97" s="190"/>
      <c r="AJ97" s="190"/>
      <c r="AK97" s="190"/>
      <c r="AL97" s="190"/>
      <c r="AM97" s="190"/>
    </row>
    <row r="98" spans="35:39" ht="12.75" customHeight="1" x14ac:dyDescent="0.25">
      <c r="AI98" s="190"/>
      <c r="AJ98" s="190"/>
      <c r="AK98" s="190"/>
      <c r="AL98" s="190"/>
      <c r="AM98" s="190"/>
    </row>
    <row r="99" spans="35:39" ht="12.75" customHeight="1" x14ac:dyDescent="0.25">
      <c r="AI99" s="190"/>
      <c r="AJ99" s="190"/>
      <c r="AK99" s="190"/>
      <c r="AL99" s="190"/>
      <c r="AM99" s="190"/>
    </row>
    <row r="100" spans="35:39" ht="12.75" customHeight="1" x14ac:dyDescent="0.25">
      <c r="AI100" s="190"/>
      <c r="AJ100" s="190"/>
      <c r="AK100" s="190"/>
      <c r="AL100" s="190"/>
      <c r="AM100" s="190"/>
    </row>
    <row r="101" spans="35:39" ht="12.75" customHeight="1" x14ac:dyDescent="0.25">
      <c r="AI101" s="190"/>
      <c r="AJ101" s="190"/>
      <c r="AK101" s="190"/>
      <c r="AL101" s="190"/>
      <c r="AM101" s="190"/>
    </row>
    <row r="102" spans="35:39" ht="12.75" customHeight="1" x14ac:dyDescent="0.25">
      <c r="AI102" s="190"/>
      <c r="AJ102" s="190"/>
      <c r="AK102" s="190"/>
      <c r="AL102" s="190"/>
      <c r="AM102" s="190"/>
    </row>
    <row r="103" spans="35:39" ht="12.75" customHeight="1" x14ac:dyDescent="0.25">
      <c r="AI103" s="190"/>
      <c r="AJ103" s="190"/>
      <c r="AK103" s="190"/>
      <c r="AL103" s="190"/>
      <c r="AM103" s="190"/>
    </row>
    <row r="104" spans="35:39" ht="12.75" customHeight="1" x14ac:dyDescent="0.25">
      <c r="AI104" s="190"/>
      <c r="AJ104" s="190"/>
      <c r="AK104" s="190"/>
      <c r="AL104" s="190"/>
      <c r="AM104" s="190"/>
    </row>
    <row r="105" spans="35:39" ht="12.75" customHeight="1" x14ac:dyDescent="0.25">
      <c r="AI105" s="190"/>
      <c r="AJ105" s="190"/>
      <c r="AK105" s="190"/>
      <c r="AL105" s="190"/>
      <c r="AM105" s="190"/>
    </row>
    <row r="106" spans="35:39" ht="12.75" customHeight="1" x14ac:dyDescent="0.25">
      <c r="AI106" s="190"/>
      <c r="AJ106" s="190"/>
      <c r="AK106" s="190"/>
      <c r="AL106" s="190"/>
      <c r="AM106" s="190"/>
    </row>
    <row r="107" spans="35:39" ht="12.75" customHeight="1" x14ac:dyDescent="0.25">
      <c r="AI107" s="190"/>
      <c r="AJ107" s="190"/>
      <c r="AK107" s="190"/>
      <c r="AL107" s="190"/>
      <c r="AM107" s="190"/>
    </row>
    <row r="108" spans="35:39" ht="12.75" customHeight="1" x14ac:dyDescent="0.25">
      <c r="AI108" s="190"/>
      <c r="AJ108" s="190"/>
      <c r="AK108" s="190"/>
      <c r="AL108" s="190"/>
      <c r="AM108" s="190"/>
    </row>
    <row r="109" spans="35:39" ht="12.75" customHeight="1" x14ac:dyDescent="0.25">
      <c r="AI109" s="190"/>
      <c r="AJ109" s="190"/>
      <c r="AK109" s="190"/>
      <c r="AL109" s="190"/>
      <c r="AM109" s="190"/>
    </row>
    <row r="110" spans="35:39" ht="12.75" customHeight="1" x14ac:dyDescent="0.25">
      <c r="AI110" s="190"/>
      <c r="AJ110" s="190"/>
      <c r="AK110" s="190"/>
      <c r="AL110" s="190"/>
      <c r="AM110" s="190"/>
    </row>
    <row r="111" spans="35:39" ht="12.75" customHeight="1" x14ac:dyDescent="0.25">
      <c r="AI111" s="190"/>
      <c r="AJ111" s="190"/>
      <c r="AK111" s="190"/>
      <c r="AL111" s="190"/>
      <c r="AM111" s="190"/>
    </row>
    <row r="112" spans="35:39" ht="12.75" customHeight="1" x14ac:dyDescent="0.25">
      <c r="AI112" s="190"/>
      <c r="AJ112" s="190"/>
      <c r="AK112" s="190"/>
      <c r="AL112" s="190"/>
      <c r="AM112" s="190"/>
    </row>
    <row r="113" spans="35:39" ht="12.75" customHeight="1" x14ac:dyDescent="0.25">
      <c r="AI113" s="190"/>
      <c r="AJ113" s="190"/>
      <c r="AK113" s="190"/>
      <c r="AL113" s="190"/>
      <c r="AM113" s="190"/>
    </row>
  </sheetData>
  <mergeCells count="1">
    <mergeCell ref="B1:AH1"/>
  </mergeCells>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
  <dimension ref="A1:BC80"/>
  <sheetViews>
    <sheetView workbookViewId="0">
      <selection activeCell="C34" sqref="C34"/>
    </sheetView>
  </sheetViews>
  <sheetFormatPr defaultColWidth="18.7109375" defaultRowHeight="12.75" customHeight="1" x14ac:dyDescent="0.25"/>
  <cols>
    <col min="1" max="1" width="9.140625" customWidth="1"/>
    <col min="2" max="2" width="5" customWidth="1"/>
    <col min="3" max="3" width="32" bestFit="1" customWidth="1"/>
    <col min="4" max="4" width="16.28515625" bestFit="1" customWidth="1"/>
    <col min="5" max="5" width="5.5703125" customWidth="1"/>
    <col min="6" max="6" width="9.140625" customWidth="1"/>
    <col min="7" max="7" width="9.7109375" bestFit="1" customWidth="1"/>
    <col min="8" max="8" width="5.42578125" customWidth="1"/>
    <col min="9" max="9" width="3" style="1" bestFit="1" customWidth="1"/>
    <col min="10" max="10" width="11.28515625" style="1" bestFit="1" customWidth="1"/>
    <col min="11" max="11" width="9.140625" bestFit="1" customWidth="1"/>
    <col min="12" max="12" width="16.7109375" bestFit="1" customWidth="1"/>
    <col min="13" max="13" width="5.5703125" customWidth="1"/>
    <col min="14" max="14" width="31.42578125" customWidth="1"/>
    <col min="15" max="15" width="24.7109375" customWidth="1"/>
    <col min="16" max="16" width="12.7109375" customWidth="1"/>
    <col min="17" max="40" width="9.140625" customWidth="1"/>
    <col min="41" max="42" width="17.140625" customWidth="1"/>
    <col min="43" max="49" width="9.140625" customWidth="1"/>
    <col min="50" max="50" width="11.28515625" customWidth="1"/>
    <col min="51" max="51" width="12.85546875" customWidth="1"/>
    <col min="52" max="53" width="9.140625" customWidth="1"/>
    <col min="54" max="55" width="10.7109375" customWidth="1"/>
  </cols>
  <sheetData>
    <row r="1" spans="2:55" ht="15" x14ac:dyDescent="0.25">
      <c r="B1" s="340" t="s">
        <v>20</v>
      </c>
      <c r="C1" s="340"/>
      <c r="D1" s="340"/>
      <c r="F1" s="340" t="s">
        <v>21</v>
      </c>
      <c r="G1" s="340"/>
      <c r="I1" s="340" t="s">
        <v>24</v>
      </c>
      <c r="J1" s="340"/>
      <c r="K1" s="340"/>
      <c r="L1" s="340"/>
      <c r="N1" s="340" t="s">
        <v>40</v>
      </c>
      <c r="O1" s="340"/>
      <c r="P1" s="13"/>
      <c r="R1" s="342" t="s">
        <v>120</v>
      </c>
      <c r="S1" s="342"/>
      <c r="X1">
        <v>2</v>
      </c>
      <c r="Y1" t="s">
        <v>3</v>
      </c>
    </row>
    <row r="2" spans="2:55" ht="15.75" thickBot="1" x14ac:dyDescent="0.3">
      <c r="B2" s="9" t="s">
        <v>0</v>
      </c>
      <c r="C2" s="9" t="s">
        <v>1</v>
      </c>
      <c r="D2" s="9" t="s">
        <v>2</v>
      </c>
      <c r="E2">
        <f>COUNTA(C3:C30)</f>
        <v>19</v>
      </c>
      <c r="F2" s="9" t="s">
        <v>0</v>
      </c>
      <c r="G2" s="9" t="s">
        <v>19</v>
      </c>
      <c r="I2" s="9" t="s">
        <v>0</v>
      </c>
      <c r="J2" s="9" t="s">
        <v>26</v>
      </c>
      <c r="K2" s="9" t="s">
        <v>25</v>
      </c>
      <c r="L2" s="9" t="s">
        <v>27</v>
      </c>
      <c r="N2" s="12" t="s">
        <v>42</v>
      </c>
      <c r="O2" s="13"/>
      <c r="P2" s="13"/>
      <c r="R2" s="113" t="s">
        <v>121</v>
      </c>
      <c r="S2" s="113" t="s">
        <v>122</v>
      </c>
      <c r="X2">
        <v>3</v>
      </c>
      <c r="Y2" t="s">
        <v>4</v>
      </c>
    </row>
    <row r="3" spans="2:55" ht="15.75" thickBot="1" x14ac:dyDescent="0.3">
      <c r="B3" s="8">
        <v>1</v>
      </c>
      <c r="C3" s="4" t="s">
        <v>3</v>
      </c>
      <c r="D3" s="4" t="s">
        <v>12</v>
      </c>
      <c r="F3" s="12" t="s">
        <v>45</v>
      </c>
      <c r="G3" s="6" t="s">
        <v>45</v>
      </c>
      <c r="I3" s="7">
        <v>1</v>
      </c>
      <c r="J3" s="6" t="s">
        <v>28</v>
      </c>
      <c r="K3" s="6">
        <v>2009</v>
      </c>
      <c r="L3" s="6"/>
      <c r="N3" s="9" t="s">
        <v>43</v>
      </c>
      <c r="O3" s="9" t="s">
        <v>41</v>
      </c>
      <c r="P3" s="9" t="s">
        <v>187</v>
      </c>
      <c r="R3" s="114">
        <v>50</v>
      </c>
      <c r="S3" s="115">
        <v>100</v>
      </c>
      <c r="X3">
        <v>4</v>
      </c>
      <c r="Y3" t="s">
        <v>5</v>
      </c>
    </row>
    <row r="4" spans="2:55" ht="15" x14ac:dyDescent="0.25">
      <c r="B4" s="8">
        <v>2</v>
      </c>
      <c r="C4" s="4" t="s">
        <v>4</v>
      </c>
      <c r="D4" s="4" t="s">
        <v>13</v>
      </c>
      <c r="F4" s="12" t="s">
        <v>46</v>
      </c>
      <c r="G4" s="6" t="s">
        <v>46</v>
      </c>
      <c r="I4" s="7">
        <v>2</v>
      </c>
      <c r="J4" s="6" t="s">
        <v>29</v>
      </c>
      <c r="K4" s="6">
        <v>2010</v>
      </c>
      <c r="L4" s="6">
        <v>60</v>
      </c>
      <c r="N4" s="4" t="s">
        <v>3</v>
      </c>
      <c r="O4" s="96" t="s">
        <v>194</v>
      </c>
      <c r="P4" s="96">
        <v>2</v>
      </c>
      <c r="R4" s="342" t="s">
        <v>148</v>
      </c>
      <c r="S4" s="342"/>
      <c r="X4">
        <v>5</v>
      </c>
      <c r="Y4" t="s">
        <v>6</v>
      </c>
      <c r="AZ4">
        <v>2</v>
      </c>
    </row>
    <row r="5" spans="2:55" ht="15.75" thickBot="1" x14ac:dyDescent="0.3">
      <c r="B5" s="8">
        <v>3</v>
      </c>
      <c r="C5" s="4" t="s">
        <v>5</v>
      </c>
      <c r="D5" s="4" t="s">
        <v>22</v>
      </c>
      <c r="F5" s="12" t="s">
        <v>47</v>
      </c>
      <c r="G5" s="6" t="s">
        <v>47</v>
      </c>
      <c r="I5" s="7">
        <v>3</v>
      </c>
      <c r="J5" s="6" t="s">
        <v>30</v>
      </c>
      <c r="K5" s="6">
        <v>2011</v>
      </c>
      <c r="L5" s="6">
        <v>61</v>
      </c>
      <c r="N5" s="4" t="s">
        <v>4</v>
      </c>
      <c r="O5" s="96" t="s">
        <v>195</v>
      </c>
      <c r="P5" s="96">
        <v>3</v>
      </c>
      <c r="R5" s="127" t="s">
        <v>121</v>
      </c>
      <c r="S5" s="127" t="s">
        <v>122</v>
      </c>
      <c r="X5">
        <v>6</v>
      </c>
      <c r="Y5" t="s">
        <v>7</v>
      </c>
      <c r="AD5" s="341" t="s">
        <v>49</v>
      </c>
      <c r="AE5" s="341"/>
      <c r="AF5" s="341"/>
      <c r="AG5" s="341"/>
      <c r="AH5" s="341"/>
      <c r="AI5" s="341"/>
      <c r="AK5" s="343" t="s">
        <v>59</v>
      </c>
      <c r="AL5" s="343"/>
      <c r="AO5" s="343" t="s">
        <v>155</v>
      </c>
      <c r="AP5" s="343"/>
      <c r="AX5" s="343" t="s">
        <v>98</v>
      </c>
      <c r="AY5" s="343"/>
      <c r="AZ5" s="343"/>
      <c r="BB5" t="s">
        <v>188</v>
      </c>
      <c r="BC5" t="s">
        <v>189</v>
      </c>
    </row>
    <row r="6" spans="2:55" ht="15.75" thickBot="1" x14ac:dyDescent="0.3">
      <c r="B6" s="8">
        <v>4</v>
      </c>
      <c r="C6" s="4" t="s">
        <v>6</v>
      </c>
      <c r="D6" s="4" t="s">
        <v>14</v>
      </c>
      <c r="F6" s="7">
        <v>1</v>
      </c>
      <c r="G6" s="96">
        <v>1991</v>
      </c>
      <c r="I6" s="7">
        <v>4</v>
      </c>
      <c r="J6" s="6" t="s">
        <v>31</v>
      </c>
      <c r="K6" s="6">
        <v>2012</v>
      </c>
      <c r="L6" s="6">
        <v>62</v>
      </c>
      <c r="N6" s="4" t="s">
        <v>5</v>
      </c>
      <c r="O6" s="96" t="s">
        <v>196</v>
      </c>
      <c r="P6" s="96">
        <v>4</v>
      </c>
      <c r="R6" s="128">
        <v>30</v>
      </c>
      <c r="S6" s="129">
        <f>Comparison!$C$3</f>
        <v>65</v>
      </c>
      <c r="X6">
        <v>7</v>
      </c>
      <c r="Y6" t="s">
        <v>9</v>
      </c>
      <c r="AD6" s="39"/>
      <c r="AE6" s="40"/>
      <c r="AF6" s="40" t="s">
        <v>50</v>
      </c>
      <c r="AG6" s="40" t="s">
        <v>51</v>
      </c>
      <c r="AH6" s="40" t="s">
        <v>52</v>
      </c>
      <c r="AI6" s="41" t="s">
        <v>53</v>
      </c>
      <c r="AK6" s="339" t="s">
        <v>60</v>
      </c>
      <c r="AL6" s="339"/>
      <c r="AO6" s="339" t="s">
        <v>156</v>
      </c>
      <c r="AP6" s="339"/>
      <c r="AX6" s="95">
        <v>1</v>
      </c>
      <c r="AY6" s="95" t="s">
        <v>28</v>
      </c>
      <c r="AZ6" s="95">
        <f>IF($AZ$4=1,24,60)</f>
        <v>60</v>
      </c>
      <c r="BB6">
        <v>24</v>
      </c>
      <c r="BC6">
        <v>60</v>
      </c>
    </row>
    <row r="7" spans="2:55" ht="15" x14ac:dyDescent="0.25">
      <c r="B7" s="8">
        <v>5</v>
      </c>
      <c r="C7" s="4" t="s">
        <v>7</v>
      </c>
      <c r="D7" s="4" t="s">
        <v>15</v>
      </c>
      <c r="F7" s="7">
        <v>2</v>
      </c>
      <c r="G7" s="96">
        <v>1992</v>
      </c>
      <c r="I7" s="7">
        <v>5</v>
      </c>
      <c r="J7" s="6" t="s">
        <v>32</v>
      </c>
      <c r="K7" s="6">
        <v>2013</v>
      </c>
      <c r="L7" s="6">
        <v>63</v>
      </c>
      <c r="N7" s="4" t="s">
        <v>6</v>
      </c>
      <c r="O7" s="96" t="s">
        <v>197</v>
      </c>
      <c r="P7" s="96">
        <v>5</v>
      </c>
      <c r="X7">
        <v>8</v>
      </c>
      <c r="Y7" t="s">
        <v>10</v>
      </c>
      <c r="AD7" s="42">
        <v>1991</v>
      </c>
      <c r="AE7" s="62"/>
      <c r="AF7" s="43">
        <v>179</v>
      </c>
      <c r="AG7" s="43">
        <v>254</v>
      </c>
      <c r="AH7" s="43">
        <v>122</v>
      </c>
      <c r="AI7" s="44">
        <v>1</v>
      </c>
      <c r="AK7" s="339" t="s">
        <v>61</v>
      </c>
      <c r="AL7" s="339"/>
      <c r="AO7" s="339" t="s">
        <v>157</v>
      </c>
      <c r="AP7" s="339"/>
      <c r="AX7" s="95">
        <v>2</v>
      </c>
      <c r="AY7" s="95" t="s">
        <v>29</v>
      </c>
      <c r="AZ7" s="95">
        <f>IF($AZ$4=1,32,68)</f>
        <v>68</v>
      </c>
      <c r="BB7">
        <v>32</v>
      </c>
      <c r="BC7">
        <v>68</v>
      </c>
    </row>
    <row r="8" spans="2:55" ht="15" x14ac:dyDescent="0.25">
      <c r="B8" s="8">
        <v>6</v>
      </c>
      <c r="C8" s="4" t="s">
        <v>9</v>
      </c>
      <c r="D8" s="4" t="s">
        <v>23</v>
      </c>
      <c r="F8" s="7">
        <v>3</v>
      </c>
      <c r="G8" s="96">
        <v>1993</v>
      </c>
      <c r="I8" s="7">
        <v>6</v>
      </c>
      <c r="J8" s="6" t="s">
        <v>33</v>
      </c>
      <c r="K8" s="6">
        <v>2014</v>
      </c>
      <c r="L8" s="6">
        <v>64</v>
      </c>
      <c r="N8" s="4" t="s">
        <v>7</v>
      </c>
      <c r="O8" s="96" t="s">
        <v>198</v>
      </c>
      <c r="P8" s="96">
        <v>6</v>
      </c>
      <c r="X8">
        <v>9</v>
      </c>
      <c r="Y8" t="s">
        <v>11</v>
      </c>
      <c r="AD8" s="42">
        <v>1992</v>
      </c>
      <c r="AE8" s="63"/>
      <c r="AF8" s="43">
        <v>137</v>
      </c>
      <c r="AG8" s="43">
        <v>231</v>
      </c>
      <c r="AH8" s="43">
        <v>137</v>
      </c>
      <c r="AI8" s="44">
        <v>2</v>
      </c>
      <c r="AK8" s="339" t="s">
        <v>62</v>
      </c>
      <c r="AL8" s="339"/>
      <c r="AO8" s="339" t="s">
        <v>158</v>
      </c>
      <c r="AP8" s="339"/>
      <c r="AX8" s="95">
        <v>3</v>
      </c>
      <c r="AY8" s="95" t="s">
        <v>30</v>
      </c>
      <c r="AZ8" s="95">
        <f>IF($AZ$4=1,31,67)</f>
        <v>67</v>
      </c>
      <c r="BB8">
        <v>31</v>
      </c>
      <c r="BC8">
        <v>67</v>
      </c>
    </row>
    <row r="9" spans="2:55" ht="15" x14ac:dyDescent="0.25">
      <c r="B9" s="8">
        <v>7</v>
      </c>
      <c r="C9" s="4" t="s">
        <v>10</v>
      </c>
      <c r="D9" s="4" t="s">
        <v>17</v>
      </c>
      <c r="F9" s="7">
        <v>4</v>
      </c>
      <c r="G9" s="96">
        <v>1994</v>
      </c>
      <c r="I9" s="7">
        <v>7</v>
      </c>
      <c r="J9" s="6" t="s">
        <v>34</v>
      </c>
      <c r="K9" s="6">
        <v>2015</v>
      </c>
      <c r="L9" s="6">
        <v>65</v>
      </c>
      <c r="N9" s="4" t="s">
        <v>9</v>
      </c>
      <c r="O9" s="96" t="s">
        <v>199</v>
      </c>
      <c r="P9" s="96">
        <v>7</v>
      </c>
      <c r="X9">
        <v>10</v>
      </c>
      <c r="Y9" t="s">
        <v>8</v>
      </c>
      <c r="AD9" s="42">
        <v>1993</v>
      </c>
      <c r="AE9" s="64"/>
      <c r="AF9" s="43">
        <v>224</v>
      </c>
      <c r="AG9" s="43">
        <v>252</v>
      </c>
      <c r="AH9" s="43">
        <v>216</v>
      </c>
      <c r="AI9" s="44">
        <v>3</v>
      </c>
      <c r="AO9" s="339" t="s">
        <v>178</v>
      </c>
      <c r="AP9" s="339"/>
      <c r="AX9" s="95">
        <v>4</v>
      </c>
      <c r="AY9" s="95" t="s">
        <v>31</v>
      </c>
      <c r="AZ9" s="95">
        <f>IF($AZ$4=1,30,66)</f>
        <v>66</v>
      </c>
      <c r="BB9">
        <v>30</v>
      </c>
      <c r="BC9" s="137">
        <v>66</v>
      </c>
    </row>
    <row r="10" spans="2:55" ht="15" x14ac:dyDescent="0.25">
      <c r="B10" s="8">
        <v>8</v>
      </c>
      <c r="C10" s="4" t="s">
        <v>11</v>
      </c>
      <c r="D10" s="4" t="s">
        <v>18</v>
      </c>
      <c r="F10" s="7">
        <v>5</v>
      </c>
      <c r="G10" s="96">
        <v>1995</v>
      </c>
      <c r="I10" s="7">
        <v>8</v>
      </c>
      <c r="J10" s="6" t="s">
        <v>35</v>
      </c>
      <c r="K10" s="6">
        <v>2016</v>
      </c>
      <c r="L10" s="6">
        <v>66</v>
      </c>
      <c r="N10" s="4" t="s">
        <v>10</v>
      </c>
      <c r="O10" s="96" t="s">
        <v>200</v>
      </c>
      <c r="P10" s="96">
        <v>8</v>
      </c>
      <c r="X10">
        <v>11</v>
      </c>
      <c r="Y10" t="s">
        <v>96</v>
      </c>
      <c r="AD10" s="42">
        <v>1994</v>
      </c>
      <c r="AE10" s="45"/>
      <c r="AF10" s="43">
        <v>137</v>
      </c>
      <c r="AG10" s="43">
        <v>189</v>
      </c>
      <c r="AH10" s="43">
        <v>138</v>
      </c>
      <c r="AI10" s="44">
        <v>8</v>
      </c>
      <c r="AO10" s="339" t="s">
        <v>159</v>
      </c>
      <c r="AP10" s="339"/>
      <c r="AX10" s="95">
        <v>5</v>
      </c>
      <c r="AY10" s="95" t="s">
        <v>32</v>
      </c>
      <c r="AZ10" s="95">
        <f>IF($AZ$4=1,29,65)</f>
        <v>65</v>
      </c>
      <c r="BB10">
        <v>29</v>
      </c>
      <c r="BC10" s="137">
        <v>65</v>
      </c>
    </row>
    <row r="11" spans="2:55" ht="15" x14ac:dyDescent="0.25">
      <c r="B11" s="8">
        <v>9</v>
      </c>
      <c r="C11" s="4" t="s">
        <v>8</v>
      </c>
      <c r="D11" s="4" t="s">
        <v>16</v>
      </c>
      <c r="F11" s="7">
        <v>6</v>
      </c>
      <c r="G11" s="96">
        <v>1996</v>
      </c>
      <c r="I11" s="7">
        <v>9</v>
      </c>
      <c r="J11" s="6" t="s">
        <v>36</v>
      </c>
      <c r="K11" s="6">
        <v>2017</v>
      </c>
      <c r="L11" s="6">
        <v>67</v>
      </c>
      <c r="N11" s="4" t="s">
        <v>11</v>
      </c>
      <c r="O11" s="96" t="s">
        <v>201</v>
      </c>
      <c r="P11" s="96">
        <v>9</v>
      </c>
      <c r="X11">
        <v>12</v>
      </c>
      <c r="Y11" t="s">
        <v>103</v>
      </c>
      <c r="AD11" s="42">
        <v>1995</v>
      </c>
      <c r="AE11" s="46"/>
      <c r="AF11" s="43">
        <v>96</v>
      </c>
      <c r="AG11" s="43">
        <v>200</v>
      </c>
      <c r="AH11" s="43">
        <v>98</v>
      </c>
      <c r="AI11" s="44">
        <v>1</v>
      </c>
      <c r="AO11" s="339" t="s">
        <v>160</v>
      </c>
      <c r="AP11" s="339"/>
      <c r="AX11" s="95">
        <v>6</v>
      </c>
      <c r="AY11" s="95" t="s">
        <v>33</v>
      </c>
      <c r="AZ11" s="137">
        <f>IF($AZ$4=1,28,64)</f>
        <v>64</v>
      </c>
      <c r="BB11">
        <v>28</v>
      </c>
      <c r="BC11" s="137">
        <v>64</v>
      </c>
    </row>
    <row r="12" spans="2:55" ht="15" x14ac:dyDescent="0.25">
      <c r="B12" s="8">
        <v>10</v>
      </c>
      <c r="C12" s="4" t="s">
        <v>96</v>
      </c>
      <c r="D12" s="4" t="s">
        <v>97</v>
      </c>
      <c r="F12" s="7">
        <v>7</v>
      </c>
      <c r="G12" s="96">
        <v>1997</v>
      </c>
      <c r="I12" s="7">
        <v>10</v>
      </c>
      <c r="J12" s="6" t="s">
        <v>37</v>
      </c>
      <c r="K12" s="6">
        <v>2018</v>
      </c>
      <c r="L12" s="6">
        <v>68</v>
      </c>
      <c r="N12" s="4" t="s">
        <v>8</v>
      </c>
      <c r="O12" s="96" t="s">
        <v>202</v>
      </c>
      <c r="P12" s="96">
        <v>10</v>
      </c>
      <c r="X12">
        <v>13</v>
      </c>
      <c r="Y12" t="s">
        <v>183</v>
      </c>
      <c r="AD12" s="42">
        <v>1996</v>
      </c>
      <c r="AE12" s="47"/>
      <c r="AF12" s="43">
        <v>69</v>
      </c>
      <c r="AG12" s="43">
        <v>223</v>
      </c>
      <c r="AH12" s="43">
        <v>131</v>
      </c>
      <c r="AI12" s="44">
        <v>2</v>
      </c>
      <c r="AO12" s="339" t="s">
        <v>161</v>
      </c>
      <c r="AP12" s="339"/>
      <c r="AX12" s="95">
        <v>7</v>
      </c>
      <c r="AY12" s="95" t="s">
        <v>34</v>
      </c>
      <c r="AZ12" s="95">
        <f>IF($AZ$4=1,27,63)</f>
        <v>63</v>
      </c>
      <c r="BB12">
        <v>27</v>
      </c>
      <c r="BC12" s="137">
        <v>63</v>
      </c>
    </row>
    <row r="13" spans="2:55" ht="15" x14ac:dyDescent="0.25">
      <c r="B13" s="8">
        <v>11</v>
      </c>
      <c r="C13" s="96" t="s">
        <v>103</v>
      </c>
      <c r="D13" s="96" t="s">
        <v>104</v>
      </c>
      <c r="F13" s="7">
        <v>8</v>
      </c>
      <c r="G13" s="96">
        <v>1998</v>
      </c>
      <c r="I13" s="7">
        <v>11</v>
      </c>
      <c r="J13" s="6" t="s">
        <v>38</v>
      </c>
      <c r="K13" s="6">
        <v>2019</v>
      </c>
      <c r="L13" s="6">
        <v>33</v>
      </c>
      <c r="N13" s="4" t="s">
        <v>96</v>
      </c>
      <c r="O13" s="96" t="s">
        <v>203</v>
      </c>
      <c r="P13" s="96">
        <v>11</v>
      </c>
      <c r="X13">
        <v>14</v>
      </c>
      <c r="Y13" t="s">
        <v>101</v>
      </c>
      <c r="AD13" s="42">
        <v>1997</v>
      </c>
      <c r="AE13" s="65"/>
      <c r="AF13" s="43">
        <v>203</v>
      </c>
      <c r="AG13" s="43">
        <v>250</v>
      </c>
      <c r="AH13" s="43">
        <v>190</v>
      </c>
      <c r="AI13" s="44">
        <v>3</v>
      </c>
      <c r="AO13" s="339" t="s">
        <v>162</v>
      </c>
      <c r="AP13" s="339"/>
      <c r="AX13" s="95">
        <v>8</v>
      </c>
      <c r="AY13" s="95" t="s">
        <v>35</v>
      </c>
      <c r="AZ13" s="95">
        <f>IF($AZ$4=1,26,62)</f>
        <v>62</v>
      </c>
      <c r="BB13">
        <v>26</v>
      </c>
      <c r="BC13" s="137">
        <v>62</v>
      </c>
    </row>
    <row r="14" spans="2:55" ht="15" x14ac:dyDescent="0.25">
      <c r="B14" s="8">
        <v>12</v>
      </c>
      <c r="C14" s="96" t="s">
        <v>183</v>
      </c>
      <c r="D14" s="96" t="s">
        <v>125</v>
      </c>
      <c r="F14" s="7">
        <v>9</v>
      </c>
      <c r="G14" s="96">
        <v>1999</v>
      </c>
      <c r="I14" s="7">
        <v>12</v>
      </c>
      <c r="J14" s="6" t="s">
        <v>39</v>
      </c>
      <c r="K14" s="6">
        <v>2020</v>
      </c>
      <c r="L14" s="6">
        <v>34</v>
      </c>
      <c r="N14" s="4" t="s">
        <v>103</v>
      </c>
      <c r="O14" s="96" t="s">
        <v>204</v>
      </c>
      <c r="P14" s="96">
        <v>12</v>
      </c>
      <c r="X14">
        <v>15</v>
      </c>
      <c r="Y14" t="s">
        <v>102</v>
      </c>
      <c r="AD14" s="42">
        <v>1998</v>
      </c>
      <c r="AE14" s="66"/>
      <c r="AF14" s="43">
        <v>127</v>
      </c>
      <c r="AG14" s="43">
        <v>238</v>
      </c>
      <c r="AH14" s="43">
        <v>118</v>
      </c>
      <c r="AI14" s="44">
        <v>8</v>
      </c>
      <c r="AO14" s="339" t="s">
        <v>163</v>
      </c>
      <c r="AP14" s="339"/>
      <c r="AX14" s="95">
        <v>9</v>
      </c>
      <c r="AY14" s="95" t="s">
        <v>36</v>
      </c>
      <c r="AZ14" s="95">
        <f>IF($AZ$4=1,25,61)</f>
        <v>61</v>
      </c>
      <c r="BB14">
        <v>25</v>
      </c>
      <c r="BC14" s="137">
        <v>61</v>
      </c>
    </row>
    <row r="15" spans="2:55" ht="15" x14ac:dyDescent="0.25">
      <c r="B15" s="8">
        <v>13</v>
      </c>
      <c r="C15" s="4" t="s">
        <v>101</v>
      </c>
      <c r="D15" s="4" t="s">
        <v>99</v>
      </c>
      <c r="F15" s="7">
        <v>10</v>
      </c>
      <c r="G15" s="96">
        <v>2000</v>
      </c>
      <c r="I15" s="7">
        <v>13</v>
      </c>
      <c r="J15" s="6"/>
      <c r="K15" s="6">
        <v>2021</v>
      </c>
      <c r="L15" s="6">
        <v>35</v>
      </c>
      <c r="N15" s="4" t="s">
        <v>183</v>
      </c>
      <c r="O15" s="96" t="s">
        <v>205</v>
      </c>
      <c r="P15" s="96">
        <v>13</v>
      </c>
      <c r="X15">
        <v>16</v>
      </c>
      <c r="Y15" t="s">
        <v>123</v>
      </c>
      <c r="AD15" s="42">
        <v>1999</v>
      </c>
      <c r="AE15" s="67"/>
      <c r="AF15" s="43">
        <v>217</v>
      </c>
      <c r="AG15" s="43">
        <v>255</v>
      </c>
      <c r="AH15" s="43">
        <v>217</v>
      </c>
      <c r="AI15" s="44">
        <v>1</v>
      </c>
      <c r="AO15" s="339" t="s">
        <v>168</v>
      </c>
      <c r="AP15" s="339"/>
      <c r="AX15" s="95">
        <v>10</v>
      </c>
      <c r="AY15" s="95" t="s">
        <v>37</v>
      </c>
      <c r="AZ15" s="95">
        <f>IF($AZ$4=1,24,60)</f>
        <v>60</v>
      </c>
      <c r="BB15">
        <v>24</v>
      </c>
      <c r="BC15" s="137">
        <v>60</v>
      </c>
    </row>
    <row r="16" spans="2:55" ht="15" x14ac:dyDescent="0.25">
      <c r="B16" s="8">
        <v>14</v>
      </c>
      <c r="C16" s="96" t="s">
        <v>102</v>
      </c>
      <c r="D16" s="96" t="s">
        <v>100</v>
      </c>
      <c r="F16" s="7">
        <v>11</v>
      </c>
      <c r="G16" s="96">
        <v>2001</v>
      </c>
      <c r="I16" s="7">
        <v>14</v>
      </c>
      <c r="J16" s="6"/>
      <c r="K16" s="6">
        <v>2022</v>
      </c>
      <c r="L16" s="6">
        <v>36</v>
      </c>
      <c r="N16" s="4" t="s">
        <v>101</v>
      </c>
      <c r="O16" s="4" t="s">
        <v>99</v>
      </c>
      <c r="P16" s="96">
        <v>14</v>
      </c>
      <c r="X16">
        <v>17</v>
      </c>
      <c r="Y16" t="s">
        <v>179</v>
      </c>
      <c r="AD16" s="42">
        <v>2000</v>
      </c>
      <c r="AE16" s="48"/>
      <c r="AF16" s="43">
        <v>198</v>
      </c>
      <c r="AG16" s="43">
        <v>190</v>
      </c>
      <c r="AH16" s="43">
        <v>254</v>
      </c>
      <c r="AI16" s="44">
        <v>2</v>
      </c>
      <c r="AO16" s="339" t="s">
        <v>165</v>
      </c>
      <c r="AP16" s="339"/>
      <c r="AX16" s="95">
        <v>11</v>
      </c>
      <c r="AY16" s="95" t="s">
        <v>38</v>
      </c>
      <c r="AZ16" s="95">
        <f>IF($AZ$4=1,24,60)</f>
        <v>60</v>
      </c>
      <c r="BB16">
        <v>24</v>
      </c>
      <c r="BC16" s="137">
        <v>60</v>
      </c>
    </row>
    <row r="17" spans="2:55" ht="15" x14ac:dyDescent="0.25">
      <c r="B17" s="8">
        <v>15</v>
      </c>
      <c r="C17" s="5" t="s">
        <v>123</v>
      </c>
      <c r="D17" s="96" t="s">
        <v>124</v>
      </c>
      <c r="F17" s="7">
        <v>12</v>
      </c>
      <c r="G17" s="96">
        <v>2002</v>
      </c>
      <c r="I17" s="7">
        <v>15</v>
      </c>
      <c r="J17" s="6"/>
      <c r="K17" s="6">
        <v>2023</v>
      </c>
      <c r="L17" s="6">
        <v>37</v>
      </c>
      <c r="N17" s="4" t="s">
        <v>102</v>
      </c>
      <c r="O17" s="4" t="s">
        <v>100</v>
      </c>
      <c r="P17" s="96">
        <v>15</v>
      </c>
      <c r="X17">
        <v>18</v>
      </c>
      <c r="Y17" t="s">
        <v>185</v>
      </c>
      <c r="AD17" s="42">
        <v>2001</v>
      </c>
      <c r="AE17" s="49"/>
      <c r="AF17" s="43">
        <v>117</v>
      </c>
      <c r="AG17" s="43">
        <v>99</v>
      </c>
      <c r="AH17" s="43">
        <v>253</v>
      </c>
      <c r="AI17" s="44">
        <v>3</v>
      </c>
      <c r="AO17" s="339" t="s">
        <v>167</v>
      </c>
      <c r="AP17" s="339"/>
      <c r="AX17" s="95">
        <v>12</v>
      </c>
      <c r="AY17" s="95" t="s">
        <v>39</v>
      </c>
      <c r="AZ17" s="95">
        <f>IF($AZ$4=1,24,60)</f>
        <v>60</v>
      </c>
      <c r="BB17">
        <v>24</v>
      </c>
      <c r="BC17" s="137">
        <v>60</v>
      </c>
    </row>
    <row r="18" spans="2:55" ht="15" x14ac:dyDescent="0.25">
      <c r="B18" s="118">
        <v>16</v>
      </c>
      <c r="C18" s="96" t="s">
        <v>179</v>
      </c>
      <c r="D18" s="96" t="s">
        <v>174</v>
      </c>
      <c r="F18" s="7">
        <v>13</v>
      </c>
      <c r="G18" s="96">
        <v>2003</v>
      </c>
      <c r="I18" s="7">
        <v>16</v>
      </c>
      <c r="J18" s="6"/>
      <c r="K18" s="6">
        <v>2024</v>
      </c>
      <c r="L18" s="6">
        <v>38</v>
      </c>
      <c r="N18" s="4" t="s">
        <v>123</v>
      </c>
      <c r="O18" s="4" t="s">
        <v>124</v>
      </c>
      <c r="P18" s="96">
        <v>16</v>
      </c>
      <c r="X18">
        <v>19</v>
      </c>
      <c r="Y18" t="s">
        <v>180</v>
      </c>
      <c r="AD18" s="42">
        <v>2002</v>
      </c>
      <c r="AE18" s="68"/>
      <c r="AF18" s="43">
        <v>203</v>
      </c>
      <c r="AG18" s="43">
        <v>247</v>
      </c>
      <c r="AH18" s="43">
        <v>253</v>
      </c>
      <c r="AI18" s="44">
        <v>8</v>
      </c>
      <c r="AO18" s="339" t="s">
        <v>166</v>
      </c>
      <c r="AP18" s="339"/>
    </row>
    <row r="19" spans="2:55" ht="15" x14ac:dyDescent="0.25">
      <c r="B19" s="131">
        <v>17</v>
      </c>
      <c r="C19" s="96" t="s">
        <v>185</v>
      </c>
      <c r="D19" s="96" t="s">
        <v>175</v>
      </c>
      <c r="F19" s="7">
        <v>14</v>
      </c>
      <c r="G19" s="96">
        <v>2004</v>
      </c>
      <c r="I19" s="7">
        <v>17</v>
      </c>
      <c r="J19" s="6"/>
      <c r="K19" s="6">
        <v>2025</v>
      </c>
      <c r="L19" s="6">
        <v>39</v>
      </c>
      <c r="N19" s="96" t="s">
        <v>179</v>
      </c>
      <c r="O19" s="96" t="s">
        <v>174</v>
      </c>
      <c r="P19" s="96">
        <v>17</v>
      </c>
      <c r="X19">
        <v>20</v>
      </c>
      <c r="Y19" t="s">
        <v>186</v>
      </c>
      <c r="AD19" s="42">
        <v>2003</v>
      </c>
      <c r="AE19" s="69"/>
      <c r="AF19" s="43">
        <v>178</v>
      </c>
      <c r="AG19" s="43">
        <v>168</v>
      </c>
      <c r="AH19" s="43">
        <v>254</v>
      </c>
      <c r="AI19" s="44">
        <v>1</v>
      </c>
      <c r="AO19" s="339" t="s">
        <v>169</v>
      </c>
      <c r="AP19" s="339"/>
    </row>
    <row r="20" spans="2:55" ht="15" x14ac:dyDescent="0.25">
      <c r="B20" s="131">
        <v>18</v>
      </c>
      <c r="C20" s="96" t="s">
        <v>180</v>
      </c>
      <c r="D20" s="96" t="s">
        <v>176</v>
      </c>
      <c r="F20" s="7">
        <v>15</v>
      </c>
      <c r="G20" s="96">
        <v>2005</v>
      </c>
      <c r="I20" s="7">
        <v>18</v>
      </c>
      <c r="J20" s="6"/>
      <c r="K20" s="6">
        <v>2026</v>
      </c>
      <c r="L20" s="6">
        <v>40</v>
      </c>
      <c r="N20" s="96" t="s">
        <v>185</v>
      </c>
      <c r="O20" s="96" t="s">
        <v>175</v>
      </c>
      <c r="P20" s="96">
        <v>18</v>
      </c>
      <c r="X20">
        <v>24</v>
      </c>
      <c r="Y20" t="s">
        <v>162</v>
      </c>
      <c r="AD20" s="42">
        <v>2004</v>
      </c>
      <c r="AE20" s="70"/>
      <c r="AF20" s="43">
        <v>146</v>
      </c>
      <c r="AG20" s="43">
        <v>131</v>
      </c>
      <c r="AH20" s="43">
        <v>253</v>
      </c>
      <c r="AI20" s="44">
        <v>2</v>
      </c>
      <c r="AO20" s="339"/>
      <c r="AP20" s="339"/>
    </row>
    <row r="21" spans="2:55" ht="15" x14ac:dyDescent="0.25">
      <c r="B21" s="131">
        <v>19</v>
      </c>
      <c r="C21" s="96" t="s">
        <v>186</v>
      </c>
      <c r="D21" s="96" t="s">
        <v>177</v>
      </c>
      <c r="F21" s="7">
        <v>16</v>
      </c>
      <c r="G21" s="96">
        <v>2006</v>
      </c>
      <c r="I21" s="7">
        <v>19</v>
      </c>
      <c r="J21" s="6"/>
      <c r="K21" s="6">
        <v>2027</v>
      </c>
      <c r="L21" s="6">
        <v>41</v>
      </c>
      <c r="N21" s="96" t="s">
        <v>180</v>
      </c>
      <c r="O21" s="96" t="s">
        <v>176</v>
      </c>
      <c r="P21" s="96">
        <v>19</v>
      </c>
      <c r="AD21" s="42">
        <v>2005</v>
      </c>
      <c r="AE21" s="50"/>
      <c r="AF21" s="43">
        <v>194</v>
      </c>
      <c r="AG21" s="43">
        <v>217</v>
      </c>
      <c r="AH21" s="43">
        <v>228</v>
      </c>
      <c r="AI21" s="44">
        <v>3</v>
      </c>
    </row>
    <row r="22" spans="2:55" ht="15" x14ac:dyDescent="0.25">
      <c r="F22" s="7">
        <v>17</v>
      </c>
      <c r="G22" s="96">
        <v>2007</v>
      </c>
      <c r="I22" s="7">
        <v>20</v>
      </c>
      <c r="J22" s="6"/>
      <c r="K22" s="6">
        <v>2028</v>
      </c>
      <c r="L22" s="6">
        <v>42</v>
      </c>
      <c r="N22" s="96" t="s">
        <v>186</v>
      </c>
      <c r="O22" s="96" t="s">
        <v>177</v>
      </c>
      <c r="P22" s="96">
        <v>20</v>
      </c>
      <c r="AD22" s="42">
        <v>2006</v>
      </c>
      <c r="AE22" s="51"/>
      <c r="AF22" s="43">
        <v>127</v>
      </c>
      <c r="AG22" s="43">
        <v>177</v>
      </c>
      <c r="AH22" s="43">
        <v>199</v>
      </c>
      <c r="AI22" s="44">
        <v>8</v>
      </c>
    </row>
    <row r="23" spans="2:55" ht="15" x14ac:dyDescent="0.25">
      <c r="F23" s="7">
        <v>18</v>
      </c>
      <c r="G23" s="96">
        <v>2008</v>
      </c>
      <c r="I23" s="7">
        <v>21</v>
      </c>
      <c r="J23" s="6"/>
      <c r="K23" s="6">
        <v>2029</v>
      </c>
      <c r="L23" s="6">
        <v>43</v>
      </c>
      <c r="N23" s="4" t="s">
        <v>162</v>
      </c>
      <c r="O23" s="4" t="s">
        <v>164</v>
      </c>
      <c r="P23" s="96">
        <v>24</v>
      </c>
      <c r="AD23" s="42">
        <v>2007</v>
      </c>
      <c r="AE23" s="52"/>
      <c r="AF23" s="43">
        <v>68</v>
      </c>
      <c r="AG23" s="43">
        <v>130</v>
      </c>
      <c r="AH23" s="43">
        <v>158</v>
      </c>
      <c r="AI23" s="44">
        <v>1</v>
      </c>
    </row>
    <row r="24" spans="2:55" ht="15" x14ac:dyDescent="0.25">
      <c r="F24" s="7">
        <v>19</v>
      </c>
      <c r="G24" s="96">
        <v>2009</v>
      </c>
      <c r="I24" s="7">
        <v>22</v>
      </c>
      <c r="J24" s="6"/>
      <c r="K24" s="6">
        <v>2030</v>
      </c>
      <c r="L24" s="6">
        <v>44</v>
      </c>
      <c r="N24" s="4" t="s">
        <v>192</v>
      </c>
      <c r="O24" s="4" t="s">
        <v>191</v>
      </c>
      <c r="P24" s="96">
        <v>25</v>
      </c>
      <c r="AD24" s="42">
        <v>2008</v>
      </c>
      <c r="AE24" s="71"/>
      <c r="AF24" s="43">
        <v>151</v>
      </c>
      <c r="AG24" s="43">
        <v>191</v>
      </c>
      <c r="AH24" s="43">
        <v>209</v>
      </c>
      <c r="AI24" s="44">
        <v>2</v>
      </c>
    </row>
    <row r="25" spans="2:55" ht="15" x14ac:dyDescent="0.25">
      <c r="F25" s="7">
        <v>20</v>
      </c>
      <c r="G25" s="96">
        <v>2010</v>
      </c>
      <c r="I25" s="7">
        <v>23</v>
      </c>
      <c r="J25" s="6"/>
      <c r="K25" s="6"/>
      <c r="L25" s="6">
        <v>45</v>
      </c>
      <c r="AD25" s="42">
        <v>2009</v>
      </c>
      <c r="AE25" s="53"/>
      <c r="AF25" s="43">
        <v>76</v>
      </c>
      <c r="AG25" s="43">
        <v>70</v>
      </c>
      <c r="AH25" s="43">
        <v>160</v>
      </c>
      <c r="AI25" s="44">
        <v>3</v>
      </c>
    </row>
    <row r="26" spans="2:55" ht="15" x14ac:dyDescent="0.25">
      <c r="F26" s="7">
        <v>21</v>
      </c>
      <c r="G26" s="96">
        <v>2011</v>
      </c>
      <c r="I26" s="7">
        <v>24</v>
      </c>
      <c r="J26" s="6"/>
      <c r="K26" s="6"/>
      <c r="L26" s="6">
        <v>46</v>
      </c>
      <c r="AD26" s="42">
        <v>2010</v>
      </c>
      <c r="AE26" s="72"/>
      <c r="AF26" s="43">
        <v>232</v>
      </c>
      <c r="AG26" s="43">
        <v>190</v>
      </c>
      <c r="AH26" s="43">
        <v>232</v>
      </c>
      <c r="AI26" s="44">
        <v>8</v>
      </c>
    </row>
    <row r="27" spans="2:55" ht="15" x14ac:dyDescent="0.25">
      <c r="F27" s="7">
        <v>22</v>
      </c>
      <c r="G27" s="96">
        <v>2012</v>
      </c>
      <c r="I27" s="7">
        <v>25</v>
      </c>
      <c r="J27" s="6"/>
      <c r="K27" s="6"/>
      <c r="L27" s="6">
        <v>47</v>
      </c>
      <c r="AD27" s="42">
        <v>2011</v>
      </c>
      <c r="AE27" s="54"/>
      <c r="AF27" s="43">
        <v>210</v>
      </c>
      <c r="AG27" s="43">
        <v>132</v>
      </c>
      <c r="AH27" s="43">
        <v>210</v>
      </c>
      <c r="AI27" s="44">
        <v>1</v>
      </c>
    </row>
    <row r="28" spans="2:55" ht="15" x14ac:dyDescent="0.25">
      <c r="F28" s="7">
        <v>23</v>
      </c>
      <c r="G28" s="96">
        <v>2013</v>
      </c>
      <c r="I28" s="7">
        <v>26</v>
      </c>
      <c r="J28" s="6"/>
      <c r="K28" s="6"/>
      <c r="L28" s="6">
        <v>48</v>
      </c>
      <c r="AD28" s="42">
        <v>2012</v>
      </c>
      <c r="AE28" s="55"/>
      <c r="AF28" s="43">
        <v>229</v>
      </c>
      <c r="AG28" s="43">
        <v>105</v>
      </c>
      <c r="AH28" s="43">
        <v>210</v>
      </c>
      <c r="AI28" s="44">
        <v>2</v>
      </c>
    </row>
    <row r="29" spans="2:55" ht="15" x14ac:dyDescent="0.25">
      <c r="F29" s="7">
        <v>24</v>
      </c>
      <c r="G29" s="96">
        <v>2014</v>
      </c>
      <c r="I29" s="7">
        <v>27</v>
      </c>
      <c r="J29" s="6"/>
      <c r="K29" s="6"/>
      <c r="L29" s="6">
        <v>49</v>
      </c>
      <c r="AD29" s="42">
        <v>2013</v>
      </c>
      <c r="AE29" s="73"/>
      <c r="AF29" s="43">
        <v>245</v>
      </c>
      <c r="AG29" s="43">
        <v>199</v>
      </c>
      <c r="AH29" s="43">
        <v>238</v>
      </c>
      <c r="AI29" s="44">
        <v>3</v>
      </c>
    </row>
    <row r="30" spans="2:55" ht="15" x14ac:dyDescent="0.25">
      <c r="F30" s="7">
        <v>25</v>
      </c>
      <c r="G30" s="96">
        <v>2015</v>
      </c>
      <c r="I30" s="7">
        <v>28</v>
      </c>
      <c r="J30" s="6"/>
      <c r="K30" s="6"/>
      <c r="L30" s="6">
        <v>50</v>
      </c>
      <c r="AD30" s="42">
        <v>2014</v>
      </c>
      <c r="AE30" s="56"/>
      <c r="AF30" s="43">
        <v>243</v>
      </c>
      <c r="AG30" s="43">
        <v>103</v>
      </c>
      <c r="AH30" s="43">
        <v>133</v>
      </c>
      <c r="AI30" s="44">
        <v>8</v>
      </c>
    </row>
    <row r="31" spans="2:55" ht="15" x14ac:dyDescent="0.25">
      <c r="F31" s="7">
        <v>26</v>
      </c>
      <c r="G31" s="96">
        <v>2016</v>
      </c>
      <c r="I31" s="7">
        <v>29</v>
      </c>
      <c r="J31" s="6"/>
      <c r="K31" s="6"/>
      <c r="L31" s="6">
        <v>51</v>
      </c>
      <c r="AD31" s="42">
        <v>2015</v>
      </c>
      <c r="AE31" s="74"/>
      <c r="AF31" s="43">
        <v>246</v>
      </c>
      <c r="AG31" s="43">
        <v>134</v>
      </c>
      <c r="AH31" s="43">
        <v>158</v>
      </c>
      <c r="AI31" s="44">
        <v>1</v>
      </c>
    </row>
    <row r="32" spans="2:55" ht="15" x14ac:dyDescent="0.25">
      <c r="F32" s="7">
        <v>27</v>
      </c>
      <c r="G32" s="96">
        <v>2017</v>
      </c>
      <c r="I32" s="7">
        <v>30</v>
      </c>
      <c r="J32" s="5"/>
      <c r="K32" s="5"/>
      <c r="L32" s="6">
        <v>52</v>
      </c>
      <c r="AD32" s="42">
        <v>2016</v>
      </c>
      <c r="AE32" s="56"/>
      <c r="AF32" s="43">
        <v>243</v>
      </c>
      <c r="AG32" s="43">
        <v>103</v>
      </c>
      <c r="AH32" s="43">
        <v>133</v>
      </c>
      <c r="AI32" s="44">
        <v>2</v>
      </c>
    </row>
    <row r="33" spans="6:35" ht="15" x14ac:dyDescent="0.25">
      <c r="F33" s="7">
        <v>28</v>
      </c>
      <c r="G33" s="96">
        <v>2018</v>
      </c>
      <c r="I33" s="7">
        <v>31</v>
      </c>
      <c r="J33" s="5"/>
      <c r="K33" s="5"/>
      <c r="L33" s="6">
        <v>53</v>
      </c>
      <c r="AD33" s="42">
        <v>2017</v>
      </c>
      <c r="AE33" s="77"/>
      <c r="AF33" s="43">
        <v>241</v>
      </c>
      <c r="AG33" s="43">
        <v>133</v>
      </c>
      <c r="AH33" s="43">
        <v>115</v>
      </c>
      <c r="AI33" s="44">
        <v>3</v>
      </c>
    </row>
    <row r="34" spans="6:35" ht="15" x14ac:dyDescent="0.25">
      <c r="F34" s="7">
        <v>29</v>
      </c>
      <c r="G34" s="96">
        <v>2019</v>
      </c>
      <c r="I34" s="7">
        <v>32</v>
      </c>
      <c r="J34" s="5"/>
      <c r="K34" s="5"/>
      <c r="L34" s="6">
        <v>54</v>
      </c>
      <c r="AD34" s="42">
        <v>2018</v>
      </c>
      <c r="AE34" s="78"/>
      <c r="AF34" s="43">
        <v>251</v>
      </c>
      <c r="AG34" s="43">
        <v>182</v>
      </c>
      <c r="AH34" s="43">
        <v>125</v>
      </c>
      <c r="AI34" s="44">
        <v>8</v>
      </c>
    </row>
    <row r="35" spans="6:35" ht="15" x14ac:dyDescent="0.25">
      <c r="F35" s="7">
        <v>30</v>
      </c>
      <c r="G35" s="96">
        <v>2020</v>
      </c>
      <c r="I35" s="7">
        <v>33</v>
      </c>
      <c r="J35" s="5"/>
      <c r="K35" s="5"/>
      <c r="L35" s="6">
        <v>55</v>
      </c>
      <c r="AD35" s="42">
        <v>2019</v>
      </c>
      <c r="AE35" s="75"/>
      <c r="AF35" s="43">
        <v>255</v>
      </c>
      <c r="AG35" s="43">
        <v>225</v>
      </c>
      <c r="AH35" s="43">
        <v>225</v>
      </c>
      <c r="AI35" s="44">
        <v>1</v>
      </c>
    </row>
    <row r="36" spans="6:35" ht="15" x14ac:dyDescent="0.25">
      <c r="F36" s="7">
        <v>31</v>
      </c>
      <c r="G36" s="96"/>
      <c r="I36" s="7">
        <v>34</v>
      </c>
      <c r="J36" s="5"/>
      <c r="K36" s="5"/>
      <c r="L36" s="6">
        <v>56</v>
      </c>
      <c r="AD36" s="42">
        <v>2020</v>
      </c>
      <c r="AE36" s="76"/>
      <c r="AF36" s="43">
        <v>254</v>
      </c>
      <c r="AG36" s="43">
        <v>197</v>
      </c>
      <c r="AH36" s="43">
        <v>140</v>
      </c>
      <c r="AI36" s="44">
        <v>2</v>
      </c>
    </row>
    <row r="37" spans="6:35" ht="15" x14ac:dyDescent="0.25">
      <c r="F37" s="7">
        <v>32</v>
      </c>
      <c r="G37" s="96"/>
      <c r="I37" s="7">
        <v>35</v>
      </c>
      <c r="J37" s="5"/>
      <c r="K37" s="5"/>
      <c r="L37" s="6">
        <v>57</v>
      </c>
      <c r="AD37" s="42" t="s">
        <v>45</v>
      </c>
      <c r="AE37" s="57"/>
      <c r="AF37" s="43">
        <v>0</v>
      </c>
      <c r="AG37" s="43">
        <v>0</v>
      </c>
      <c r="AH37" s="43">
        <v>0</v>
      </c>
      <c r="AI37" s="44">
        <v>-4142</v>
      </c>
    </row>
    <row r="38" spans="6:35" ht="15" x14ac:dyDescent="0.25">
      <c r="F38" s="7">
        <v>33</v>
      </c>
      <c r="G38" s="96"/>
      <c r="I38" s="7">
        <v>36</v>
      </c>
      <c r="J38" s="5"/>
      <c r="K38" s="5"/>
      <c r="L38" s="6">
        <v>58</v>
      </c>
      <c r="AD38" s="42" t="s">
        <v>46</v>
      </c>
      <c r="AE38" s="57"/>
      <c r="AF38" s="43">
        <v>0</v>
      </c>
      <c r="AG38" s="43">
        <v>0</v>
      </c>
      <c r="AH38" s="43">
        <v>0</v>
      </c>
      <c r="AI38" s="44">
        <v>-4142</v>
      </c>
    </row>
    <row r="39" spans="6:35" ht="15.75" thickBot="1" x14ac:dyDescent="0.3">
      <c r="F39" s="7">
        <v>34</v>
      </c>
      <c r="G39" s="96"/>
      <c r="I39" s="7">
        <v>37</v>
      </c>
      <c r="J39" s="5"/>
      <c r="K39" s="5"/>
      <c r="L39" s="6">
        <v>59</v>
      </c>
      <c r="AD39" s="58" t="s">
        <v>47</v>
      </c>
      <c r="AE39" s="59"/>
      <c r="AF39" s="60">
        <v>0</v>
      </c>
      <c r="AG39" s="60">
        <v>0</v>
      </c>
      <c r="AH39" s="60">
        <v>0</v>
      </c>
      <c r="AI39" s="61">
        <v>-4142</v>
      </c>
    </row>
    <row r="40" spans="6:35" ht="15" x14ac:dyDescent="0.25">
      <c r="F40" s="7">
        <v>35</v>
      </c>
      <c r="G40" s="96"/>
      <c r="I40" s="7">
        <v>38</v>
      </c>
      <c r="J40" s="5"/>
      <c r="K40" s="5"/>
      <c r="L40" s="6">
        <v>60</v>
      </c>
    </row>
    <row r="41" spans="6:35" ht="15" x14ac:dyDescent="0.25">
      <c r="F41" s="7">
        <v>36</v>
      </c>
      <c r="G41" s="5"/>
      <c r="I41" s="7">
        <v>39</v>
      </c>
      <c r="J41" s="5"/>
      <c r="K41" s="5"/>
      <c r="L41" s="5"/>
    </row>
    <row r="42" spans="6:35" ht="15" x14ac:dyDescent="0.25">
      <c r="F42" s="7">
        <v>37</v>
      </c>
      <c r="G42" s="5"/>
      <c r="I42" s="7">
        <v>40</v>
      </c>
      <c r="J42" s="5"/>
      <c r="K42" s="5"/>
      <c r="L42" s="5"/>
    </row>
    <row r="43" spans="6:35" ht="15" x14ac:dyDescent="0.25">
      <c r="F43" s="7">
        <v>38</v>
      </c>
      <c r="G43" s="5"/>
      <c r="I43" s="7">
        <v>41</v>
      </c>
      <c r="J43" s="5"/>
      <c r="K43" s="5"/>
      <c r="L43" s="5"/>
    </row>
    <row r="44" spans="6:35" ht="15" x14ac:dyDescent="0.25">
      <c r="F44" s="7">
        <v>39</v>
      </c>
      <c r="G44" s="5"/>
      <c r="I44" s="7">
        <v>42</v>
      </c>
      <c r="J44" s="5"/>
      <c r="K44" s="5"/>
      <c r="L44" s="5"/>
    </row>
    <row r="45" spans="6:35" ht="15" x14ac:dyDescent="0.25">
      <c r="F45" s="7">
        <v>40</v>
      </c>
      <c r="G45" s="5"/>
      <c r="I45" s="7">
        <v>43</v>
      </c>
      <c r="J45" s="5"/>
      <c r="K45" s="5"/>
      <c r="L45" s="5"/>
    </row>
    <row r="46" spans="6:35" ht="15" x14ac:dyDescent="0.25">
      <c r="F46" s="7">
        <v>41</v>
      </c>
      <c r="G46" s="5"/>
      <c r="I46" s="7">
        <v>44</v>
      </c>
      <c r="J46" s="5"/>
      <c r="K46" s="5"/>
      <c r="L46" s="5"/>
    </row>
    <row r="47" spans="6:35" ht="15" x14ac:dyDescent="0.25">
      <c r="F47" s="7">
        <v>42</v>
      </c>
      <c r="G47" s="5"/>
      <c r="I47" s="7">
        <v>45</v>
      </c>
      <c r="J47" s="5"/>
      <c r="K47" s="5"/>
      <c r="L47" s="5"/>
    </row>
    <row r="48" spans="6:35" ht="15" x14ac:dyDescent="0.25">
      <c r="F48" s="7">
        <v>43</v>
      </c>
      <c r="G48" s="5"/>
      <c r="I48" s="7">
        <v>46</v>
      </c>
      <c r="J48" s="5"/>
      <c r="K48" s="5"/>
      <c r="L48" s="5"/>
    </row>
    <row r="49" spans="1:38" ht="15" x14ac:dyDescent="0.25">
      <c r="F49" s="7">
        <v>44</v>
      </c>
      <c r="G49" s="5"/>
      <c r="I49" s="7">
        <v>47</v>
      </c>
      <c r="J49" s="5"/>
      <c r="K49" s="5"/>
      <c r="L49" s="5"/>
    </row>
    <row r="50" spans="1:38" ht="15" x14ac:dyDescent="0.25">
      <c r="F50" s="7">
        <v>45</v>
      </c>
      <c r="G50" s="5"/>
      <c r="I50" s="7">
        <v>48</v>
      </c>
      <c r="J50" s="5"/>
      <c r="K50" s="5"/>
      <c r="L50" s="5"/>
    </row>
    <row r="51" spans="1:38" ht="15" x14ac:dyDescent="0.25">
      <c r="F51" s="7">
        <v>46</v>
      </c>
      <c r="G51" s="5"/>
      <c r="I51" s="7">
        <v>49</v>
      </c>
      <c r="J51" s="5"/>
      <c r="K51" s="5"/>
      <c r="L51" s="5"/>
    </row>
    <row r="52" spans="1:38" ht="15" x14ac:dyDescent="0.25">
      <c r="F52" s="7">
        <v>47</v>
      </c>
      <c r="G52" s="5"/>
      <c r="I52" s="7">
        <v>50</v>
      </c>
      <c r="J52" s="5"/>
      <c r="K52" s="5"/>
      <c r="L52" s="5"/>
    </row>
    <row r="53" spans="1:38" ht="15" x14ac:dyDescent="0.25">
      <c r="F53" s="7">
        <v>48</v>
      </c>
      <c r="G53" s="5"/>
    </row>
    <row r="54" spans="1:38" ht="15" x14ac:dyDescent="0.25">
      <c r="F54" s="7">
        <v>49</v>
      </c>
      <c r="G54" s="5"/>
    </row>
    <row r="55" spans="1:38" ht="15" x14ac:dyDescent="0.25">
      <c r="F55" s="7">
        <v>50</v>
      </c>
      <c r="G55" s="5"/>
    </row>
    <row r="56" spans="1:38" ht="15" x14ac:dyDescent="0.25"/>
    <row r="57" spans="1:38" ht="15" x14ac:dyDescent="0.25"/>
    <row r="58" spans="1:38" ht="15" x14ac:dyDescent="0.25"/>
    <row r="59" spans="1:38" ht="15" x14ac:dyDescent="0.25"/>
    <row r="60" spans="1:38" ht="15" x14ac:dyDescent="0.25">
      <c r="D60" s="38"/>
      <c r="E60" s="38"/>
      <c r="F60" s="38"/>
      <c r="G60" s="38"/>
      <c r="H60" s="38"/>
      <c r="I60" s="38"/>
      <c r="J60" s="38"/>
      <c r="K60" s="38"/>
      <c r="L60" s="38"/>
      <c r="M60" s="38"/>
      <c r="N60" s="38"/>
      <c r="O60" s="38"/>
      <c r="P60" s="38"/>
      <c r="Q60" s="38"/>
      <c r="R60" s="38"/>
      <c r="S60" s="38"/>
      <c r="T60" s="38"/>
      <c r="U60" s="38"/>
      <c r="V60" s="38"/>
      <c r="W60" s="38"/>
      <c r="X60" s="38"/>
      <c r="Y60" s="38"/>
      <c r="Z60" s="38"/>
      <c r="AA60" s="38"/>
      <c r="AB60" s="38"/>
      <c r="AC60" s="38"/>
      <c r="AD60" s="38"/>
      <c r="AE60" s="38"/>
      <c r="AF60" s="38"/>
      <c r="AG60" s="38"/>
      <c r="AH60" s="38"/>
      <c r="AI60" s="38"/>
      <c r="AJ60" s="38"/>
      <c r="AK60" s="38"/>
      <c r="AL60" s="38"/>
    </row>
    <row r="61" spans="1:38" ht="12.75" customHeight="1" x14ac:dyDescent="0.25">
      <c r="A61" s="137"/>
    </row>
    <row r="62" spans="1:38" ht="12.75" customHeight="1" x14ac:dyDescent="0.25">
      <c r="A62" s="137"/>
    </row>
    <row r="63" spans="1:38" ht="12.75" customHeight="1" x14ac:dyDescent="0.25">
      <c r="A63" s="137"/>
    </row>
    <row r="64" spans="1:38" ht="12.75" customHeight="1" x14ac:dyDescent="0.25">
      <c r="A64" s="137"/>
    </row>
    <row r="65" spans="1:1" ht="12.75" customHeight="1" x14ac:dyDescent="0.25">
      <c r="A65" s="137"/>
    </row>
    <row r="66" spans="1:1" ht="12.75" customHeight="1" x14ac:dyDescent="0.25">
      <c r="A66" s="137"/>
    </row>
    <row r="67" spans="1:1" ht="12.75" customHeight="1" x14ac:dyDescent="0.25">
      <c r="A67" s="137"/>
    </row>
    <row r="68" spans="1:1" ht="12.75" customHeight="1" x14ac:dyDescent="0.25">
      <c r="A68" s="137"/>
    </row>
    <row r="69" spans="1:1" ht="12.75" customHeight="1" x14ac:dyDescent="0.25">
      <c r="A69" s="137"/>
    </row>
    <row r="70" spans="1:1" ht="12.75" customHeight="1" x14ac:dyDescent="0.25">
      <c r="A70" s="137"/>
    </row>
    <row r="71" spans="1:1" ht="12.75" customHeight="1" x14ac:dyDescent="0.25">
      <c r="A71" s="137"/>
    </row>
    <row r="72" spans="1:1" ht="12.75" customHeight="1" x14ac:dyDescent="0.25">
      <c r="A72" s="137"/>
    </row>
    <row r="73" spans="1:1" ht="12.75" customHeight="1" x14ac:dyDescent="0.25">
      <c r="A73" s="137"/>
    </row>
    <row r="74" spans="1:1" ht="12.75" customHeight="1" x14ac:dyDescent="0.25">
      <c r="A74" s="137"/>
    </row>
    <row r="75" spans="1:1" ht="12.75" customHeight="1" x14ac:dyDescent="0.25">
      <c r="A75" s="137"/>
    </row>
    <row r="76" spans="1:1" ht="12.75" customHeight="1" x14ac:dyDescent="0.25">
      <c r="A76" s="137"/>
    </row>
    <row r="77" spans="1:1" ht="12.75" customHeight="1" x14ac:dyDescent="0.25">
      <c r="A77" s="137"/>
    </row>
    <row r="78" spans="1:1" ht="12.75" customHeight="1" x14ac:dyDescent="0.25">
      <c r="A78" s="137"/>
    </row>
    <row r="79" spans="1:1" ht="12.75" customHeight="1" x14ac:dyDescent="0.25">
      <c r="A79" s="137"/>
    </row>
    <row r="80" spans="1:1" ht="12.75" customHeight="1" x14ac:dyDescent="0.25">
      <c r="A80" s="137"/>
    </row>
  </sheetData>
  <mergeCells count="28">
    <mergeCell ref="AO20:AP20"/>
    <mergeCell ref="AX5:AZ5"/>
    <mergeCell ref="AK5:AL5"/>
    <mergeCell ref="AK8:AL8"/>
    <mergeCell ref="AK7:AL7"/>
    <mergeCell ref="AK6:AL6"/>
    <mergeCell ref="AO5:AP5"/>
    <mergeCell ref="AO6:AP6"/>
    <mergeCell ref="AO7:AP7"/>
    <mergeCell ref="AO8:AP8"/>
    <mergeCell ref="AO17:AP17"/>
    <mergeCell ref="AO18:AP18"/>
    <mergeCell ref="AO19:AP19"/>
    <mergeCell ref="AO15:AP15"/>
    <mergeCell ref="AO9:AP9"/>
    <mergeCell ref="AO10:AP10"/>
    <mergeCell ref="AO11:AP11"/>
    <mergeCell ref="AO12:AP12"/>
    <mergeCell ref="AO13:AP13"/>
    <mergeCell ref="AO16:AP16"/>
    <mergeCell ref="B1:D1"/>
    <mergeCell ref="F1:G1"/>
    <mergeCell ref="I1:L1"/>
    <mergeCell ref="N1:O1"/>
    <mergeCell ref="AD5:AI5"/>
    <mergeCell ref="R1:S1"/>
    <mergeCell ref="R4:S4"/>
    <mergeCell ref="AO14:AP14"/>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Option Button 1">
              <controlPr defaultSize="0" autoFill="0" autoLine="0" autoPict="0">
                <anchor moveWithCells="1">
                  <from>
                    <xdr:col>49</xdr:col>
                    <xdr:colOff>57150</xdr:colOff>
                    <xdr:row>2</xdr:row>
                    <xdr:rowOff>9525</xdr:rowOff>
                  </from>
                  <to>
                    <xdr:col>50</xdr:col>
                    <xdr:colOff>85725</xdr:colOff>
                    <xdr:row>2</xdr:row>
                    <xdr:rowOff>190500</xdr:rowOff>
                  </to>
                </anchor>
              </controlPr>
            </control>
          </mc:Choice>
        </mc:AlternateContent>
        <mc:AlternateContent xmlns:mc="http://schemas.openxmlformats.org/markup-compatibility/2006">
          <mc:Choice Requires="x14">
            <control shapeId="51202" r:id="rId5" name="Option Button 2">
              <controlPr defaultSize="0" autoFill="0" autoLine="0" autoPict="0">
                <anchor moveWithCells="1">
                  <from>
                    <xdr:col>50</xdr:col>
                    <xdr:colOff>114300</xdr:colOff>
                    <xdr:row>1</xdr:row>
                    <xdr:rowOff>190500</xdr:rowOff>
                  </from>
                  <to>
                    <xdr:col>51</xdr:col>
                    <xdr:colOff>219075</xdr:colOff>
                    <xdr:row>3</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8"/>
  <dimension ref="A1:AE65"/>
  <sheetViews>
    <sheetView workbookViewId="0">
      <selection activeCell="R19" sqref="R19"/>
    </sheetView>
  </sheetViews>
  <sheetFormatPr defaultColWidth="18.7109375" defaultRowHeight="12.75" customHeight="1" x14ac:dyDescent="0.25"/>
  <cols>
    <col min="1" max="1" width="8.7109375" style="257" bestFit="1" customWidth="1"/>
    <col min="2" max="2" width="8" style="1" bestFit="1" customWidth="1"/>
    <col min="3" max="3" width="7" style="1" bestFit="1" customWidth="1"/>
    <col min="4" max="10" width="8" style="1" bestFit="1" customWidth="1"/>
    <col min="11" max="11" width="7.7109375" style="1" bestFit="1" customWidth="1"/>
    <col min="12" max="14" width="8" style="1" bestFit="1" customWidth="1"/>
    <col min="15" max="15" width="7" style="1" bestFit="1" customWidth="1"/>
    <col min="16" max="18" width="8" style="1" bestFit="1" customWidth="1"/>
    <col min="19" max="19" width="7" style="1" bestFit="1" customWidth="1"/>
    <col min="20" max="31" width="8" style="1" bestFit="1" customWidth="1"/>
    <col min="32" max="36" width="8" bestFit="1" customWidth="1"/>
  </cols>
  <sheetData>
    <row r="1" spans="2:31" ht="15" x14ac:dyDescent="0.25"/>
    <row r="2" spans="2:31" ht="15" x14ac:dyDescent="0.25"/>
    <row r="3" spans="2:31" ht="15" x14ac:dyDescent="0.25"/>
    <row r="4" spans="2:31" ht="15" x14ac:dyDescent="0.25">
      <c r="R4" s="246"/>
    </row>
    <row r="5" spans="2:31" ht="15" x14ac:dyDescent="0.25">
      <c r="C5" s="247"/>
      <c r="K5" s="247"/>
      <c r="O5" s="247"/>
      <c r="S5" s="247"/>
      <c r="W5" s="247"/>
      <c r="AA5" s="247"/>
    </row>
    <row r="6" spans="2:31" ht="15" x14ac:dyDescent="0.25">
      <c r="C6" s="247"/>
      <c r="G6" s="247"/>
      <c r="K6" s="247"/>
      <c r="O6" s="247"/>
      <c r="S6" s="247"/>
      <c r="W6" s="247"/>
    </row>
    <row r="7" spans="2:31" ht="15" x14ac:dyDescent="0.25">
      <c r="C7" s="247"/>
      <c r="G7" s="247"/>
      <c r="K7" s="247"/>
      <c r="O7" s="247"/>
      <c r="S7" s="247"/>
      <c r="W7" s="247"/>
      <c r="AA7" s="247"/>
    </row>
    <row r="8" spans="2:31" ht="15" x14ac:dyDescent="0.25">
      <c r="C8" s="247"/>
      <c r="G8" s="247"/>
      <c r="K8" s="247"/>
      <c r="O8" s="247"/>
      <c r="S8" s="247"/>
      <c r="W8" s="247"/>
      <c r="AA8" s="247"/>
    </row>
    <row r="9" spans="2:31" ht="15" x14ac:dyDescent="0.25">
      <c r="C9" s="247"/>
      <c r="G9" s="247"/>
      <c r="K9" s="247"/>
      <c r="M9" s="247"/>
      <c r="O9" s="247"/>
      <c r="T9" s="247"/>
      <c r="W9" s="247"/>
      <c r="AA9" s="247"/>
    </row>
    <row r="10" spans="2:31" ht="15" x14ac:dyDescent="0.25">
      <c r="B10" s="247"/>
      <c r="C10" s="247"/>
      <c r="E10" s="247"/>
      <c r="F10" s="247"/>
      <c r="G10" s="247"/>
      <c r="H10" s="247"/>
      <c r="J10" s="247"/>
      <c r="L10" s="247"/>
      <c r="N10" s="247"/>
      <c r="P10" s="247"/>
      <c r="R10" s="247"/>
      <c r="S10" s="247"/>
      <c r="T10" s="247"/>
      <c r="U10" s="247"/>
      <c r="V10" s="247"/>
      <c r="Y10" s="247"/>
      <c r="Z10" s="247"/>
      <c r="AC10" s="247"/>
    </row>
    <row r="11" spans="2:31" ht="15" x14ac:dyDescent="0.25">
      <c r="B11" s="247"/>
      <c r="C11" s="247"/>
      <c r="D11" s="247"/>
      <c r="E11" s="247"/>
      <c r="F11" s="247"/>
      <c r="G11" s="247"/>
      <c r="I11" s="247"/>
      <c r="J11" s="247"/>
      <c r="K11" s="247"/>
      <c r="L11" s="247"/>
      <c r="M11" s="247"/>
      <c r="N11" s="247"/>
      <c r="O11" s="247"/>
      <c r="P11" s="247"/>
      <c r="Q11" s="247"/>
      <c r="S11" s="247"/>
      <c r="T11" s="247"/>
      <c r="U11" s="247"/>
      <c r="V11" s="247"/>
      <c r="W11" s="247"/>
      <c r="Y11" s="247"/>
      <c r="Z11" s="247"/>
      <c r="AA11" s="247"/>
      <c r="AB11" s="247"/>
      <c r="AE11" s="247"/>
    </row>
    <row r="12" spans="2:31" ht="15" x14ac:dyDescent="0.25">
      <c r="B12" s="247"/>
      <c r="C12" s="247"/>
      <c r="D12" s="247"/>
      <c r="E12" s="247"/>
      <c r="F12" s="247"/>
      <c r="G12" s="247"/>
      <c r="I12" s="247"/>
      <c r="J12" s="247"/>
      <c r="K12" s="247"/>
      <c r="L12" s="247"/>
      <c r="M12" s="247"/>
      <c r="N12" s="247"/>
      <c r="O12" s="247"/>
      <c r="Q12" s="247"/>
      <c r="R12" s="247"/>
      <c r="S12" s="247"/>
      <c r="T12" s="247"/>
      <c r="U12" s="247"/>
      <c r="V12" s="247"/>
      <c r="W12" s="247"/>
      <c r="X12" s="247"/>
      <c r="Y12" s="247"/>
      <c r="Z12" s="247"/>
      <c r="AA12" s="247"/>
      <c r="AB12" s="247"/>
    </row>
    <row r="13" spans="2:31" ht="15" x14ac:dyDescent="0.25">
      <c r="B13" s="247"/>
      <c r="C13" s="247"/>
      <c r="D13" s="247"/>
      <c r="E13" s="247"/>
      <c r="I13" s="247"/>
      <c r="J13" s="247"/>
      <c r="L13" s="247"/>
      <c r="M13" s="247"/>
      <c r="N13" s="247"/>
      <c r="O13" s="247"/>
      <c r="V13" s="247"/>
      <c r="W13" s="247"/>
      <c r="X13" s="247"/>
      <c r="Y13" s="247"/>
      <c r="Z13" s="247"/>
      <c r="AA13" s="247"/>
      <c r="AC13" s="247"/>
    </row>
    <row r="14" spans="2:31" ht="15" x14ac:dyDescent="0.25">
      <c r="B14" s="247"/>
      <c r="C14" s="247"/>
      <c r="E14" s="247"/>
      <c r="G14" s="247"/>
      <c r="J14" s="247"/>
      <c r="K14" s="247"/>
      <c r="M14" s="247"/>
      <c r="N14" s="247"/>
      <c r="O14" s="247"/>
      <c r="S14" s="247"/>
      <c r="W14" s="247"/>
      <c r="AA14" s="247"/>
    </row>
    <row r="15" spans="2:31" ht="15" x14ac:dyDescent="0.25">
      <c r="B15" s="247"/>
      <c r="C15" s="247"/>
      <c r="G15" s="247"/>
      <c r="K15" s="247"/>
      <c r="O15" s="247"/>
      <c r="S15" s="247"/>
      <c r="W15" s="247"/>
      <c r="AA15" s="247"/>
    </row>
    <row r="16" spans="2:31" ht="15" x14ac:dyDescent="0.25">
      <c r="C16" s="247"/>
      <c r="E16" s="247"/>
      <c r="G16" s="247"/>
      <c r="K16" s="247"/>
      <c r="O16" s="247"/>
      <c r="S16" s="247"/>
      <c r="X16" s="247"/>
      <c r="AB16" s="247"/>
    </row>
    <row r="17" spans="2:30" ht="15" x14ac:dyDescent="0.25">
      <c r="C17" s="247"/>
      <c r="G17" s="247"/>
      <c r="K17" s="247"/>
      <c r="O17" s="247"/>
      <c r="S17" s="247"/>
      <c r="W17" s="247"/>
      <c r="AA17" s="247"/>
    </row>
    <row r="18" spans="2:30" ht="15" x14ac:dyDescent="0.25">
      <c r="C18" s="247"/>
      <c r="G18" s="247"/>
      <c r="K18" s="247"/>
      <c r="O18" s="247"/>
      <c r="S18" s="247"/>
      <c r="W18" s="247"/>
      <c r="AA18" s="247"/>
    </row>
    <row r="19" spans="2:30" ht="15" x14ac:dyDescent="0.25">
      <c r="C19" s="247"/>
      <c r="G19" s="247"/>
      <c r="K19" s="247"/>
      <c r="O19" s="247"/>
      <c r="S19" s="247"/>
      <c r="W19" s="247"/>
      <c r="AA19" s="247"/>
    </row>
    <row r="20" spans="2:30" ht="15" x14ac:dyDescent="0.25">
      <c r="C20" s="247"/>
      <c r="G20" s="247"/>
      <c r="K20" s="247"/>
      <c r="O20" s="247"/>
      <c r="S20" s="247"/>
      <c r="W20" s="247"/>
      <c r="AA20" s="247"/>
    </row>
    <row r="21" spans="2:30" ht="15" x14ac:dyDescent="0.25">
      <c r="B21" s="247"/>
      <c r="C21" s="247"/>
      <c r="E21" s="247"/>
      <c r="G21" s="247"/>
      <c r="K21" s="247"/>
      <c r="L21" s="247"/>
      <c r="O21" s="247"/>
      <c r="Q21" s="247"/>
      <c r="R21" s="247"/>
      <c r="S21" s="247"/>
      <c r="W21" s="247"/>
      <c r="AA21" s="247"/>
    </row>
    <row r="22" spans="2:30" ht="15" x14ac:dyDescent="0.25">
      <c r="B22" s="247"/>
      <c r="C22" s="247"/>
      <c r="E22" s="247"/>
      <c r="F22" s="247"/>
      <c r="G22" s="247"/>
      <c r="I22" s="247"/>
      <c r="J22" s="247"/>
      <c r="K22" s="247"/>
      <c r="M22" s="247"/>
      <c r="N22" s="247"/>
      <c r="O22" s="247"/>
      <c r="Q22" s="247"/>
      <c r="R22" s="247"/>
      <c r="S22" s="247"/>
      <c r="T22" s="247"/>
      <c r="U22" s="247"/>
      <c r="V22" s="247"/>
      <c r="W22" s="247"/>
      <c r="X22" s="247"/>
      <c r="Y22" s="247"/>
      <c r="AA22" s="247"/>
      <c r="AC22" s="247"/>
      <c r="AD22" s="247"/>
    </row>
    <row r="23" spans="2:30" ht="15" x14ac:dyDescent="0.25">
      <c r="C23" s="247"/>
      <c r="D23" s="247"/>
      <c r="E23" s="247"/>
      <c r="F23" s="247"/>
      <c r="G23" s="247"/>
      <c r="I23" s="247"/>
      <c r="J23" s="247"/>
      <c r="K23" s="247"/>
      <c r="L23" s="247"/>
      <c r="M23" s="247"/>
      <c r="N23" s="247"/>
      <c r="O23" s="247"/>
      <c r="R23" s="247"/>
      <c r="S23" s="247"/>
      <c r="T23" s="247"/>
      <c r="U23" s="247"/>
      <c r="V23" s="247"/>
      <c r="W23" s="247"/>
      <c r="X23" s="247"/>
      <c r="Y23" s="247"/>
      <c r="Z23" s="247"/>
      <c r="AA23" s="247"/>
      <c r="AB23" s="247"/>
      <c r="AC23" s="247"/>
    </row>
    <row r="24" spans="2:30" ht="15" x14ac:dyDescent="0.25">
      <c r="B24" s="247"/>
      <c r="C24" s="247"/>
      <c r="D24" s="247"/>
      <c r="E24" s="247"/>
      <c r="F24" s="247"/>
      <c r="G24" s="247"/>
      <c r="J24" s="247"/>
      <c r="K24" s="247"/>
      <c r="M24" s="247"/>
      <c r="N24" s="247"/>
      <c r="O24" s="247"/>
      <c r="R24" s="247"/>
      <c r="S24" s="247"/>
      <c r="T24" s="247"/>
      <c r="U24" s="247"/>
      <c r="V24" s="247"/>
      <c r="W24" s="247"/>
      <c r="X24" s="247"/>
      <c r="Z24" s="247"/>
      <c r="AA24" s="247"/>
      <c r="AB24" s="247"/>
      <c r="AC24" s="247"/>
      <c r="AD24" s="247"/>
    </row>
    <row r="25" spans="2:30" ht="15" x14ac:dyDescent="0.25">
      <c r="B25" s="247"/>
      <c r="C25" s="247"/>
      <c r="D25" s="247"/>
      <c r="E25" s="247"/>
      <c r="I25" s="247"/>
      <c r="J25" s="247"/>
      <c r="K25" s="247"/>
      <c r="L25" s="247"/>
      <c r="M25" s="247"/>
      <c r="P25" s="247"/>
      <c r="Q25" s="247"/>
      <c r="R25" s="247"/>
      <c r="T25" s="247"/>
      <c r="U25" s="247"/>
      <c r="W25" s="247"/>
      <c r="Z25" s="247"/>
    </row>
    <row r="26" spans="2:30" ht="15" x14ac:dyDescent="0.25">
      <c r="C26" s="247"/>
      <c r="D26" s="247"/>
      <c r="H26" s="247"/>
      <c r="K26" s="247"/>
      <c r="L26" s="247"/>
      <c r="N26" s="247"/>
      <c r="P26" s="247"/>
      <c r="T26" s="247"/>
      <c r="U26" s="247"/>
      <c r="X26" s="247"/>
      <c r="Y26" s="247"/>
      <c r="AB26" s="247"/>
      <c r="AC26" s="247"/>
    </row>
    <row r="27" spans="2:30" ht="15" x14ac:dyDescent="0.25">
      <c r="C27" s="247"/>
      <c r="G27" s="247"/>
      <c r="K27" s="247"/>
      <c r="L27" s="247"/>
      <c r="O27" s="247"/>
      <c r="S27" s="247"/>
      <c r="W27" s="247"/>
      <c r="AA27" s="247"/>
    </row>
    <row r="28" spans="2:30" ht="15" x14ac:dyDescent="0.25">
      <c r="C28" s="247"/>
      <c r="G28" s="247"/>
      <c r="K28" s="247"/>
      <c r="O28" s="247"/>
      <c r="S28" s="247"/>
      <c r="X28" s="247"/>
      <c r="AB28" s="247"/>
    </row>
    <row r="29" spans="2:30" ht="15" x14ac:dyDescent="0.25">
      <c r="C29" s="247"/>
      <c r="G29" s="247"/>
      <c r="K29" s="247"/>
      <c r="O29" s="247"/>
      <c r="S29" s="247"/>
      <c r="W29" s="247"/>
      <c r="AA29" s="247"/>
    </row>
    <row r="30" spans="2:30" ht="15" x14ac:dyDescent="0.25">
      <c r="C30" s="247"/>
      <c r="G30" s="247"/>
      <c r="K30" s="247"/>
      <c r="O30" s="247"/>
      <c r="S30" s="247"/>
      <c r="W30" s="247"/>
      <c r="AA30" s="247"/>
    </row>
    <row r="31" spans="2:30" ht="15" x14ac:dyDescent="0.25">
      <c r="C31" s="247"/>
      <c r="G31" s="247"/>
      <c r="K31" s="247"/>
      <c r="O31" s="247"/>
      <c r="S31" s="247"/>
      <c r="W31" s="247"/>
      <c r="AA31" s="247"/>
    </row>
    <row r="32" spans="2:30" ht="15" x14ac:dyDescent="0.25">
      <c r="C32" s="247"/>
      <c r="G32" s="247"/>
      <c r="K32" s="247"/>
      <c r="O32" s="247"/>
      <c r="S32" s="247"/>
      <c r="W32" s="247"/>
      <c r="AA32" s="247"/>
    </row>
    <row r="33" spans="2:31" ht="15" x14ac:dyDescent="0.25">
      <c r="C33" s="247"/>
      <c r="G33" s="247"/>
      <c r="H33" s="247"/>
      <c r="K33" s="247"/>
      <c r="L33" s="247"/>
      <c r="P33" s="247"/>
      <c r="S33" s="247"/>
      <c r="T33" s="247"/>
      <c r="X33" s="247"/>
      <c r="AB33" s="247"/>
    </row>
    <row r="34" spans="2:31" ht="15" x14ac:dyDescent="0.25">
      <c r="C34" s="247"/>
      <c r="D34" s="247"/>
      <c r="F34" s="247"/>
      <c r="G34" s="247"/>
      <c r="I34" s="247"/>
      <c r="J34" s="247"/>
      <c r="K34" s="247"/>
      <c r="M34" s="247"/>
      <c r="N34" s="247"/>
      <c r="O34" s="247"/>
      <c r="S34" s="247"/>
      <c r="T34" s="247"/>
      <c r="U34" s="247"/>
      <c r="V34" s="247"/>
      <c r="W34" s="247"/>
      <c r="X34" s="247"/>
      <c r="Y34" s="247"/>
      <c r="Z34" s="247"/>
      <c r="AA34" s="247"/>
      <c r="AD34" s="247"/>
    </row>
    <row r="35" spans="2:31" ht="15" x14ac:dyDescent="0.25">
      <c r="C35" s="247"/>
      <c r="D35" s="247"/>
      <c r="E35" s="247"/>
      <c r="F35" s="247"/>
      <c r="G35" s="247"/>
      <c r="I35" s="247"/>
      <c r="J35" s="247"/>
      <c r="K35" s="247"/>
      <c r="L35" s="247"/>
      <c r="M35" s="247"/>
      <c r="N35" s="247"/>
      <c r="O35" s="247"/>
      <c r="Q35" s="247"/>
      <c r="R35" s="247"/>
      <c r="S35" s="247"/>
      <c r="T35" s="247"/>
      <c r="U35" s="247"/>
      <c r="V35" s="247"/>
      <c r="W35" s="247"/>
      <c r="Z35" s="247"/>
      <c r="AA35" s="247"/>
      <c r="AB35" s="247"/>
      <c r="AC35" s="247"/>
    </row>
    <row r="36" spans="2:31" ht="15" x14ac:dyDescent="0.25">
      <c r="C36" s="247"/>
      <c r="D36" s="247"/>
      <c r="E36" s="247"/>
      <c r="G36" s="247"/>
      <c r="H36" s="247"/>
      <c r="J36" s="247"/>
      <c r="K36" s="247"/>
      <c r="M36" s="247"/>
      <c r="N36" s="247"/>
      <c r="O36" s="247"/>
      <c r="Q36" s="247"/>
      <c r="R36" s="247"/>
      <c r="S36" s="247"/>
      <c r="T36" s="247"/>
      <c r="U36" s="247"/>
      <c r="V36" s="247"/>
      <c r="W36" s="247"/>
      <c r="Z36" s="247"/>
      <c r="AA36" s="247"/>
      <c r="AB36" s="247"/>
      <c r="AC36" s="247"/>
      <c r="AD36" s="247"/>
      <c r="AE36" s="247"/>
    </row>
    <row r="37" spans="2:31" ht="15" x14ac:dyDescent="0.25">
      <c r="C37" s="247"/>
      <c r="D37" s="247"/>
      <c r="E37" s="247"/>
      <c r="F37" s="247"/>
      <c r="I37" s="247"/>
      <c r="J37" s="247"/>
      <c r="K37" s="247"/>
      <c r="L37" s="247"/>
      <c r="M37" s="247"/>
      <c r="P37" s="247"/>
      <c r="Q37" s="247"/>
      <c r="R37" s="247"/>
      <c r="T37" s="247"/>
      <c r="U37" s="247"/>
      <c r="W37" s="247"/>
      <c r="Z37" s="247"/>
      <c r="AA37" s="247"/>
    </row>
    <row r="38" spans="2:31" ht="15" x14ac:dyDescent="0.25">
      <c r="B38" s="247"/>
      <c r="D38" s="247"/>
      <c r="H38" s="247"/>
      <c r="J38" s="247"/>
      <c r="K38" s="247"/>
      <c r="L38" s="247"/>
      <c r="P38" s="247"/>
      <c r="T38" s="247"/>
      <c r="V38" s="247"/>
      <c r="X38" s="247"/>
      <c r="Z38" s="247"/>
      <c r="AB38" s="247"/>
      <c r="AC38" s="247"/>
    </row>
    <row r="39" spans="2:31" ht="15" x14ac:dyDescent="0.25">
      <c r="C39" s="247"/>
      <c r="G39" s="247"/>
      <c r="K39" s="247"/>
      <c r="O39" s="247"/>
      <c r="S39" s="247"/>
      <c r="W39" s="247"/>
      <c r="AA39" s="247"/>
    </row>
    <row r="40" spans="2:31" ht="15" x14ac:dyDescent="0.25">
      <c r="C40" s="247"/>
      <c r="G40" s="247"/>
      <c r="K40" s="247"/>
      <c r="O40" s="247"/>
      <c r="R40" s="247"/>
      <c r="S40" s="247"/>
      <c r="T40" s="247"/>
      <c r="X40" s="247"/>
      <c r="AB40" s="247"/>
    </row>
    <row r="41" spans="2:31" ht="15" x14ac:dyDescent="0.25">
      <c r="C41" s="247"/>
      <c r="G41" s="247"/>
      <c r="K41" s="247"/>
      <c r="O41" s="247"/>
      <c r="S41" s="247"/>
      <c r="W41" s="247"/>
      <c r="AA41" s="247"/>
    </row>
    <row r="42" spans="2:31" ht="15" x14ac:dyDescent="0.25">
      <c r="C42" s="247"/>
      <c r="G42" s="247"/>
      <c r="K42" s="247"/>
      <c r="O42" s="247"/>
      <c r="S42" s="247"/>
      <c r="W42" s="247"/>
      <c r="AA42" s="247"/>
    </row>
    <row r="43" spans="2:31" ht="15" x14ac:dyDescent="0.25">
      <c r="C43" s="247"/>
      <c r="G43" s="247"/>
      <c r="O43" s="247"/>
      <c r="S43" s="247"/>
      <c r="W43" s="247"/>
      <c r="AA43" s="247"/>
    </row>
    <row r="44" spans="2:31" ht="15" x14ac:dyDescent="0.25">
      <c r="C44" s="247"/>
      <c r="G44" s="247"/>
      <c r="K44" s="247"/>
      <c r="O44" s="247"/>
      <c r="S44" s="247"/>
      <c r="W44" s="247"/>
      <c r="AA44" s="247"/>
    </row>
    <row r="45" spans="2:31" ht="15" x14ac:dyDescent="0.25">
      <c r="B45" s="247"/>
      <c r="C45" s="247"/>
      <c r="E45" s="247"/>
      <c r="G45" s="247"/>
      <c r="H45" s="247"/>
      <c r="K45" s="247"/>
      <c r="L45" s="247"/>
      <c r="P45" s="247"/>
      <c r="S45" s="247"/>
      <c r="T45" s="247"/>
      <c r="X45" s="247"/>
      <c r="AB45" s="247"/>
    </row>
    <row r="46" spans="2:31" ht="15" x14ac:dyDescent="0.25">
      <c r="B46" s="247"/>
      <c r="C46" s="247"/>
      <c r="D46" s="247"/>
      <c r="E46" s="247"/>
      <c r="F46" s="247"/>
      <c r="G46" s="247"/>
      <c r="H46" s="247"/>
      <c r="I46" s="247"/>
      <c r="J46" s="247"/>
      <c r="K46" s="247"/>
      <c r="N46" s="247"/>
      <c r="O46" s="247"/>
      <c r="P46" s="247"/>
      <c r="Q46" s="247"/>
      <c r="S46" s="247"/>
      <c r="T46" s="247"/>
      <c r="U46" s="247"/>
      <c r="V46" s="247"/>
      <c r="W46" s="247"/>
      <c r="Z46" s="247"/>
      <c r="AA46" s="247"/>
      <c r="AB46" s="247"/>
      <c r="AD46" s="247"/>
    </row>
    <row r="47" spans="2:31" ht="15" x14ac:dyDescent="0.25">
      <c r="B47" s="247"/>
      <c r="C47" s="247"/>
      <c r="D47" s="247"/>
      <c r="E47" s="247"/>
      <c r="F47" s="247"/>
      <c r="G47" s="247"/>
      <c r="I47" s="247"/>
      <c r="J47" s="247"/>
      <c r="K47" s="247"/>
      <c r="L47" s="247"/>
      <c r="M47" s="247"/>
      <c r="N47" s="247"/>
      <c r="O47" s="247"/>
      <c r="R47" s="247"/>
      <c r="S47" s="247"/>
      <c r="T47" s="247"/>
      <c r="U47" s="247"/>
      <c r="V47" s="247"/>
      <c r="W47" s="247"/>
      <c r="Y47" s="247"/>
      <c r="Z47" s="247"/>
      <c r="AA47" s="247"/>
      <c r="AB47" s="247"/>
      <c r="AC47" s="247"/>
    </row>
    <row r="48" spans="2:31" ht="15" x14ac:dyDescent="0.25">
      <c r="C48" s="247"/>
      <c r="D48" s="247"/>
      <c r="E48" s="247"/>
      <c r="F48" s="247"/>
      <c r="G48" s="247"/>
      <c r="H48" s="247"/>
      <c r="J48" s="247"/>
      <c r="K48" s="247"/>
      <c r="M48" s="247"/>
      <c r="N48" s="247"/>
      <c r="O48" s="247"/>
      <c r="Q48" s="247"/>
      <c r="R48" s="247"/>
      <c r="S48" s="247"/>
      <c r="T48" s="247"/>
      <c r="U48" s="247"/>
      <c r="V48" s="247"/>
      <c r="W48" s="247"/>
      <c r="Y48" s="247"/>
      <c r="Z48" s="247"/>
      <c r="AA48" s="247"/>
      <c r="AB48" s="247"/>
      <c r="AC48" s="247"/>
      <c r="AD48" s="247"/>
      <c r="AE48" s="247"/>
    </row>
    <row r="49" spans="2:31" ht="15" x14ac:dyDescent="0.25">
      <c r="B49" s="247"/>
      <c r="C49" s="247"/>
      <c r="D49" s="247"/>
      <c r="E49" s="247"/>
      <c r="F49" s="247"/>
      <c r="H49" s="247"/>
      <c r="I49" s="247"/>
      <c r="K49" s="247"/>
      <c r="L49" s="247"/>
      <c r="M49" s="247"/>
      <c r="P49" s="247"/>
      <c r="Q49" s="247"/>
      <c r="S49" s="247"/>
      <c r="T49" s="247"/>
      <c r="U49" s="247"/>
      <c r="X49" s="247"/>
      <c r="Y49" s="247"/>
      <c r="Z49" s="247"/>
      <c r="AA49" s="247"/>
      <c r="AD49" s="247"/>
    </row>
    <row r="50" spans="2:31" ht="15" x14ac:dyDescent="0.25">
      <c r="C50" s="247"/>
      <c r="G50" s="247"/>
      <c r="K50" s="247"/>
      <c r="L50" s="247"/>
      <c r="P50" s="247"/>
      <c r="T50" s="247"/>
      <c r="U50" s="247"/>
      <c r="X50" s="247"/>
      <c r="Z50" s="247"/>
      <c r="AB50" s="247"/>
    </row>
    <row r="51" spans="2:31" ht="15" x14ac:dyDescent="0.25">
      <c r="C51" s="247"/>
      <c r="G51" s="247"/>
      <c r="K51" s="247"/>
      <c r="O51" s="247"/>
      <c r="S51" s="247"/>
      <c r="W51" s="247"/>
      <c r="AA51" s="247"/>
    </row>
    <row r="52" spans="2:31" ht="15" x14ac:dyDescent="0.25">
      <c r="C52" s="247"/>
      <c r="G52" s="247"/>
      <c r="K52" s="247"/>
      <c r="O52" s="247"/>
      <c r="Q52" s="247"/>
      <c r="S52" s="247"/>
      <c r="T52" s="247"/>
      <c r="X52" s="247"/>
      <c r="AB52" s="247"/>
    </row>
    <row r="53" spans="2:31" ht="15" x14ac:dyDescent="0.25">
      <c r="C53" s="247"/>
      <c r="G53" s="247"/>
      <c r="K53" s="247"/>
      <c r="O53" s="247"/>
      <c r="S53" s="247"/>
      <c r="W53" s="247"/>
      <c r="AA53" s="247"/>
    </row>
    <row r="54" spans="2:31" ht="15" x14ac:dyDescent="0.25">
      <c r="C54" s="247"/>
      <c r="G54" s="247"/>
      <c r="K54" s="247"/>
      <c r="O54" s="247"/>
      <c r="S54" s="247"/>
      <c r="W54" s="247"/>
      <c r="AA54" s="247"/>
    </row>
    <row r="55" spans="2:31" ht="15" x14ac:dyDescent="0.25">
      <c r="C55" s="247"/>
      <c r="G55" s="247"/>
      <c r="K55" s="247"/>
      <c r="O55" s="247"/>
      <c r="S55" s="247"/>
      <c r="W55" s="247"/>
      <c r="AA55" s="247"/>
    </row>
    <row r="56" spans="2:31" ht="15" x14ac:dyDescent="0.25">
      <c r="B56" s="247"/>
      <c r="C56" s="247"/>
      <c r="G56" s="247"/>
      <c r="K56" s="247"/>
      <c r="O56" s="247"/>
      <c r="S56" s="247"/>
      <c r="W56" s="247"/>
      <c r="AA56" s="247"/>
    </row>
    <row r="57" spans="2:31" ht="15" x14ac:dyDescent="0.25">
      <c r="B57" s="247"/>
      <c r="C57" s="247"/>
      <c r="G57" s="247"/>
      <c r="H57" s="247"/>
      <c r="L57" s="247"/>
      <c r="P57" s="247"/>
      <c r="Q57" s="247"/>
      <c r="T57" s="247"/>
      <c r="U57" s="247"/>
      <c r="X57" s="247"/>
      <c r="AB57" s="247"/>
    </row>
    <row r="58" spans="2:31" ht="15" x14ac:dyDescent="0.25">
      <c r="B58" s="247"/>
      <c r="C58" s="247"/>
      <c r="D58" s="247"/>
      <c r="E58" s="247"/>
      <c r="F58" s="247"/>
      <c r="G58" s="247"/>
      <c r="I58" s="247"/>
      <c r="J58" s="247"/>
      <c r="K58" s="247"/>
      <c r="N58" s="247"/>
      <c r="O58" s="247"/>
      <c r="Q58" s="247"/>
      <c r="S58" s="247"/>
      <c r="T58" s="247"/>
      <c r="U58" s="247"/>
      <c r="V58" s="247"/>
      <c r="W58" s="247"/>
      <c r="X58" s="247"/>
      <c r="Z58" s="247"/>
      <c r="AA58" s="247"/>
      <c r="AB58" s="247"/>
      <c r="AD58" s="247"/>
    </row>
    <row r="59" spans="2:31" ht="15" x14ac:dyDescent="0.25">
      <c r="C59" s="247"/>
      <c r="D59" s="247"/>
      <c r="E59" s="247"/>
      <c r="F59" s="247"/>
      <c r="G59" s="247"/>
      <c r="I59" s="247"/>
      <c r="J59" s="247"/>
      <c r="K59" s="247"/>
      <c r="L59" s="247"/>
      <c r="M59" s="247"/>
      <c r="N59" s="247"/>
      <c r="O59" s="247"/>
      <c r="P59" s="247"/>
      <c r="R59" s="247"/>
      <c r="S59" s="247"/>
      <c r="T59" s="247"/>
      <c r="U59" s="247"/>
      <c r="V59" s="247"/>
      <c r="W59" s="247"/>
      <c r="Y59" s="247"/>
      <c r="Z59" s="247"/>
      <c r="AA59" s="247"/>
      <c r="AB59" s="247"/>
    </row>
    <row r="60" spans="2:31" ht="15" x14ac:dyDescent="0.25">
      <c r="C60" s="247"/>
      <c r="D60" s="247"/>
      <c r="E60" s="247"/>
      <c r="F60" s="247"/>
      <c r="G60" s="247"/>
      <c r="J60" s="247"/>
      <c r="K60" s="247"/>
      <c r="M60" s="247"/>
      <c r="N60" s="247"/>
      <c r="O60" s="247"/>
      <c r="P60" s="247"/>
      <c r="Q60" s="247"/>
      <c r="R60" s="247"/>
      <c r="S60" s="247"/>
      <c r="T60" s="247"/>
      <c r="U60" s="247"/>
      <c r="V60" s="247"/>
      <c r="W60" s="247"/>
      <c r="Y60" s="247"/>
      <c r="Z60" s="247"/>
      <c r="AA60" s="247"/>
      <c r="AB60" s="247"/>
      <c r="AC60" s="247"/>
      <c r="AD60" s="247"/>
      <c r="AE60" s="247"/>
    </row>
    <row r="61" spans="2:31" ht="15" x14ac:dyDescent="0.25">
      <c r="B61" s="247"/>
      <c r="C61" s="247"/>
      <c r="D61" s="247"/>
      <c r="E61" s="247"/>
      <c r="F61" s="247"/>
      <c r="G61" s="247"/>
      <c r="H61" s="247"/>
      <c r="I61" s="247"/>
      <c r="J61" s="247"/>
      <c r="K61" s="247"/>
      <c r="L61" s="247"/>
      <c r="O61" s="247"/>
      <c r="P61" s="247"/>
      <c r="S61" s="247"/>
      <c r="T61" s="247"/>
      <c r="U61" s="247"/>
      <c r="W61" s="247"/>
      <c r="X61" s="247"/>
      <c r="Y61" s="247"/>
      <c r="Z61" s="247"/>
      <c r="AA61" s="247"/>
      <c r="AD61" s="247"/>
    </row>
    <row r="62" spans="2:31" ht="15" x14ac:dyDescent="0.25">
      <c r="B62" s="247"/>
      <c r="C62" s="247"/>
      <c r="G62" s="247"/>
      <c r="J62" s="247"/>
      <c r="K62" s="247"/>
      <c r="O62" s="247"/>
      <c r="P62" s="247"/>
      <c r="S62" s="247"/>
      <c r="W62" s="247"/>
      <c r="X62" s="247"/>
      <c r="AA62" s="247"/>
      <c r="AB62" s="247"/>
    </row>
    <row r="63" spans="2:31" ht="15" x14ac:dyDescent="0.25">
      <c r="C63" s="247"/>
      <c r="G63" s="247"/>
      <c r="K63" s="247"/>
      <c r="O63" s="247"/>
      <c r="S63" s="247"/>
      <c r="W63" s="247"/>
      <c r="AA63" s="247"/>
    </row>
    <row r="64" spans="2:31" ht="15" x14ac:dyDescent="0.25">
      <c r="C64" s="247"/>
      <c r="G64" s="247"/>
      <c r="J64" s="247"/>
      <c r="K64" s="247"/>
      <c r="O64" s="247"/>
      <c r="T64" s="247"/>
      <c r="X64" s="247"/>
      <c r="AB64" s="247"/>
    </row>
    <row r="65" ht="15" x14ac:dyDescent="0.25"/>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9"/>
  <dimension ref="A1:T116"/>
  <sheetViews>
    <sheetView topLeftCell="A25" workbookViewId="0">
      <selection activeCell="B85" sqref="B85:P113 Q85:T116 N114:O116"/>
    </sheetView>
  </sheetViews>
  <sheetFormatPr defaultColWidth="18.7109375" defaultRowHeight="12.75" customHeight="1" x14ac:dyDescent="0.25"/>
  <cols>
    <col min="1" max="1" width="14" customWidth="1"/>
    <col min="2" max="3" width="12.7109375" customWidth="1"/>
    <col min="4" max="4" width="15.28515625" bestFit="1" customWidth="1"/>
    <col min="5" max="13" width="12.7109375" customWidth="1"/>
    <col min="14" max="14" width="22.5703125" style="98" bestFit="1" customWidth="1"/>
    <col min="15" max="15" width="22.85546875" style="122" bestFit="1" customWidth="1"/>
    <col min="16" max="16" width="19.140625" style="122" bestFit="1" customWidth="1"/>
    <col min="17" max="17" width="26.28515625" bestFit="1" customWidth="1"/>
    <col min="18" max="18" width="25.7109375" bestFit="1" customWidth="1"/>
    <col min="19" max="19" width="26" bestFit="1" customWidth="1"/>
    <col min="20" max="20" width="12.7109375" customWidth="1"/>
  </cols>
  <sheetData>
    <row r="1" spans="1:20" ht="15" x14ac:dyDescent="0.25"/>
    <row r="2" spans="1:20" ht="15" x14ac:dyDescent="0.25"/>
    <row r="3" spans="1:20" ht="15" x14ac:dyDescent="0.25">
      <c r="A3" s="38" t="s">
        <v>54</v>
      </c>
      <c r="B3" s="101"/>
    </row>
    <row r="4" spans="1:20" ht="15" x14ac:dyDescent="0.25">
      <c r="A4" s="38" t="s">
        <v>55</v>
      </c>
    </row>
    <row r="5" spans="1:20" ht="15" x14ac:dyDescent="0.25">
      <c r="A5" s="38" t="s">
        <v>56</v>
      </c>
      <c r="B5">
        <v>3189</v>
      </c>
    </row>
    <row r="6" spans="1:20" ht="15" x14ac:dyDescent="0.25"/>
    <row r="7" spans="1:20" ht="15" x14ac:dyDescent="0.25">
      <c r="A7" s="38" t="s">
        <v>57</v>
      </c>
      <c r="B7" s="36">
        <f>MIN(BlueMesaInflow.Unregulated!A4:'BlueMesaInflow.Unregulated'!A35)</f>
        <v>44682</v>
      </c>
    </row>
    <row r="8" spans="1:20" ht="15" x14ac:dyDescent="0.25">
      <c r="A8" s="38" t="s">
        <v>58</v>
      </c>
      <c r="B8" s="36">
        <f>MAX(BlueMesaInflow.Unregulated!A4:'BlueMesaInflow.Unregulated'!A35)</f>
        <v>45627</v>
      </c>
    </row>
    <row r="9" spans="1:20" ht="15" x14ac:dyDescent="0.25">
      <c r="B9">
        <v>1000</v>
      </c>
    </row>
    <row r="10" spans="1:20" ht="15" x14ac:dyDescent="0.25">
      <c r="B10" t="s">
        <v>193</v>
      </c>
      <c r="C10" s="137" t="s">
        <v>193</v>
      </c>
      <c r="D10" s="137" t="s">
        <v>193</v>
      </c>
      <c r="E10" s="137" t="s">
        <v>193</v>
      </c>
      <c r="F10" s="137" t="s">
        <v>193</v>
      </c>
      <c r="G10" s="137" t="s">
        <v>193</v>
      </c>
      <c r="H10" s="137" t="s">
        <v>193</v>
      </c>
      <c r="I10" s="137" t="s">
        <v>193</v>
      </c>
      <c r="J10" s="137" t="s">
        <v>193</v>
      </c>
      <c r="K10" s="137" t="s">
        <v>193</v>
      </c>
      <c r="L10" s="137" t="s">
        <v>193</v>
      </c>
      <c r="M10" s="137" t="s">
        <v>193</v>
      </c>
      <c r="N10" s="243" t="s">
        <v>206</v>
      </c>
      <c r="O10" s="243" t="s">
        <v>206</v>
      </c>
      <c r="P10" s="122" t="s">
        <v>193</v>
      </c>
      <c r="Q10" s="243" t="s">
        <v>206</v>
      </c>
      <c r="R10" s="243" t="s">
        <v>206</v>
      </c>
      <c r="S10" s="243" t="s">
        <v>206</v>
      </c>
      <c r="T10" s="243" t="s">
        <v>206</v>
      </c>
    </row>
    <row r="11" spans="1:20" ht="15" x14ac:dyDescent="0.25">
      <c r="A11" s="38" t="s">
        <v>45</v>
      </c>
      <c r="B11" s="243">
        <v>1852</v>
      </c>
      <c r="C11" s="243">
        <v>1854</v>
      </c>
      <c r="D11" s="243">
        <v>1838</v>
      </c>
      <c r="E11" s="243">
        <v>1856</v>
      </c>
      <c r="F11" s="243">
        <v>1855</v>
      </c>
      <c r="G11" s="243">
        <v>1853</v>
      </c>
      <c r="H11" s="243">
        <v>2388</v>
      </c>
      <c r="I11" s="243">
        <v>1834</v>
      </c>
      <c r="J11" s="243">
        <v>2255</v>
      </c>
      <c r="K11" s="243">
        <v>23054</v>
      </c>
      <c r="L11" s="243">
        <v>1591</v>
      </c>
      <c r="M11" s="243">
        <v>23409</v>
      </c>
      <c r="N11" s="243">
        <v>21327</v>
      </c>
      <c r="O11" s="243">
        <v>21323</v>
      </c>
      <c r="P11" s="243">
        <v>21884</v>
      </c>
      <c r="Q11" s="243">
        <v>23316</v>
      </c>
      <c r="R11" s="243">
        <v>2094</v>
      </c>
      <c r="S11" s="243">
        <v>23317</v>
      </c>
      <c r="T11" s="243">
        <v>2095</v>
      </c>
    </row>
    <row r="12" spans="1:20" ht="15" x14ac:dyDescent="0.25">
      <c r="A12" t="s">
        <v>118</v>
      </c>
      <c r="B12" s="38" t="s">
        <v>105</v>
      </c>
      <c r="C12" s="38" t="s">
        <v>106</v>
      </c>
      <c r="D12" s="38" t="s">
        <v>107</v>
      </c>
      <c r="E12" s="38" t="s">
        <v>108</v>
      </c>
      <c r="F12" s="38" t="s">
        <v>109</v>
      </c>
      <c r="G12" s="38" t="s">
        <v>110</v>
      </c>
      <c r="H12" s="38" t="s">
        <v>111</v>
      </c>
      <c r="I12" s="38" t="s">
        <v>112</v>
      </c>
      <c r="J12" s="38" t="s">
        <v>113</v>
      </c>
      <c r="K12" s="38" t="s">
        <v>114</v>
      </c>
      <c r="L12" s="98" t="s">
        <v>117</v>
      </c>
      <c r="M12" s="137" t="s">
        <v>184</v>
      </c>
      <c r="N12" s="38" t="s">
        <v>115</v>
      </c>
      <c r="O12" t="s">
        <v>116</v>
      </c>
      <c r="P12" s="122" t="s">
        <v>128</v>
      </c>
      <c r="Q12" s="137" t="s">
        <v>170</v>
      </c>
      <c r="R12" s="137" t="s">
        <v>171</v>
      </c>
      <c r="S12" s="137" t="s">
        <v>172</v>
      </c>
      <c r="T12" s="137" t="s">
        <v>173</v>
      </c>
    </row>
    <row r="13" spans="1:20" ht="15" x14ac:dyDescent="0.25">
      <c r="A13" s="242"/>
      <c r="B13" s="139"/>
      <c r="C13" s="139"/>
      <c r="D13" s="139"/>
      <c r="E13" s="139"/>
      <c r="F13" s="139"/>
      <c r="G13" s="139"/>
      <c r="H13" s="139"/>
      <c r="I13" s="139"/>
      <c r="J13" s="139"/>
      <c r="K13" s="139"/>
      <c r="L13" s="139"/>
      <c r="M13" s="139"/>
      <c r="N13" s="139"/>
      <c r="O13" s="139"/>
      <c r="P13" s="139"/>
      <c r="Q13" s="139"/>
      <c r="R13" s="139"/>
      <c r="S13" s="139"/>
      <c r="T13" s="139"/>
    </row>
    <row r="14" spans="1:20" ht="15" x14ac:dyDescent="0.25">
      <c r="A14" s="242"/>
      <c r="B14" s="139"/>
      <c r="C14" s="139"/>
      <c r="D14" s="139"/>
      <c r="E14" s="139"/>
      <c r="F14" s="139"/>
      <c r="G14" s="139"/>
      <c r="H14" s="139"/>
      <c r="I14" s="139"/>
      <c r="J14" s="139"/>
      <c r="K14" s="139"/>
      <c r="L14" s="139"/>
      <c r="M14" s="139"/>
      <c r="N14" s="139"/>
      <c r="O14" s="139"/>
      <c r="P14" s="139"/>
      <c r="Q14" s="139"/>
      <c r="R14" s="139"/>
      <c r="S14" s="139"/>
      <c r="T14" s="139"/>
    </row>
    <row r="15" spans="1:20" ht="15" x14ac:dyDescent="0.25">
      <c r="A15" s="242"/>
      <c r="B15" s="139"/>
      <c r="C15" s="139"/>
      <c r="D15" s="139"/>
      <c r="E15" s="139"/>
      <c r="F15" s="139"/>
      <c r="G15" s="139"/>
      <c r="H15" s="139"/>
      <c r="I15" s="139"/>
      <c r="J15" s="139"/>
      <c r="K15" s="139"/>
      <c r="L15" s="139"/>
      <c r="M15" s="139"/>
      <c r="N15" s="139"/>
      <c r="O15" s="139"/>
      <c r="P15" s="139"/>
      <c r="Q15" s="139"/>
      <c r="R15" s="139"/>
      <c r="S15" s="139"/>
      <c r="T15" s="139"/>
    </row>
    <row r="16" spans="1:20" ht="15" x14ac:dyDescent="0.25">
      <c r="A16" s="242"/>
      <c r="B16" s="139"/>
      <c r="C16" s="139"/>
      <c r="D16" s="139"/>
      <c r="E16" s="139"/>
      <c r="F16" s="139"/>
      <c r="G16" s="139"/>
      <c r="H16" s="139"/>
      <c r="I16" s="139"/>
      <c r="J16" s="139"/>
      <c r="K16" s="139"/>
      <c r="L16" s="139"/>
      <c r="M16" s="139"/>
      <c r="N16" s="139"/>
      <c r="O16" s="139"/>
      <c r="P16" s="139"/>
      <c r="Q16" s="139"/>
      <c r="R16" s="139"/>
      <c r="S16" s="139"/>
      <c r="T16" s="139"/>
    </row>
    <row r="17" spans="1:20" ht="15" x14ac:dyDescent="0.25">
      <c r="A17" s="242"/>
      <c r="B17" s="139"/>
      <c r="C17" s="139"/>
      <c r="D17" s="139"/>
      <c r="E17" s="139"/>
      <c r="F17" s="139"/>
      <c r="G17" s="139"/>
      <c r="H17" s="139"/>
      <c r="I17" s="139"/>
      <c r="J17" s="139"/>
      <c r="K17" s="139"/>
      <c r="L17" s="139"/>
      <c r="M17" s="139"/>
      <c r="N17" s="139"/>
      <c r="O17" s="139"/>
      <c r="P17" s="139"/>
      <c r="Q17" s="139"/>
      <c r="R17" s="139"/>
      <c r="S17" s="139"/>
      <c r="T17" s="139"/>
    </row>
    <row r="18" spans="1:20" ht="15" x14ac:dyDescent="0.25">
      <c r="A18" s="242"/>
      <c r="B18" s="139"/>
      <c r="C18" s="139"/>
      <c r="D18" s="139"/>
      <c r="E18" s="139"/>
      <c r="F18" s="139"/>
      <c r="G18" s="139"/>
      <c r="H18" s="139"/>
      <c r="I18" s="139"/>
      <c r="J18" s="139"/>
      <c r="K18" s="139"/>
      <c r="L18" s="139"/>
      <c r="M18" s="139"/>
      <c r="N18" s="139"/>
      <c r="O18" s="139"/>
      <c r="P18" s="139"/>
      <c r="Q18" s="139"/>
      <c r="R18" s="139"/>
      <c r="S18" s="139"/>
      <c r="T18" s="139"/>
    </row>
    <row r="19" spans="1:20" ht="15" x14ac:dyDescent="0.25">
      <c r="A19" s="242"/>
      <c r="B19" s="139"/>
      <c r="C19" s="139"/>
      <c r="D19" s="139"/>
      <c r="E19" s="139"/>
      <c r="F19" s="139"/>
      <c r="G19" s="139"/>
      <c r="H19" s="139"/>
      <c r="I19" s="139"/>
      <c r="J19" s="139"/>
      <c r="K19" s="139"/>
      <c r="L19" s="139"/>
      <c r="M19" s="139"/>
      <c r="N19" s="139"/>
      <c r="O19" s="139"/>
      <c r="P19" s="139"/>
      <c r="Q19" s="139"/>
      <c r="R19" s="139"/>
      <c r="S19" s="139"/>
      <c r="T19" s="139"/>
    </row>
    <row r="20" spans="1:20" ht="15" x14ac:dyDescent="0.25">
      <c r="A20" s="242"/>
      <c r="B20" s="139"/>
      <c r="C20" s="139"/>
      <c r="D20" s="139"/>
      <c r="E20" s="139"/>
      <c r="F20" s="139"/>
      <c r="G20" s="139"/>
      <c r="H20" s="139"/>
      <c r="I20" s="139"/>
      <c r="J20" s="139"/>
      <c r="K20" s="139"/>
      <c r="L20" s="139"/>
      <c r="M20" s="139"/>
      <c r="N20" s="139"/>
      <c r="O20" s="139"/>
      <c r="P20" s="139"/>
      <c r="Q20" s="139"/>
      <c r="R20" s="139"/>
      <c r="S20" s="139"/>
      <c r="T20" s="139"/>
    </row>
    <row r="21" spans="1:20" ht="15" x14ac:dyDescent="0.25">
      <c r="A21" s="242"/>
      <c r="B21" s="139"/>
      <c r="C21" s="139"/>
      <c r="D21" s="139"/>
      <c r="E21" s="139"/>
      <c r="F21" s="139"/>
      <c r="G21" s="139"/>
      <c r="H21" s="139"/>
      <c r="I21" s="139"/>
      <c r="J21" s="139"/>
      <c r="K21" s="139"/>
      <c r="L21" s="139"/>
      <c r="M21" s="139"/>
      <c r="N21" s="139"/>
      <c r="O21" s="139"/>
      <c r="P21" s="139"/>
      <c r="Q21" s="139"/>
      <c r="R21" s="139"/>
      <c r="S21" s="139"/>
      <c r="T21" s="139"/>
    </row>
    <row r="22" spans="1:20" ht="15" x14ac:dyDescent="0.25">
      <c r="A22" s="242"/>
      <c r="B22" s="139"/>
      <c r="C22" s="139"/>
      <c r="D22" s="139"/>
      <c r="E22" s="139"/>
      <c r="F22" s="139"/>
      <c r="G22" s="139"/>
      <c r="H22" s="139"/>
      <c r="I22" s="139"/>
      <c r="J22" s="139"/>
      <c r="K22" s="139"/>
      <c r="L22" s="139"/>
      <c r="M22" s="139"/>
      <c r="N22" s="139"/>
      <c r="O22" s="139"/>
      <c r="P22" s="139"/>
      <c r="Q22" s="139"/>
      <c r="R22" s="139"/>
      <c r="S22" s="139"/>
      <c r="T22" s="139"/>
    </row>
    <row r="23" spans="1:20" ht="15" x14ac:dyDescent="0.25">
      <c r="A23" s="242"/>
      <c r="B23" s="139"/>
      <c r="C23" s="139"/>
      <c r="D23" s="139"/>
      <c r="E23" s="139"/>
      <c r="F23" s="139"/>
      <c r="G23" s="139"/>
      <c r="H23" s="139"/>
      <c r="I23" s="139"/>
      <c r="J23" s="139"/>
      <c r="K23" s="139"/>
      <c r="L23" s="139"/>
      <c r="M23" s="139"/>
      <c r="N23" s="139"/>
      <c r="O23" s="139"/>
      <c r="P23" s="139"/>
      <c r="Q23" s="139"/>
      <c r="R23" s="139"/>
      <c r="S23" s="139"/>
      <c r="T23" s="139"/>
    </row>
    <row r="24" spans="1:20" ht="15" x14ac:dyDescent="0.25">
      <c r="A24" s="242"/>
      <c r="B24" s="139"/>
      <c r="C24" s="139"/>
      <c r="D24" s="139"/>
      <c r="E24" s="139"/>
      <c r="F24" s="139"/>
      <c r="G24" s="139"/>
      <c r="H24" s="139"/>
      <c r="I24" s="139"/>
      <c r="J24" s="139"/>
      <c r="K24" s="139"/>
      <c r="L24" s="139"/>
      <c r="M24" s="139"/>
      <c r="N24" s="139"/>
      <c r="O24" s="139"/>
      <c r="P24" s="139"/>
      <c r="Q24" s="139"/>
      <c r="R24" s="139"/>
      <c r="S24" s="139"/>
      <c r="T24" s="139"/>
    </row>
    <row r="25" spans="1:20" ht="15" x14ac:dyDescent="0.25">
      <c r="A25" s="242"/>
      <c r="B25" s="139"/>
      <c r="C25" s="139"/>
      <c r="D25" s="139"/>
      <c r="E25" s="139"/>
      <c r="F25" s="139"/>
      <c r="G25" s="139"/>
      <c r="H25" s="139"/>
      <c r="I25" s="139"/>
      <c r="J25" s="139"/>
      <c r="K25" s="139"/>
      <c r="L25" s="139"/>
      <c r="M25" s="139"/>
      <c r="N25" s="139"/>
      <c r="O25" s="139"/>
      <c r="P25" s="139"/>
      <c r="Q25" s="139"/>
      <c r="R25" s="139"/>
      <c r="S25" s="139"/>
      <c r="T25" s="139"/>
    </row>
    <row r="26" spans="1:20" ht="15" x14ac:dyDescent="0.25">
      <c r="A26" s="242"/>
      <c r="B26" s="139"/>
      <c r="C26" s="139"/>
      <c r="D26" s="139"/>
      <c r="E26" s="139"/>
      <c r="F26" s="139"/>
      <c r="G26" s="139"/>
      <c r="H26" s="139"/>
      <c r="I26" s="139"/>
      <c r="J26" s="139"/>
      <c r="K26" s="139"/>
      <c r="L26" s="139"/>
      <c r="M26" s="139"/>
      <c r="N26" s="139"/>
      <c r="O26" s="139"/>
      <c r="P26" s="139"/>
      <c r="Q26" s="139"/>
      <c r="R26" s="139"/>
      <c r="S26" s="139"/>
      <c r="T26" s="139"/>
    </row>
    <row r="27" spans="1:20" ht="15" x14ac:dyDescent="0.25">
      <c r="A27" s="242"/>
      <c r="B27" s="139"/>
      <c r="C27" s="139"/>
      <c r="D27" s="139"/>
      <c r="E27" s="139"/>
      <c r="F27" s="139"/>
      <c r="G27" s="139"/>
      <c r="H27" s="139"/>
      <c r="I27" s="139"/>
      <c r="J27" s="139"/>
      <c r="K27" s="139"/>
      <c r="L27" s="139"/>
      <c r="M27" s="139"/>
      <c r="N27" s="139"/>
      <c r="O27" s="139"/>
      <c r="P27" s="139"/>
      <c r="Q27" s="139"/>
      <c r="R27" s="139"/>
      <c r="S27" s="139"/>
      <c r="T27" s="139"/>
    </row>
    <row r="28" spans="1:20" ht="15" x14ac:dyDescent="0.25">
      <c r="A28" s="242"/>
      <c r="B28" s="139"/>
      <c r="C28" s="139"/>
      <c r="D28" s="139"/>
      <c r="E28" s="139"/>
      <c r="F28" s="139"/>
      <c r="G28" s="139"/>
      <c r="H28" s="139"/>
      <c r="I28" s="139"/>
      <c r="J28" s="139"/>
      <c r="K28" s="139"/>
      <c r="L28" s="139"/>
      <c r="M28" s="139"/>
      <c r="N28" s="139"/>
      <c r="O28" s="139"/>
      <c r="P28" s="139"/>
      <c r="Q28" s="139"/>
      <c r="R28" s="139"/>
      <c r="S28" s="139"/>
      <c r="T28" s="139"/>
    </row>
    <row r="29" spans="1:20" ht="15" x14ac:dyDescent="0.25">
      <c r="A29" s="242"/>
      <c r="B29" s="139"/>
      <c r="C29" s="139"/>
      <c r="D29" s="139"/>
      <c r="E29" s="139"/>
      <c r="F29" s="139"/>
      <c r="G29" s="139"/>
      <c r="H29" s="139"/>
      <c r="I29" s="139"/>
      <c r="J29" s="139"/>
      <c r="K29" s="139"/>
      <c r="L29" s="139"/>
      <c r="M29" s="139"/>
      <c r="N29" s="139"/>
      <c r="O29" s="139"/>
      <c r="P29" s="139"/>
      <c r="Q29" s="139"/>
      <c r="R29" s="139"/>
      <c r="S29" s="139"/>
      <c r="T29" s="139"/>
    </row>
    <row r="30" spans="1:20" ht="15" x14ac:dyDescent="0.25">
      <c r="A30" s="242"/>
      <c r="B30" s="139"/>
      <c r="C30" s="139"/>
      <c r="D30" s="139"/>
      <c r="E30" s="139"/>
      <c r="F30" s="139"/>
      <c r="G30" s="139"/>
      <c r="H30" s="139"/>
      <c r="I30" s="139"/>
      <c r="J30" s="139"/>
      <c r="K30" s="139"/>
      <c r="L30" s="139"/>
      <c r="M30" s="139"/>
      <c r="N30" s="139"/>
      <c r="O30" s="139"/>
      <c r="P30" s="139"/>
      <c r="Q30" s="139"/>
      <c r="R30" s="139"/>
      <c r="S30" s="139"/>
      <c r="T30" s="139"/>
    </row>
    <row r="31" spans="1:20" ht="15" x14ac:dyDescent="0.25">
      <c r="A31" s="242"/>
      <c r="B31" s="139"/>
      <c r="C31" s="139"/>
      <c r="D31" s="139"/>
      <c r="E31" s="139"/>
      <c r="F31" s="139"/>
      <c r="G31" s="139"/>
      <c r="H31" s="139"/>
      <c r="I31" s="139"/>
      <c r="J31" s="139"/>
      <c r="K31" s="139"/>
      <c r="L31" s="139"/>
      <c r="M31" s="139"/>
      <c r="N31" s="139"/>
      <c r="O31" s="139"/>
      <c r="P31" s="139"/>
      <c r="Q31" s="139"/>
      <c r="R31" s="139"/>
      <c r="S31" s="139"/>
      <c r="T31" s="139"/>
    </row>
    <row r="32" spans="1:20" ht="15" x14ac:dyDescent="0.25">
      <c r="A32" s="242"/>
      <c r="B32" s="139"/>
      <c r="C32" s="139"/>
      <c r="D32" s="139"/>
      <c r="E32" s="139"/>
      <c r="F32" s="139"/>
      <c r="G32" s="139"/>
      <c r="H32" s="139"/>
      <c r="I32" s="139"/>
      <c r="J32" s="139"/>
      <c r="K32" s="139"/>
      <c r="L32" s="139"/>
      <c r="M32" s="139"/>
      <c r="N32" s="139"/>
      <c r="O32" s="139"/>
      <c r="P32" s="139"/>
      <c r="Q32" s="139"/>
      <c r="R32" s="139"/>
      <c r="S32" s="139"/>
      <c r="T32" s="139"/>
    </row>
    <row r="33" spans="1:20" ht="15" x14ac:dyDescent="0.25">
      <c r="A33" s="242"/>
      <c r="B33" s="139"/>
      <c r="C33" s="139"/>
      <c r="D33" s="139"/>
      <c r="E33" s="139"/>
      <c r="F33" s="139"/>
      <c r="G33" s="139"/>
      <c r="H33" s="139"/>
      <c r="I33" s="139"/>
      <c r="J33" s="139"/>
      <c r="K33" s="139"/>
      <c r="L33" s="139"/>
      <c r="M33" s="139"/>
      <c r="N33" s="139"/>
      <c r="O33" s="139"/>
      <c r="P33" s="139"/>
      <c r="Q33" s="139"/>
      <c r="R33" s="139"/>
      <c r="S33" s="139"/>
      <c r="T33" s="139"/>
    </row>
    <row r="34" spans="1:20" ht="15" x14ac:dyDescent="0.25">
      <c r="A34" s="242"/>
      <c r="B34" s="139"/>
      <c r="C34" s="139"/>
      <c r="D34" s="139"/>
      <c r="E34" s="139"/>
      <c r="F34" s="139"/>
      <c r="G34" s="139"/>
      <c r="H34" s="139"/>
      <c r="I34" s="139"/>
      <c r="J34" s="139"/>
      <c r="K34" s="139"/>
      <c r="L34" s="139"/>
      <c r="M34" s="139"/>
      <c r="N34" s="139"/>
      <c r="O34" s="139"/>
      <c r="P34" s="139"/>
      <c r="Q34" s="139"/>
      <c r="R34" s="139"/>
      <c r="S34" s="139"/>
      <c r="T34" s="139"/>
    </row>
    <row r="35" spans="1:20" ht="15" x14ac:dyDescent="0.25">
      <c r="A35" s="242"/>
      <c r="B35" s="139"/>
      <c r="C35" s="139"/>
      <c r="D35" s="139"/>
      <c r="E35" s="139"/>
      <c r="F35" s="139"/>
      <c r="G35" s="139"/>
      <c r="H35" s="139"/>
      <c r="I35" s="139"/>
      <c r="J35" s="139"/>
      <c r="K35" s="139"/>
      <c r="L35" s="139"/>
      <c r="M35" s="139"/>
      <c r="N35" s="139"/>
      <c r="O35" s="139"/>
      <c r="P35" s="139"/>
      <c r="Q35" s="139"/>
      <c r="R35" s="139"/>
      <c r="S35" s="139"/>
      <c r="T35" s="139"/>
    </row>
    <row r="36" spans="1:20" ht="15" x14ac:dyDescent="0.25">
      <c r="A36" s="242"/>
      <c r="B36" s="139"/>
      <c r="C36" s="139"/>
      <c r="D36" s="139"/>
      <c r="E36" s="139"/>
      <c r="F36" s="139"/>
      <c r="G36" s="139"/>
      <c r="H36" s="139"/>
      <c r="I36" s="139"/>
      <c r="J36" s="139"/>
      <c r="K36" s="139"/>
      <c r="L36" s="139"/>
      <c r="M36" s="139"/>
      <c r="N36" s="139"/>
      <c r="O36" s="139"/>
      <c r="P36" s="139"/>
      <c r="Q36" s="139"/>
      <c r="R36" s="139"/>
      <c r="S36" s="139"/>
      <c r="T36" s="139"/>
    </row>
    <row r="37" spans="1:20" ht="15" x14ac:dyDescent="0.25">
      <c r="A37" s="80"/>
      <c r="B37" s="102"/>
      <c r="C37" s="102"/>
      <c r="D37" s="102"/>
      <c r="E37" s="102"/>
      <c r="F37" s="102"/>
      <c r="G37" s="102"/>
      <c r="H37" s="102"/>
      <c r="I37" s="102"/>
      <c r="J37" s="102"/>
      <c r="K37" s="102"/>
      <c r="L37" s="102"/>
      <c r="M37" s="106"/>
      <c r="N37" s="102"/>
      <c r="O37" s="102"/>
      <c r="P37" s="106"/>
      <c r="Q37" s="138"/>
      <c r="R37" s="138"/>
      <c r="S37" s="138"/>
      <c r="T37" s="138"/>
    </row>
    <row r="38" spans="1:20" ht="15" x14ac:dyDescent="0.25">
      <c r="A38" s="80"/>
      <c r="B38" s="102"/>
      <c r="C38" s="102"/>
      <c r="D38" s="102"/>
      <c r="E38" s="102"/>
      <c r="F38" s="102"/>
      <c r="G38" s="102"/>
      <c r="H38" s="102"/>
      <c r="I38" s="102"/>
      <c r="J38" s="102"/>
      <c r="K38" s="102"/>
      <c r="L38" s="102"/>
      <c r="M38" s="106"/>
      <c r="N38" s="102"/>
      <c r="O38" s="102"/>
      <c r="P38" s="106"/>
      <c r="Q38" s="138"/>
      <c r="R38" s="138"/>
      <c r="S38" s="138"/>
      <c r="T38" s="138"/>
    </row>
    <row r="39" spans="1:20" ht="15" x14ac:dyDescent="0.25">
      <c r="A39" s="80"/>
      <c r="B39" s="102"/>
      <c r="C39" s="102"/>
      <c r="D39" s="102"/>
      <c r="E39" s="102"/>
      <c r="F39" s="102"/>
      <c r="G39" s="102"/>
      <c r="H39" s="102"/>
      <c r="I39" s="102"/>
      <c r="J39" s="102"/>
      <c r="K39" s="102"/>
      <c r="L39" s="102"/>
      <c r="M39" s="106"/>
      <c r="N39" s="102"/>
      <c r="O39" s="102"/>
      <c r="P39" s="106"/>
      <c r="Q39" s="138"/>
      <c r="R39" s="138"/>
      <c r="S39" s="138"/>
      <c r="T39" s="138"/>
    </row>
    <row r="40" spans="1:20" ht="15" x14ac:dyDescent="0.25">
      <c r="A40" s="79"/>
      <c r="B40" s="103"/>
      <c r="C40" s="103"/>
      <c r="D40" s="103"/>
      <c r="E40" s="103"/>
      <c r="F40" s="103"/>
      <c r="G40" s="103"/>
      <c r="H40" s="103"/>
      <c r="I40" s="103"/>
      <c r="J40" s="103"/>
      <c r="K40" s="103"/>
      <c r="L40" s="103"/>
      <c r="M40" s="107"/>
      <c r="N40" s="103"/>
      <c r="O40" s="103"/>
      <c r="P40" s="107"/>
      <c r="Q40" s="139"/>
      <c r="R40" s="139"/>
      <c r="S40" s="139"/>
      <c r="T40" s="139"/>
    </row>
    <row r="41" spans="1:20" ht="15" x14ac:dyDescent="0.25">
      <c r="A41" s="80"/>
      <c r="B41" s="102"/>
      <c r="C41" s="102"/>
      <c r="D41" s="102"/>
      <c r="E41" s="102"/>
      <c r="F41" s="102"/>
      <c r="G41" s="102"/>
      <c r="H41" s="102"/>
      <c r="I41" s="102"/>
      <c r="J41" s="102"/>
      <c r="K41" s="102"/>
      <c r="L41" s="102"/>
      <c r="M41" s="106"/>
      <c r="N41" s="102"/>
      <c r="O41" s="102"/>
      <c r="P41" s="106"/>
      <c r="Q41" s="138"/>
      <c r="R41" s="138"/>
      <c r="S41" s="138"/>
      <c r="T41" s="138"/>
    </row>
    <row r="42" spans="1:20" ht="15" x14ac:dyDescent="0.25">
      <c r="A42" s="80"/>
      <c r="B42" s="102"/>
      <c r="C42" s="102"/>
      <c r="D42" s="102"/>
      <c r="E42" s="102"/>
      <c r="F42" s="102"/>
      <c r="G42" s="102"/>
      <c r="H42" s="102"/>
      <c r="I42" s="102"/>
      <c r="J42" s="102"/>
      <c r="K42" s="102"/>
      <c r="L42" s="102"/>
      <c r="M42" s="106"/>
      <c r="N42" s="102"/>
      <c r="O42" s="102"/>
      <c r="P42" s="106"/>
      <c r="Q42" s="138"/>
      <c r="R42" s="138"/>
      <c r="S42" s="138"/>
      <c r="T42" s="138"/>
    </row>
    <row r="43" spans="1:20" ht="15" x14ac:dyDescent="0.25">
      <c r="A43" s="79"/>
      <c r="B43" s="103"/>
      <c r="C43" s="103"/>
      <c r="D43" s="103"/>
      <c r="E43" s="103"/>
      <c r="F43" s="103"/>
      <c r="G43" s="103"/>
      <c r="H43" s="103"/>
      <c r="I43" s="103"/>
      <c r="J43" s="103"/>
      <c r="K43" s="103"/>
      <c r="L43" s="103"/>
      <c r="M43" s="107"/>
      <c r="N43" s="103"/>
      <c r="O43" s="103"/>
      <c r="P43" s="107"/>
      <c r="Q43" s="139"/>
      <c r="R43" s="139"/>
      <c r="S43" s="139"/>
      <c r="T43" s="139"/>
    </row>
    <row r="44" spans="1:20" ht="15" x14ac:dyDescent="0.25">
      <c r="A44" s="80"/>
      <c r="B44" s="102"/>
      <c r="C44" s="102"/>
      <c r="D44" s="102"/>
      <c r="E44" s="102"/>
      <c r="F44" s="102"/>
      <c r="G44" s="102"/>
      <c r="H44" s="102"/>
      <c r="I44" s="102"/>
      <c r="J44" s="102"/>
      <c r="K44" s="102"/>
      <c r="L44" s="102"/>
      <c r="M44" s="106"/>
      <c r="N44" s="102"/>
      <c r="O44" s="102"/>
      <c r="P44" s="106"/>
      <c r="Q44" s="138"/>
      <c r="R44" s="138"/>
      <c r="S44" s="138"/>
      <c r="T44" s="138"/>
    </row>
    <row r="45" spans="1:20" ht="15" x14ac:dyDescent="0.25">
      <c r="A45" s="241"/>
      <c r="K45" s="38"/>
      <c r="L45" s="98"/>
      <c r="M45" s="122"/>
      <c r="N45"/>
      <c r="O45"/>
      <c r="Q45" s="137"/>
      <c r="R45" s="137"/>
      <c r="S45" s="137"/>
      <c r="T45" s="137"/>
    </row>
    <row r="46" spans="1:20" ht="15" x14ac:dyDescent="0.25">
      <c r="A46" s="243"/>
      <c r="B46" s="243"/>
      <c r="C46" s="243"/>
      <c r="D46" s="243"/>
      <c r="E46" s="243"/>
      <c r="F46" s="243"/>
      <c r="G46" s="243"/>
      <c r="H46" s="243"/>
      <c r="I46" s="243"/>
      <c r="J46" s="243"/>
      <c r="K46" s="243"/>
      <c r="L46" s="243"/>
      <c r="M46" s="243"/>
      <c r="N46" s="243"/>
      <c r="O46" s="243"/>
      <c r="P46" s="243"/>
      <c r="Q46" s="243"/>
      <c r="R46" s="243"/>
      <c r="S46" s="243"/>
      <c r="T46" s="243"/>
    </row>
    <row r="47" spans="1:20" ht="15" x14ac:dyDescent="0.25">
      <c r="A47" s="243"/>
      <c r="B47" s="243"/>
      <c r="C47" s="243"/>
      <c r="D47" s="243"/>
      <c r="E47" s="243"/>
      <c r="F47" s="243"/>
      <c r="G47" s="243"/>
      <c r="H47" s="243"/>
      <c r="I47" s="243"/>
      <c r="J47" s="243"/>
      <c r="K47" s="243"/>
      <c r="L47" s="243"/>
      <c r="M47" s="243"/>
      <c r="N47" s="243"/>
      <c r="O47" s="243"/>
      <c r="P47" s="243"/>
      <c r="Q47" s="243"/>
      <c r="R47" s="243"/>
      <c r="S47" s="243"/>
      <c r="T47" s="243"/>
    </row>
    <row r="48" spans="1:20" ht="15" x14ac:dyDescent="0.25">
      <c r="A48" s="243"/>
      <c r="B48" s="243"/>
      <c r="C48" s="243"/>
      <c r="D48" s="243"/>
      <c r="E48" s="243"/>
      <c r="F48" s="243"/>
      <c r="G48" s="243"/>
      <c r="H48" s="243"/>
      <c r="I48" s="243"/>
      <c r="J48" s="243"/>
      <c r="K48" s="243"/>
      <c r="L48" s="243"/>
      <c r="M48" s="243"/>
      <c r="N48" s="243"/>
      <c r="O48" s="243"/>
      <c r="P48" s="243"/>
      <c r="Q48" s="243"/>
      <c r="R48" s="243"/>
      <c r="S48" s="243"/>
      <c r="T48" s="243"/>
    </row>
    <row r="49" spans="1:20" ht="15" x14ac:dyDescent="0.25">
      <c r="A49" s="244"/>
      <c r="B49" s="104"/>
      <c r="C49" s="104"/>
      <c r="D49" s="104"/>
      <c r="E49" s="104"/>
      <c r="F49" s="104"/>
      <c r="G49" s="104"/>
      <c r="H49" s="104"/>
      <c r="I49" s="104"/>
      <c r="J49" s="104"/>
      <c r="K49" s="104"/>
      <c r="L49" s="104"/>
      <c r="M49" s="106"/>
      <c r="N49" s="104"/>
      <c r="O49" s="104"/>
      <c r="P49" s="106"/>
      <c r="Q49" s="138"/>
      <c r="R49" s="138"/>
      <c r="S49" s="138"/>
      <c r="T49" s="138"/>
    </row>
    <row r="50" spans="1:20" ht="15" x14ac:dyDescent="0.25">
      <c r="A50" s="244"/>
      <c r="B50" s="104"/>
      <c r="C50" s="104"/>
      <c r="D50" s="104"/>
      <c r="E50" s="104"/>
      <c r="F50" s="104"/>
      <c r="G50" s="104"/>
      <c r="H50" s="104"/>
      <c r="I50" s="104"/>
      <c r="J50" s="104"/>
      <c r="K50" s="104"/>
      <c r="L50" s="104"/>
      <c r="M50" s="106"/>
      <c r="N50" s="104"/>
      <c r="O50" s="104"/>
      <c r="P50" s="106"/>
      <c r="Q50" s="138"/>
      <c r="R50" s="138"/>
      <c r="S50" s="138"/>
      <c r="T50" s="138"/>
    </row>
    <row r="51" spans="1:20" ht="15" x14ac:dyDescent="0.25">
      <c r="A51" s="244"/>
      <c r="B51" s="104"/>
      <c r="C51" s="104"/>
      <c r="D51" s="104"/>
      <c r="E51" s="104"/>
      <c r="F51" s="104"/>
      <c r="G51" s="104"/>
      <c r="H51" s="104"/>
      <c r="I51" s="104"/>
      <c r="J51" s="104"/>
      <c r="K51" s="104"/>
      <c r="L51" s="104"/>
      <c r="M51" s="106"/>
      <c r="N51" s="104"/>
      <c r="O51" s="104"/>
      <c r="P51" s="106"/>
      <c r="Q51" s="138"/>
      <c r="R51" s="138"/>
      <c r="S51" s="138"/>
      <c r="T51" s="138"/>
    </row>
    <row r="52" spans="1:20" ht="15" x14ac:dyDescent="0.25">
      <c r="A52" s="244"/>
      <c r="B52" s="104"/>
      <c r="C52" s="104"/>
      <c r="D52" s="104"/>
      <c r="E52" s="104"/>
      <c r="F52" s="104"/>
      <c r="G52" s="104"/>
      <c r="H52" s="104"/>
      <c r="I52" s="104"/>
      <c r="J52" s="104"/>
      <c r="K52" s="104"/>
      <c r="L52" s="104"/>
      <c r="M52" s="106"/>
      <c r="N52" s="104"/>
      <c r="O52" s="104"/>
      <c r="P52" s="106"/>
      <c r="Q52" s="138"/>
      <c r="R52" s="138"/>
      <c r="S52" s="138"/>
      <c r="T52" s="138"/>
    </row>
    <row r="53" spans="1:20" ht="15" x14ac:dyDescent="0.25">
      <c r="A53" s="244"/>
      <c r="B53" s="104"/>
      <c r="C53" s="104"/>
      <c r="D53" s="104"/>
      <c r="E53" s="104"/>
      <c r="F53" s="104"/>
      <c r="G53" s="104"/>
      <c r="H53" s="104"/>
      <c r="I53" s="104"/>
      <c r="J53" s="104"/>
      <c r="K53" s="104"/>
      <c r="L53" s="104"/>
      <c r="M53" s="106"/>
      <c r="N53" s="104"/>
      <c r="O53" s="104"/>
      <c r="P53" s="106"/>
      <c r="Q53" s="138"/>
      <c r="R53" s="138"/>
      <c r="S53" s="138"/>
      <c r="T53" s="138"/>
    </row>
    <row r="54" spans="1:20" ht="15" x14ac:dyDescent="0.25">
      <c r="A54" s="244"/>
      <c r="B54" s="104"/>
      <c r="C54" s="104"/>
      <c r="D54" s="104"/>
      <c r="E54" s="104"/>
      <c r="F54" s="104"/>
      <c r="G54" s="104"/>
      <c r="H54" s="104"/>
      <c r="I54" s="104"/>
      <c r="J54" s="104"/>
      <c r="K54" s="104"/>
      <c r="L54" s="104"/>
      <c r="M54" s="106"/>
      <c r="N54" s="104"/>
      <c r="O54" s="104"/>
      <c r="P54" s="106"/>
      <c r="Q54" s="138"/>
      <c r="R54" s="138"/>
      <c r="S54" s="138"/>
      <c r="T54" s="138"/>
    </row>
    <row r="55" spans="1:20" ht="15" x14ac:dyDescent="0.25">
      <c r="A55" s="244"/>
      <c r="B55" s="104"/>
      <c r="C55" s="104"/>
      <c r="D55" s="104"/>
      <c r="E55" s="104"/>
      <c r="F55" s="104"/>
      <c r="G55" s="104"/>
      <c r="H55" s="104"/>
      <c r="I55" s="104"/>
      <c r="J55" s="104"/>
      <c r="K55" s="104"/>
      <c r="L55" s="104"/>
      <c r="M55" s="106"/>
      <c r="N55" s="104"/>
      <c r="O55" s="104"/>
      <c r="P55" s="106"/>
      <c r="Q55" s="138"/>
      <c r="R55" s="138"/>
      <c r="S55" s="138"/>
      <c r="T55" s="138"/>
    </row>
    <row r="56" spans="1:20" ht="15" x14ac:dyDescent="0.25">
      <c r="A56" s="244"/>
      <c r="B56" s="104"/>
      <c r="C56" s="104"/>
      <c r="D56" s="104"/>
      <c r="E56" s="104"/>
      <c r="F56" s="104"/>
      <c r="G56" s="104"/>
      <c r="H56" s="104"/>
      <c r="I56" s="104"/>
      <c r="J56" s="104"/>
      <c r="K56" s="104"/>
      <c r="L56" s="104"/>
      <c r="M56" s="106"/>
      <c r="N56" s="104"/>
      <c r="O56" s="104"/>
      <c r="P56" s="106"/>
      <c r="Q56" s="138"/>
      <c r="R56" s="138"/>
      <c r="S56" s="138"/>
      <c r="T56" s="138"/>
    </row>
    <row r="57" spans="1:20" ht="15" x14ac:dyDescent="0.25">
      <c r="A57" s="244"/>
      <c r="B57" s="104"/>
      <c r="C57" s="104"/>
      <c r="D57" s="104"/>
      <c r="E57" s="104"/>
      <c r="F57" s="104"/>
      <c r="G57" s="104"/>
      <c r="H57" s="104"/>
      <c r="I57" s="104"/>
      <c r="J57" s="104"/>
      <c r="K57" s="104"/>
      <c r="L57" s="104"/>
      <c r="M57" s="106"/>
      <c r="N57" s="104"/>
      <c r="O57" s="104"/>
      <c r="P57" s="106"/>
      <c r="Q57" s="138"/>
      <c r="R57" s="138"/>
      <c r="S57" s="138"/>
      <c r="T57" s="138"/>
    </row>
    <row r="58" spans="1:20" ht="15" x14ac:dyDescent="0.25">
      <c r="A58" s="244"/>
      <c r="B58" s="104"/>
      <c r="C58" s="104"/>
      <c r="D58" s="104"/>
      <c r="E58" s="104"/>
      <c r="F58" s="104"/>
      <c r="G58" s="104"/>
      <c r="H58" s="104"/>
      <c r="I58" s="104"/>
      <c r="J58" s="104"/>
      <c r="K58" s="104"/>
      <c r="L58" s="104"/>
      <c r="M58" s="106"/>
      <c r="N58" s="104"/>
      <c r="O58" s="104"/>
      <c r="P58" s="106"/>
      <c r="Q58" s="138"/>
      <c r="R58" s="138"/>
      <c r="S58" s="138"/>
      <c r="T58" s="138"/>
    </row>
    <row r="59" spans="1:20" ht="15" x14ac:dyDescent="0.25">
      <c r="A59" s="244"/>
      <c r="B59" s="104"/>
      <c r="C59" s="104"/>
      <c r="D59" s="104"/>
      <c r="E59" s="104"/>
      <c r="F59" s="104"/>
      <c r="G59" s="104"/>
      <c r="H59" s="104"/>
      <c r="I59" s="104"/>
      <c r="J59" s="104"/>
      <c r="K59" s="104"/>
      <c r="L59" s="104"/>
      <c r="M59" s="106"/>
      <c r="N59" s="104"/>
      <c r="O59" s="104"/>
      <c r="P59" s="106"/>
      <c r="Q59" s="138"/>
      <c r="R59" s="138"/>
      <c r="S59" s="138"/>
      <c r="T59" s="138"/>
    </row>
    <row r="60" spans="1:20" ht="15" x14ac:dyDescent="0.25">
      <c r="A60" s="244"/>
      <c r="B60" s="104"/>
      <c r="C60" s="104"/>
      <c r="D60" s="104"/>
      <c r="E60" s="104"/>
      <c r="F60" s="104"/>
      <c r="G60" s="104"/>
      <c r="H60" s="104"/>
      <c r="I60" s="104"/>
      <c r="J60" s="104"/>
      <c r="K60" s="104"/>
      <c r="L60" s="104"/>
      <c r="M60" s="106"/>
      <c r="N60" s="104"/>
      <c r="O60" s="104"/>
      <c r="P60" s="106"/>
      <c r="Q60" s="138"/>
      <c r="R60" s="138"/>
      <c r="S60" s="138"/>
      <c r="T60" s="138"/>
    </row>
    <row r="61" spans="1:20" ht="15" x14ac:dyDescent="0.25">
      <c r="A61" s="244"/>
      <c r="B61" s="104"/>
      <c r="C61" s="104"/>
      <c r="D61" s="104"/>
      <c r="E61" s="104"/>
      <c r="F61" s="104"/>
      <c r="G61" s="104"/>
      <c r="H61" s="104"/>
      <c r="I61" s="104"/>
      <c r="J61" s="104"/>
      <c r="K61" s="104"/>
      <c r="L61" s="104"/>
      <c r="M61" s="106"/>
      <c r="N61" s="104"/>
      <c r="O61" s="104"/>
      <c r="P61" s="106"/>
      <c r="Q61" s="138"/>
      <c r="R61" s="138"/>
      <c r="S61" s="138"/>
      <c r="T61" s="138"/>
    </row>
    <row r="62" spans="1:20" ht="15" x14ac:dyDescent="0.25">
      <c r="A62" s="244"/>
      <c r="B62" s="104"/>
      <c r="C62" s="104"/>
      <c r="D62" s="104"/>
      <c r="E62" s="104"/>
      <c r="F62" s="104"/>
      <c r="G62" s="104"/>
      <c r="H62" s="104"/>
      <c r="I62" s="104"/>
      <c r="J62" s="104"/>
      <c r="K62" s="104"/>
      <c r="L62" s="104"/>
      <c r="M62" s="106"/>
      <c r="N62" s="104"/>
      <c r="O62" s="104"/>
      <c r="P62" s="106"/>
      <c r="Q62" s="138"/>
      <c r="R62" s="138"/>
      <c r="S62" s="138"/>
      <c r="T62" s="138"/>
    </row>
    <row r="63" spans="1:20" ht="15" x14ac:dyDescent="0.25">
      <c r="A63" s="244"/>
      <c r="B63" s="104"/>
      <c r="C63" s="104"/>
      <c r="D63" s="104"/>
      <c r="E63" s="104"/>
      <c r="F63" s="104"/>
      <c r="G63" s="104"/>
      <c r="H63" s="104"/>
      <c r="I63" s="104"/>
      <c r="J63" s="104"/>
      <c r="K63" s="104"/>
      <c r="L63" s="104"/>
      <c r="M63" s="106"/>
      <c r="N63" s="104"/>
      <c r="O63" s="104"/>
      <c r="P63" s="106"/>
      <c r="Q63" s="138"/>
      <c r="R63" s="138"/>
      <c r="S63" s="138"/>
      <c r="T63" s="138"/>
    </row>
    <row r="64" spans="1:20" ht="15" x14ac:dyDescent="0.25">
      <c r="A64" s="244"/>
      <c r="B64" s="104"/>
      <c r="C64" s="104"/>
      <c r="D64" s="104"/>
      <c r="E64" s="104"/>
      <c r="F64" s="104"/>
      <c r="G64" s="104"/>
      <c r="H64" s="104"/>
      <c r="I64" s="104"/>
      <c r="J64" s="104"/>
      <c r="K64" s="104"/>
      <c r="L64" s="104"/>
      <c r="M64" s="106"/>
      <c r="N64" s="104"/>
      <c r="O64" s="104"/>
      <c r="P64" s="106"/>
      <c r="Q64" s="138"/>
      <c r="R64" s="138"/>
      <c r="S64" s="138"/>
      <c r="T64" s="138"/>
    </row>
    <row r="65" spans="1:20" ht="15" x14ac:dyDescent="0.25">
      <c r="A65" s="244"/>
      <c r="B65" s="104"/>
      <c r="C65" s="104"/>
      <c r="D65" s="104"/>
      <c r="E65" s="104"/>
      <c r="F65" s="104"/>
      <c r="G65" s="104"/>
      <c r="H65" s="104"/>
      <c r="I65" s="104"/>
      <c r="J65" s="104"/>
      <c r="K65" s="104"/>
      <c r="L65" s="104"/>
      <c r="M65" s="106"/>
      <c r="N65" s="104"/>
      <c r="O65" s="104"/>
      <c r="P65" s="106"/>
      <c r="Q65" s="138"/>
      <c r="R65" s="138"/>
      <c r="S65" s="138"/>
      <c r="T65" s="138"/>
    </row>
    <row r="66" spans="1:20" ht="15" x14ac:dyDescent="0.25">
      <c r="A66" s="244"/>
      <c r="B66" s="104"/>
      <c r="C66" s="104"/>
      <c r="D66" s="104"/>
      <c r="E66" s="104"/>
      <c r="F66" s="104"/>
      <c r="G66" s="104"/>
      <c r="H66" s="104"/>
      <c r="I66" s="104"/>
      <c r="J66" s="104"/>
      <c r="K66" s="104"/>
      <c r="L66" s="104"/>
      <c r="M66" s="106"/>
      <c r="N66" s="104"/>
      <c r="O66" s="104"/>
      <c r="P66" s="106"/>
      <c r="Q66" s="138"/>
      <c r="R66" s="138"/>
      <c r="S66" s="138"/>
      <c r="T66" s="138"/>
    </row>
    <row r="67" spans="1:20" ht="15" x14ac:dyDescent="0.25">
      <c r="A67" s="244"/>
      <c r="B67" s="104"/>
      <c r="C67" s="104"/>
      <c r="D67" s="104"/>
      <c r="E67" s="104"/>
      <c r="F67" s="104"/>
      <c r="G67" s="104"/>
      <c r="H67" s="104"/>
      <c r="I67" s="104"/>
      <c r="J67" s="104"/>
      <c r="K67" s="104"/>
      <c r="L67" s="104"/>
      <c r="M67" s="106"/>
      <c r="N67" s="104"/>
      <c r="O67" s="104"/>
      <c r="P67" s="106"/>
      <c r="Q67" s="138"/>
      <c r="R67" s="138"/>
      <c r="S67" s="138"/>
      <c r="T67" s="138"/>
    </row>
    <row r="68" spans="1:20" ht="15" x14ac:dyDescent="0.25">
      <c r="A68" s="244"/>
      <c r="B68" s="104"/>
      <c r="C68" s="104"/>
      <c r="D68" s="104"/>
      <c r="E68" s="104"/>
      <c r="F68" s="104"/>
      <c r="G68" s="104"/>
      <c r="H68" s="104"/>
      <c r="I68" s="104"/>
      <c r="J68" s="104"/>
      <c r="K68" s="104"/>
      <c r="L68" s="104"/>
      <c r="M68" s="106"/>
      <c r="N68" s="104"/>
      <c r="O68" s="104"/>
      <c r="P68" s="106"/>
      <c r="Q68" s="138"/>
      <c r="R68" s="138"/>
      <c r="S68" s="138"/>
      <c r="T68" s="138"/>
    </row>
    <row r="69" spans="1:20" ht="15" x14ac:dyDescent="0.25">
      <c r="A69" s="244"/>
      <c r="B69" s="104"/>
      <c r="C69" s="104"/>
      <c r="D69" s="104"/>
      <c r="E69" s="104"/>
      <c r="F69" s="104"/>
      <c r="G69" s="104"/>
      <c r="H69" s="104"/>
      <c r="I69" s="104"/>
      <c r="J69" s="104"/>
      <c r="K69" s="104"/>
      <c r="L69" s="104"/>
      <c r="M69" s="106"/>
      <c r="N69" s="104"/>
      <c r="O69" s="104"/>
      <c r="P69" s="106"/>
      <c r="Q69" s="138"/>
      <c r="R69" s="138"/>
      <c r="S69" s="138"/>
      <c r="T69" s="138"/>
    </row>
    <row r="70" spans="1:20" ht="15" x14ac:dyDescent="0.25">
      <c r="A70" s="244"/>
      <c r="B70" s="104"/>
      <c r="C70" s="104"/>
      <c r="D70" s="104"/>
      <c r="E70" s="104"/>
      <c r="F70" s="104"/>
      <c r="G70" s="104"/>
      <c r="H70" s="104"/>
      <c r="I70" s="104"/>
      <c r="J70" s="104"/>
      <c r="K70" s="104"/>
      <c r="L70" s="104"/>
      <c r="M70" s="106"/>
      <c r="N70" s="104"/>
      <c r="O70" s="104"/>
      <c r="P70" s="106"/>
      <c r="Q70" s="138"/>
      <c r="R70" s="138"/>
      <c r="S70" s="138"/>
      <c r="T70" s="138"/>
    </row>
    <row r="71" spans="1:20" ht="15" x14ac:dyDescent="0.25">
      <c r="A71" s="244"/>
      <c r="B71" s="104"/>
      <c r="C71" s="104"/>
      <c r="D71" s="104"/>
      <c r="E71" s="104"/>
      <c r="F71" s="104"/>
      <c r="G71" s="104"/>
      <c r="H71" s="104"/>
      <c r="I71" s="104"/>
      <c r="J71" s="104"/>
      <c r="K71" s="104"/>
      <c r="L71" s="104"/>
      <c r="M71" s="106"/>
      <c r="N71" s="104"/>
      <c r="O71" s="104"/>
      <c r="P71" s="106"/>
      <c r="Q71" s="138"/>
      <c r="R71" s="138"/>
      <c r="S71" s="138"/>
      <c r="T71" s="138"/>
    </row>
    <row r="72" spans="1:20" ht="15" x14ac:dyDescent="0.25">
      <c r="A72" s="244"/>
      <c r="B72" s="104"/>
      <c r="C72" s="104"/>
      <c r="D72" s="104"/>
      <c r="E72" s="104"/>
      <c r="F72" s="104"/>
      <c r="G72" s="104"/>
      <c r="H72" s="104"/>
      <c r="I72" s="104"/>
      <c r="J72" s="104"/>
      <c r="K72" s="104"/>
      <c r="L72" s="104"/>
      <c r="M72" s="106"/>
      <c r="N72" s="104"/>
      <c r="O72" s="104"/>
      <c r="P72" s="106"/>
      <c r="Q72" s="138"/>
      <c r="R72" s="138"/>
      <c r="S72" s="138"/>
      <c r="T72" s="138"/>
    </row>
    <row r="73" spans="1:20" ht="15" x14ac:dyDescent="0.25">
      <c r="A73" s="80"/>
      <c r="B73" s="104"/>
      <c r="C73" s="104"/>
      <c r="D73" s="104"/>
      <c r="E73" s="104"/>
      <c r="F73" s="104"/>
      <c r="G73" s="104"/>
      <c r="H73" s="104"/>
      <c r="I73" s="104"/>
      <c r="J73" s="104"/>
      <c r="K73" s="104"/>
      <c r="L73" s="104"/>
      <c r="M73" s="106"/>
      <c r="N73" s="104"/>
      <c r="O73" s="104"/>
      <c r="P73" s="106"/>
      <c r="Q73" s="138"/>
      <c r="R73" s="138"/>
      <c r="S73" s="138"/>
      <c r="T73" s="138"/>
    </row>
    <row r="74" spans="1:20" ht="15" x14ac:dyDescent="0.25">
      <c r="A74" s="80"/>
      <c r="B74" s="104"/>
      <c r="C74" s="104"/>
      <c r="D74" s="104"/>
      <c r="E74" s="104"/>
      <c r="F74" s="104"/>
      <c r="G74" s="104"/>
      <c r="H74" s="104"/>
      <c r="I74" s="104"/>
      <c r="J74" s="104"/>
      <c r="K74" s="104"/>
      <c r="L74" s="104"/>
      <c r="M74" s="106"/>
      <c r="N74" s="104"/>
      <c r="O74" s="104"/>
      <c r="P74" s="106"/>
      <c r="Q74" s="138"/>
      <c r="R74" s="138"/>
      <c r="S74" s="138"/>
      <c r="T74" s="138"/>
    </row>
    <row r="75" spans="1:20" ht="15" x14ac:dyDescent="0.25">
      <c r="A75" s="80"/>
      <c r="B75" s="104"/>
      <c r="C75" s="104"/>
      <c r="D75" s="104"/>
      <c r="E75" s="104"/>
      <c r="F75" s="104"/>
      <c r="G75" s="104"/>
      <c r="H75" s="104"/>
      <c r="I75" s="104"/>
      <c r="J75" s="104"/>
      <c r="K75" s="104"/>
      <c r="L75" s="104"/>
      <c r="M75" s="106"/>
      <c r="N75" s="104"/>
      <c r="O75" s="104"/>
      <c r="P75" s="106"/>
      <c r="Q75" s="138"/>
      <c r="R75" s="138"/>
      <c r="S75" s="138"/>
      <c r="T75" s="138"/>
    </row>
    <row r="76" spans="1:20" ht="15" x14ac:dyDescent="0.25">
      <c r="A76" s="79"/>
      <c r="B76" s="105"/>
      <c r="C76" s="105"/>
      <c r="D76" s="105"/>
      <c r="E76" s="105"/>
      <c r="F76" s="105"/>
      <c r="G76" s="105"/>
      <c r="H76" s="105"/>
      <c r="I76" s="105"/>
      <c r="J76" s="105"/>
      <c r="K76" s="105"/>
      <c r="L76" s="105"/>
      <c r="M76" s="107"/>
      <c r="N76" s="105"/>
      <c r="O76" s="105"/>
      <c r="P76" s="107"/>
      <c r="Q76" s="139"/>
      <c r="R76" s="139"/>
      <c r="S76" s="139"/>
      <c r="T76" s="139"/>
    </row>
    <row r="77" spans="1:20" ht="15" x14ac:dyDescent="0.25">
      <c r="A77" s="80"/>
      <c r="B77" s="104"/>
      <c r="C77" s="104"/>
      <c r="D77" s="104"/>
      <c r="E77" s="104"/>
      <c r="F77" s="104"/>
      <c r="G77" s="104"/>
      <c r="H77" s="104"/>
      <c r="I77" s="104"/>
      <c r="J77" s="104"/>
      <c r="K77" s="104"/>
      <c r="L77" s="104"/>
      <c r="M77" s="106"/>
      <c r="N77" s="104"/>
      <c r="O77" s="104"/>
      <c r="P77" s="106"/>
      <c r="Q77" s="138"/>
      <c r="R77" s="138"/>
      <c r="S77" s="138"/>
      <c r="T77" s="138"/>
    </row>
    <row r="78" spans="1:20" ht="15" x14ac:dyDescent="0.25">
      <c r="A78" s="80"/>
      <c r="B78" s="104"/>
      <c r="C78" s="104"/>
      <c r="D78" s="104"/>
      <c r="E78" s="104"/>
      <c r="F78" s="104"/>
      <c r="G78" s="104"/>
      <c r="H78" s="104"/>
      <c r="I78" s="104"/>
      <c r="J78" s="104"/>
      <c r="K78" s="104"/>
      <c r="L78" s="104"/>
      <c r="M78" s="106"/>
      <c r="N78" s="104"/>
      <c r="O78" s="104"/>
      <c r="P78" s="106"/>
      <c r="Q78" s="138"/>
      <c r="R78" s="138"/>
      <c r="S78" s="138"/>
      <c r="T78" s="138"/>
    </row>
    <row r="79" spans="1:20" ht="15" x14ac:dyDescent="0.25">
      <c r="A79" s="79"/>
      <c r="B79" s="105"/>
      <c r="C79" s="105"/>
      <c r="D79" s="105"/>
      <c r="E79" s="105"/>
      <c r="F79" s="105"/>
      <c r="G79" s="105"/>
      <c r="H79" s="105"/>
      <c r="I79" s="105"/>
      <c r="J79" s="105"/>
      <c r="K79" s="105"/>
      <c r="L79" s="105"/>
      <c r="M79" s="107"/>
      <c r="N79" s="105"/>
      <c r="O79" s="105"/>
      <c r="P79" s="107"/>
      <c r="Q79" s="139"/>
      <c r="R79" s="139"/>
      <c r="S79" s="139"/>
      <c r="T79" s="139"/>
    </row>
    <row r="80" spans="1:20" ht="15" x14ac:dyDescent="0.25">
      <c r="A80" s="80"/>
      <c r="B80" s="104"/>
      <c r="C80" s="104"/>
      <c r="D80" s="104"/>
      <c r="E80" s="104"/>
      <c r="F80" s="104"/>
      <c r="G80" s="104"/>
      <c r="H80" s="104"/>
      <c r="I80" s="104"/>
      <c r="J80" s="104"/>
      <c r="K80" s="104"/>
      <c r="L80" s="104"/>
      <c r="M80" s="106"/>
      <c r="N80" s="104"/>
      <c r="O80" s="104"/>
      <c r="P80" s="106"/>
      <c r="Q80" s="138"/>
      <c r="R80" s="138"/>
      <c r="S80" s="138"/>
      <c r="T80" s="138"/>
    </row>
    <row r="81" spans="1:20" ht="15" x14ac:dyDescent="0.25">
      <c r="K81" s="38"/>
      <c r="L81" s="98"/>
      <c r="M81" s="122"/>
      <c r="N81"/>
      <c r="O81"/>
      <c r="Q81" s="137"/>
      <c r="R81" s="137"/>
      <c r="S81" s="137"/>
      <c r="T81" s="137"/>
    </row>
    <row r="82" spans="1:20" ht="15" x14ac:dyDescent="0.25">
      <c r="B82" s="243"/>
      <c r="C82" s="243"/>
      <c r="D82" s="243"/>
      <c r="E82" s="243"/>
      <c r="F82" s="243"/>
      <c r="G82" s="243"/>
      <c r="H82" s="243"/>
      <c r="I82" s="243"/>
      <c r="J82" s="243"/>
      <c r="K82" s="243"/>
      <c r="L82" s="243"/>
      <c r="M82" s="243"/>
      <c r="N82" s="243"/>
      <c r="O82" s="243"/>
      <c r="P82" s="243"/>
      <c r="Q82" s="243"/>
      <c r="R82" s="243"/>
      <c r="S82" s="243"/>
      <c r="T82" s="243"/>
    </row>
    <row r="83" spans="1:20" ht="15" x14ac:dyDescent="0.25">
      <c r="A83" s="38"/>
      <c r="B83" s="243"/>
      <c r="C83" s="243"/>
      <c r="D83" s="243"/>
      <c r="E83" s="243"/>
      <c r="F83" s="243"/>
      <c r="G83" s="243"/>
      <c r="H83" s="243"/>
      <c r="I83" s="243"/>
      <c r="J83" s="243"/>
      <c r="K83" s="243"/>
      <c r="L83" s="243"/>
      <c r="M83" s="243"/>
      <c r="N83" s="243"/>
      <c r="O83" s="243"/>
      <c r="P83" s="243"/>
      <c r="Q83" s="243"/>
      <c r="R83" s="243"/>
      <c r="S83" s="243"/>
      <c r="T83" s="243"/>
    </row>
    <row r="84" spans="1:20" ht="15" x14ac:dyDescent="0.25">
      <c r="A84" s="38"/>
      <c r="B84" s="38"/>
      <c r="C84" s="38"/>
      <c r="D84" s="38"/>
      <c r="E84" s="38"/>
      <c r="F84" s="38"/>
      <c r="G84" s="38"/>
      <c r="H84" s="38"/>
      <c r="I84" s="38"/>
      <c r="J84" s="38"/>
      <c r="K84" s="38"/>
      <c r="L84" s="98"/>
      <c r="M84" s="122"/>
      <c r="N84"/>
      <c r="O84"/>
      <c r="Q84" s="137"/>
      <c r="R84" s="137"/>
      <c r="S84" s="137"/>
      <c r="T84" s="137"/>
    </row>
    <row r="85" spans="1:20" ht="15" x14ac:dyDescent="0.25">
      <c r="A85" s="244">
        <v>44682</v>
      </c>
      <c r="B85" s="106">
        <v>170</v>
      </c>
      <c r="C85" s="106">
        <v>205</v>
      </c>
      <c r="D85" s="106">
        <v>90</v>
      </c>
      <c r="E85" s="106">
        <v>1450</v>
      </c>
      <c r="F85" s="106">
        <v>105</v>
      </c>
      <c r="G85" s="106">
        <v>185</v>
      </c>
      <c r="H85" s="106">
        <v>190</v>
      </c>
      <c r="I85" s="106">
        <v>27</v>
      </c>
      <c r="J85" s="106">
        <v>60</v>
      </c>
      <c r="K85" s="106">
        <v>465</v>
      </c>
      <c r="L85" s="106">
        <v>110</v>
      </c>
      <c r="M85" s="106">
        <v>162</v>
      </c>
      <c r="N85" s="106">
        <v>25.463999999999999</v>
      </c>
      <c r="O85" s="106">
        <v>-4.415</v>
      </c>
      <c r="P85" s="106">
        <v>21.992999999999999</v>
      </c>
      <c r="Q85" s="138">
        <v>-3.11</v>
      </c>
      <c r="R85" s="138">
        <v>-13.207000000000001</v>
      </c>
      <c r="S85" s="138">
        <v>-37.652999999999999</v>
      </c>
      <c r="T85" s="138">
        <v>6.3540000000000001</v>
      </c>
    </row>
    <row r="86" spans="1:20" ht="15" x14ac:dyDescent="0.25">
      <c r="A86" s="244">
        <v>44713</v>
      </c>
      <c r="B86" s="106">
        <v>190</v>
      </c>
      <c r="C86" s="106">
        <v>215</v>
      </c>
      <c r="D86" s="106">
        <v>225</v>
      </c>
      <c r="E86" s="106">
        <v>1410</v>
      </c>
      <c r="F86" s="106">
        <v>260</v>
      </c>
      <c r="G86" s="106">
        <v>200</v>
      </c>
      <c r="H86" s="106">
        <v>64</v>
      </c>
      <c r="I86" s="106">
        <v>40</v>
      </c>
      <c r="J86" s="106">
        <v>24</v>
      </c>
      <c r="K86" s="106">
        <v>315</v>
      </c>
      <c r="L86" s="106">
        <v>85</v>
      </c>
      <c r="M86" s="106">
        <v>95</v>
      </c>
      <c r="N86" s="106">
        <v>25.035</v>
      </c>
      <c r="O86" s="106">
        <v>-23.155999999999999</v>
      </c>
      <c r="P86" s="106">
        <v>20.56</v>
      </c>
      <c r="Q86" s="138">
        <v>-7.532</v>
      </c>
      <c r="R86" s="138">
        <v>-18.404</v>
      </c>
      <c r="S86" s="138">
        <v>-51.258000000000003</v>
      </c>
      <c r="T86" s="138">
        <v>6.5380000000000003</v>
      </c>
    </row>
    <row r="87" spans="1:20" ht="15" x14ac:dyDescent="0.25">
      <c r="A87" s="244">
        <v>44743</v>
      </c>
      <c r="B87" s="106">
        <v>68</v>
      </c>
      <c r="C87" s="106">
        <v>67</v>
      </c>
      <c r="D87" s="106">
        <v>110</v>
      </c>
      <c r="E87" s="106">
        <v>346</v>
      </c>
      <c r="F87" s="106">
        <v>119</v>
      </c>
      <c r="G87" s="106">
        <v>65</v>
      </c>
      <c r="H87" s="106">
        <v>3</v>
      </c>
      <c r="I87" s="106">
        <v>15.1</v>
      </c>
      <c r="J87" s="106">
        <v>10</v>
      </c>
      <c r="K87" s="106">
        <v>52</v>
      </c>
      <c r="L87" s="106">
        <v>30</v>
      </c>
      <c r="M87" s="106">
        <v>-8</v>
      </c>
      <c r="N87" s="106">
        <v>38.954999999999998</v>
      </c>
      <c r="O87" s="106">
        <v>-3.306</v>
      </c>
      <c r="P87" s="106">
        <v>20.181999999999999</v>
      </c>
      <c r="Q87" s="138">
        <v>-8.2880000000000003</v>
      </c>
      <c r="R87" s="138">
        <v>-19.466999999999999</v>
      </c>
      <c r="S87" s="138">
        <v>-31.135000000000002</v>
      </c>
      <c r="T87" s="138">
        <v>14.287000000000001</v>
      </c>
    </row>
    <row r="88" spans="1:20" ht="15" x14ac:dyDescent="0.25">
      <c r="A88" s="244">
        <v>44774</v>
      </c>
      <c r="B88" s="106">
        <v>45</v>
      </c>
      <c r="C88" s="106">
        <v>54</v>
      </c>
      <c r="D88" s="106">
        <v>45</v>
      </c>
      <c r="E88" s="106">
        <v>230</v>
      </c>
      <c r="F88" s="106">
        <v>50</v>
      </c>
      <c r="G88" s="106">
        <v>48</v>
      </c>
      <c r="H88" s="106">
        <v>20</v>
      </c>
      <c r="I88" s="106">
        <v>9</v>
      </c>
      <c r="J88" s="106">
        <v>9</v>
      </c>
      <c r="K88" s="106">
        <v>12</v>
      </c>
      <c r="L88" s="106">
        <v>20</v>
      </c>
      <c r="M88" s="106">
        <v>-4</v>
      </c>
      <c r="N88" s="106">
        <v>39.273000000000003</v>
      </c>
      <c r="O88" s="106">
        <v>8.6560000000000006</v>
      </c>
      <c r="P88" s="106">
        <v>17.675000000000001</v>
      </c>
      <c r="Q88" s="138">
        <v>-5.89</v>
      </c>
      <c r="R88" s="138">
        <v>-17.036000000000001</v>
      </c>
      <c r="S88" s="138">
        <v>-31.536999999999999</v>
      </c>
      <c r="T88" s="138">
        <v>13.164999999999999</v>
      </c>
    </row>
    <row r="89" spans="1:20" ht="15" x14ac:dyDescent="0.25">
      <c r="A89" s="244">
        <v>44805</v>
      </c>
      <c r="B89" s="106">
        <v>31</v>
      </c>
      <c r="C89" s="106">
        <v>35</v>
      </c>
      <c r="D89" s="106">
        <v>35</v>
      </c>
      <c r="E89" s="106">
        <v>230</v>
      </c>
      <c r="F89" s="106">
        <v>37</v>
      </c>
      <c r="G89" s="106">
        <v>33</v>
      </c>
      <c r="H89" s="106">
        <v>26</v>
      </c>
      <c r="I89" s="106">
        <v>6.5</v>
      </c>
      <c r="J89" s="106">
        <v>9</v>
      </c>
      <c r="K89" s="106">
        <v>12</v>
      </c>
      <c r="L89" s="106">
        <v>20</v>
      </c>
      <c r="M89" s="106">
        <v>25</v>
      </c>
      <c r="N89" s="106">
        <v>30.113</v>
      </c>
      <c r="O89" s="106">
        <v>17.327999999999999</v>
      </c>
      <c r="P89" s="106">
        <v>14.701000000000001</v>
      </c>
      <c r="Q89" s="138">
        <v>-9.9890000000000008</v>
      </c>
      <c r="R89" s="138">
        <v>-7.5359999999999996</v>
      </c>
      <c r="S89" s="138">
        <v>-10.928000000000001</v>
      </c>
      <c r="T89" s="138">
        <v>11.956</v>
      </c>
    </row>
    <row r="90" spans="1:20" ht="15" x14ac:dyDescent="0.25">
      <c r="A90" s="244">
        <v>44835</v>
      </c>
      <c r="B90" s="106">
        <v>33.11</v>
      </c>
      <c r="C90" s="106">
        <v>38.619999999999997</v>
      </c>
      <c r="D90" s="106">
        <v>41.65</v>
      </c>
      <c r="E90" s="106">
        <v>343.93</v>
      </c>
      <c r="F90" s="106">
        <v>47.27</v>
      </c>
      <c r="G90" s="106">
        <v>35.28</v>
      </c>
      <c r="H90" s="106">
        <v>31.26</v>
      </c>
      <c r="I90" s="106">
        <v>6.33</v>
      </c>
      <c r="J90" s="106">
        <v>9.23</v>
      </c>
      <c r="K90" s="106">
        <v>24.54</v>
      </c>
      <c r="L90" s="106">
        <v>18.989999999999998</v>
      </c>
      <c r="M90" s="106">
        <v>64.19</v>
      </c>
      <c r="N90" s="106">
        <v>36.200000000000003</v>
      </c>
      <c r="O90" s="106">
        <v>20.555</v>
      </c>
      <c r="P90" s="106">
        <v>12.657999999999999</v>
      </c>
      <c r="Q90" s="138">
        <v>-1.8360000000000001</v>
      </c>
      <c r="R90" s="138">
        <v>-10.734</v>
      </c>
      <c r="S90" s="138">
        <v>-7.6130000000000004</v>
      </c>
      <c r="T90" s="138">
        <v>17.71</v>
      </c>
    </row>
    <row r="91" spans="1:20" ht="15" x14ac:dyDescent="0.25">
      <c r="A91" s="244">
        <v>44866</v>
      </c>
      <c r="B91" s="106">
        <v>29.62</v>
      </c>
      <c r="C91" s="106">
        <v>34.619999999999997</v>
      </c>
      <c r="D91" s="106">
        <v>40.85</v>
      </c>
      <c r="E91" s="106">
        <v>406.51</v>
      </c>
      <c r="F91" s="106">
        <v>46.8</v>
      </c>
      <c r="G91" s="106">
        <v>31.02</v>
      </c>
      <c r="H91" s="106">
        <v>28.74</v>
      </c>
      <c r="I91" s="106">
        <v>4.7</v>
      </c>
      <c r="J91" s="106">
        <v>7.61</v>
      </c>
      <c r="K91" s="106">
        <v>28.93</v>
      </c>
      <c r="L91" s="106">
        <v>16.32</v>
      </c>
      <c r="M91" s="106">
        <v>70.55</v>
      </c>
      <c r="N91" s="106">
        <v>24.817</v>
      </c>
      <c r="O91" s="106">
        <v>42.298999999999999</v>
      </c>
      <c r="P91" s="106">
        <v>1.202</v>
      </c>
      <c r="Q91" s="138">
        <v>-5.6420000000000003</v>
      </c>
      <c r="R91" s="138">
        <v>-16.158000000000001</v>
      </c>
      <c r="S91" s="138">
        <v>8.7159999999999993</v>
      </c>
      <c r="T91" s="138">
        <v>16.579000000000001</v>
      </c>
    </row>
    <row r="92" spans="1:20" ht="15" x14ac:dyDescent="0.25">
      <c r="A92" s="244">
        <v>44896</v>
      </c>
      <c r="B92" s="106">
        <v>26.31</v>
      </c>
      <c r="C92" s="106">
        <v>32.21</v>
      </c>
      <c r="D92" s="106">
        <v>31.62</v>
      </c>
      <c r="E92" s="106">
        <v>351.78</v>
      </c>
      <c r="F92" s="106">
        <v>32.75</v>
      </c>
      <c r="G92" s="106">
        <v>27.49</v>
      </c>
      <c r="H92" s="106">
        <v>23.65</v>
      </c>
      <c r="I92" s="106">
        <v>4.4400000000000004</v>
      </c>
      <c r="J92" s="106">
        <v>6.72</v>
      </c>
      <c r="K92" s="106">
        <v>24.61</v>
      </c>
      <c r="L92" s="106">
        <v>14.91</v>
      </c>
      <c r="M92" s="106">
        <v>44.18</v>
      </c>
      <c r="N92" s="106">
        <v>25.222000000000001</v>
      </c>
      <c r="O92" s="106">
        <v>41.247999999999998</v>
      </c>
      <c r="P92" s="106">
        <v>2.335</v>
      </c>
      <c r="Q92" s="138">
        <v>0.45500000000000002</v>
      </c>
      <c r="R92" s="138">
        <v>-4.8609999999999998</v>
      </c>
      <c r="S92" s="138">
        <v>16.178999999999998</v>
      </c>
      <c r="T92" s="138">
        <v>17.748000000000001</v>
      </c>
    </row>
    <row r="93" spans="1:20" ht="15" x14ac:dyDescent="0.25">
      <c r="A93" s="244">
        <v>44927</v>
      </c>
      <c r="B93" s="106">
        <v>25.02</v>
      </c>
      <c r="C93" s="106">
        <v>30.7</v>
      </c>
      <c r="D93" s="106">
        <v>30.37</v>
      </c>
      <c r="E93" s="106">
        <v>347.16</v>
      </c>
      <c r="F93" s="106">
        <v>40.270000000000003</v>
      </c>
      <c r="G93" s="106">
        <v>26.29</v>
      </c>
      <c r="H93" s="106">
        <v>21.52</v>
      </c>
      <c r="I93" s="106">
        <v>4.66</v>
      </c>
      <c r="J93" s="106">
        <v>5.9</v>
      </c>
      <c r="K93" s="106">
        <v>24.77</v>
      </c>
      <c r="L93" s="106">
        <v>13.35</v>
      </c>
      <c r="M93" s="106">
        <v>38.07</v>
      </c>
      <c r="N93" s="106">
        <v>32.688000000000002</v>
      </c>
      <c r="O93" s="106">
        <v>48.18</v>
      </c>
      <c r="P93" s="106">
        <v>6.62</v>
      </c>
      <c r="Q93" s="138">
        <v>3.9950000000000001</v>
      </c>
      <c r="R93" s="138">
        <v>-11.709</v>
      </c>
      <c r="S93" s="138">
        <v>-11.84</v>
      </c>
      <c r="T93" s="138">
        <v>13.885</v>
      </c>
    </row>
    <row r="94" spans="1:20" ht="15" x14ac:dyDescent="0.25">
      <c r="A94" s="244">
        <v>44958</v>
      </c>
      <c r="B94" s="106">
        <v>23.37</v>
      </c>
      <c r="C94" s="106">
        <v>28.77</v>
      </c>
      <c r="D94" s="106">
        <v>27.64</v>
      </c>
      <c r="E94" s="106">
        <v>395.53</v>
      </c>
      <c r="F94" s="106">
        <v>41.48</v>
      </c>
      <c r="G94" s="106">
        <v>24.71</v>
      </c>
      <c r="H94" s="106">
        <v>28.85</v>
      </c>
      <c r="I94" s="106">
        <v>3.95</v>
      </c>
      <c r="J94" s="106">
        <v>5.43</v>
      </c>
      <c r="K94" s="106">
        <v>25.12</v>
      </c>
      <c r="L94" s="106">
        <v>12.13</v>
      </c>
      <c r="M94" s="106">
        <v>32.92</v>
      </c>
      <c r="N94" s="106">
        <v>42.802999999999997</v>
      </c>
      <c r="O94" s="106">
        <v>36.161000000000001</v>
      </c>
      <c r="P94" s="106">
        <v>9.4120000000000008</v>
      </c>
      <c r="Q94" s="138">
        <v>-2.7010000000000001</v>
      </c>
      <c r="R94" s="138">
        <v>-10.657</v>
      </c>
      <c r="S94" s="138">
        <v>-27.518999999999998</v>
      </c>
      <c r="T94" s="138">
        <v>4.8780000000000001</v>
      </c>
    </row>
    <row r="95" spans="1:20" ht="15" x14ac:dyDescent="0.25">
      <c r="A95" s="244">
        <v>44986</v>
      </c>
      <c r="B95" s="106">
        <v>37.51</v>
      </c>
      <c r="C95" s="106">
        <v>46.25</v>
      </c>
      <c r="D95" s="106">
        <v>50.18</v>
      </c>
      <c r="E95" s="106">
        <v>612.71</v>
      </c>
      <c r="F95" s="106">
        <v>86.5</v>
      </c>
      <c r="G95" s="106">
        <v>39.74</v>
      </c>
      <c r="H95" s="106">
        <v>92.46</v>
      </c>
      <c r="I95" s="106">
        <v>4.5999999999999996</v>
      </c>
      <c r="J95" s="106">
        <v>9.6999999999999993</v>
      </c>
      <c r="K95" s="106">
        <v>74.209999999999994</v>
      </c>
      <c r="L95" s="106">
        <v>22.6</v>
      </c>
      <c r="M95" s="106">
        <v>44.46</v>
      </c>
      <c r="N95" s="106">
        <v>62.506999999999998</v>
      </c>
      <c r="O95" s="106">
        <v>31.26</v>
      </c>
      <c r="P95" s="106">
        <v>13.116</v>
      </c>
      <c r="Q95" s="138">
        <v>-3.2639999999999998</v>
      </c>
      <c r="R95" s="138">
        <v>-8.7449999999999992</v>
      </c>
      <c r="S95" s="138">
        <v>-46.244</v>
      </c>
      <c r="T95" s="138">
        <v>3.944</v>
      </c>
    </row>
    <row r="96" spans="1:20" ht="15" x14ac:dyDescent="0.25">
      <c r="A96" s="244">
        <v>45017</v>
      </c>
      <c r="B96" s="106">
        <v>78.28</v>
      </c>
      <c r="C96" s="106">
        <v>99.53</v>
      </c>
      <c r="D96" s="106">
        <v>76.98</v>
      </c>
      <c r="E96" s="106">
        <v>934.75</v>
      </c>
      <c r="F96" s="106">
        <v>112.76</v>
      </c>
      <c r="G96" s="106">
        <v>88.83</v>
      </c>
      <c r="H96" s="106">
        <v>147.16999999999999</v>
      </c>
      <c r="I96" s="106">
        <v>9.09</v>
      </c>
      <c r="J96" s="106">
        <v>23.48</v>
      </c>
      <c r="K96" s="106">
        <v>202.84</v>
      </c>
      <c r="L96" s="106">
        <v>50.72</v>
      </c>
      <c r="M96" s="106">
        <v>86.78</v>
      </c>
      <c r="N96" s="106">
        <v>34.738</v>
      </c>
      <c r="O96" s="106">
        <v>20.477</v>
      </c>
      <c r="P96" s="106">
        <v>16.518000000000001</v>
      </c>
      <c r="Q96" s="138">
        <v>-8.6609999999999996</v>
      </c>
      <c r="R96" s="138">
        <v>-12.693</v>
      </c>
      <c r="S96" s="138">
        <v>-41.89</v>
      </c>
      <c r="T96" s="138">
        <v>7.9370000000000003</v>
      </c>
    </row>
    <row r="97" spans="1:20" ht="15" x14ac:dyDescent="0.25">
      <c r="A97" s="244">
        <v>45047</v>
      </c>
      <c r="B97" s="106">
        <v>203.17</v>
      </c>
      <c r="C97" s="106">
        <v>251.24</v>
      </c>
      <c r="D97" s="106">
        <v>167.22</v>
      </c>
      <c r="E97" s="106">
        <v>2114.3000000000002</v>
      </c>
      <c r="F97" s="106">
        <v>244.27</v>
      </c>
      <c r="G97" s="106">
        <v>225.76</v>
      </c>
      <c r="H97" s="106">
        <v>251.55</v>
      </c>
      <c r="I97" s="106">
        <v>26.11</v>
      </c>
      <c r="J97" s="106">
        <v>67.98</v>
      </c>
      <c r="K97" s="106">
        <v>512.59</v>
      </c>
      <c r="L97" s="106">
        <v>134.93</v>
      </c>
      <c r="M97" s="106">
        <v>158.91</v>
      </c>
      <c r="N97" s="106">
        <v>25.463999999999999</v>
      </c>
      <c r="O97" s="106">
        <v>-4.415</v>
      </c>
      <c r="P97" s="106">
        <v>21.992999999999999</v>
      </c>
      <c r="Q97" s="138">
        <v>-3.11</v>
      </c>
      <c r="R97" s="138">
        <v>-13.207000000000001</v>
      </c>
      <c r="S97" s="138">
        <v>-37.652999999999999</v>
      </c>
      <c r="T97" s="138">
        <v>6.3540000000000001</v>
      </c>
    </row>
    <row r="98" spans="1:20" ht="15" x14ac:dyDescent="0.25">
      <c r="A98" s="244">
        <v>45078</v>
      </c>
      <c r="B98" s="106">
        <v>250.18</v>
      </c>
      <c r="C98" s="106">
        <v>292.8</v>
      </c>
      <c r="D98" s="106">
        <v>302.7</v>
      </c>
      <c r="E98" s="106">
        <v>2478.2800000000002</v>
      </c>
      <c r="F98" s="106">
        <v>391.59</v>
      </c>
      <c r="G98" s="106">
        <v>265.3</v>
      </c>
      <c r="H98" s="106">
        <v>187.12</v>
      </c>
      <c r="I98" s="106">
        <v>40.090000000000003</v>
      </c>
      <c r="J98" s="106">
        <v>61.6</v>
      </c>
      <c r="K98" s="106">
        <v>366.7</v>
      </c>
      <c r="L98" s="106">
        <v>144.15</v>
      </c>
      <c r="M98" s="106">
        <v>78.680000000000007</v>
      </c>
      <c r="N98" s="106">
        <v>25.035</v>
      </c>
      <c r="O98" s="106">
        <v>-23.155999999999999</v>
      </c>
      <c r="P98" s="106">
        <v>20.56</v>
      </c>
      <c r="Q98" s="138">
        <v>-7.532</v>
      </c>
      <c r="R98" s="138">
        <v>-18.404</v>
      </c>
      <c r="S98" s="138">
        <v>-51.258000000000003</v>
      </c>
      <c r="T98" s="138">
        <v>6.5380000000000003</v>
      </c>
    </row>
    <row r="99" spans="1:20" ht="15" x14ac:dyDescent="0.25">
      <c r="A99" s="244">
        <v>45108</v>
      </c>
      <c r="B99" s="106">
        <v>86.42</v>
      </c>
      <c r="C99" s="106">
        <v>97.54</v>
      </c>
      <c r="D99" s="106">
        <v>146.94</v>
      </c>
      <c r="E99" s="106">
        <v>708.98</v>
      </c>
      <c r="F99" s="106">
        <v>159.6</v>
      </c>
      <c r="G99" s="106">
        <v>89.92</v>
      </c>
      <c r="H99" s="106">
        <v>32.06</v>
      </c>
      <c r="I99" s="106">
        <v>14.86</v>
      </c>
      <c r="J99" s="106">
        <v>21.28</v>
      </c>
      <c r="K99" s="106">
        <v>59.72</v>
      </c>
      <c r="L99" s="106">
        <v>50.8</v>
      </c>
      <c r="M99" s="106">
        <v>-14.51</v>
      </c>
      <c r="N99" s="106">
        <v>38.954999999999998</v>
      </c>
      <c r="O99" s="106">
        <v>-3.306</v>
      </c>
      <c r="P99" s="106">
        <v>20.181999999999999</v>
      </c>
      <c r="Q99" s="138">
        <v>-8.2880000000000003</v>
      </c>
      <c r="R99" s="138">
        <v>-19.466999999999999</v>
      </c>
      <c r="S99" s="138">
        <v>-31.135000000000002</v>
      </c>
      <c r="T99" s="138">
        <v>14.287000000000001</v>
      </c>
    </row>
    <row r="100" spans="1:20" ht="15" x14ac:dyDescent="0.25">
      <c r="A100" s="244">
        <v>45139</v>
      </c>
      <c r="B100" s="106">
        <v>55.63</v>
      </c>
      <c r="C100" s="106">
        <v>62.68</v>
      </c>
      <c r="D100" s="106">
        <v>58.48</v>
      </c>
      <c r="E100" s="106">
        <v>361.01</v>
      </c>
      <c r="F100" s="106">
        <v>65.319999999999993</v>
      </c>
      <c r="G100" s="106">
        <v>56.12</v>
      </c>
      <c r="H100" s="106">
        <v>23.31</v>
      </c>
      <c r="I100" s="106">
        <v>8.24</v>
      </c>
      <c r="J100" s="106">
        <v>15.48</v>
      </c>
      <c r="K100" s="106">
        <v>18.75</v>
      </c>
      <c r="L100" s="106">
        <v>29.12</v>
      </c>
      <c r="M100" s="106">
        <v>-10.68</v>
      </c>
      <c r="N100" s="106">
        <v>39.273000000000003</v>
      </c>
      <c r="O100" s="106">
        <v>8.6560000000000006</v>
      </c>
      <c r="P100" s="106">
        <v>17.675000000000001</v>
      </c>
      <c r="Q100" s="138">
        <v>-5.89</v>
      </c>
      <c r="R100" s="138">
        <v>-17.036000000000001</v>
      </c>
      <c r="S100" s="138">
        <v>-31.536999999999999</v>
      </c>
      <c r="T100" s="138">
        <v>13.164999999999999</v>
      </c>
    </row>
    <row r="101" spans="1:20" ht="15" x14ac:dyDescent="0.25">
      <c r="A101" s="244">
        <v>45170</v>
      </c>
      <c r="B101" s="106">
        <v>35.31</v>
      </c>
      <c r="C101" s="106">
        <v>41.62</v>
      </c>
      <c r="D101" s="106">
        <v>38.39</v>
      </c>
      <c r="E101" s="106">
        <v>312.01</v>
      </c>
      <c r="F101" s="106">
        <v>42.4</v>
      </c>
      <c r="G101" s="106">
        <v>36.15</v>
      </c>
      <c r="H101" s="106">
        <v>30.92</v>
      </c>
      <c r="I101" s="106">
        <v>6.95</v>
      </c>
      <c r="J101" s="106">
        <v>15.74</v>
      </c>
      <c r="K101" s="106">
        <v>12.81</v>
      </c>
      <c r="L101" s="106">
        <v>26.38</v>
      </c>
      <c r="M101" s="106">
        <v>13.96</v>
      </c>
      <c r="N101" s="106">
        <v>30.113</v>
      </c>
      <c r="O101" s="106">
        <v>17.327999999999999</v>
      </c>
      <c r="P101" s="106">
        <v>14.701000000000001</v>
      </c>
      <c r="Q101" s="138">
        <v>-9.9890000000000008</v>
      </c>
      <c r="R101" s="138">
        <v>-7.5359999999999996</v>
      </c>
      <c r="S101" s="138">
        <v>-10.928000000000001</v>
      </c>
      <c r="T101" s="138">
        <v>11.956</v>
      </c>
    </row>
    <row r="102" spans="1:20" ht="15" x14ac:dyDescent="0.25">
      <c r="A102" s="244">
        <v>45200</v>
      </c>
      <c r="B102" s="106">
        <v>36.049999999999997</v>
      </c>
      <c r="C102" s="106">
        <v>43.2</v>
      </c>
      <c r="D102" s="106">
        <v>44.26</v>
      </c>
      <c r="E102" s="106">
        <v>417.01</v>
      </c>
      <c r="F102" s="106">
        <v>51.66</v>
      </c>
      <c r="G102" s="106">
        <v>37.46</v>
      </c>
      <c r="H102" s="106">
        <v>34.979999999999997</v>
      </c>
      <c r="I102" s="106">
        <v>6.62</v>
      </c>
      <c r="J102" s="106">
        <v>12.92</v>
      </c>
      <c r="K102" s="106">
        <v>25.62</v>
      </c>
      <c r="L102" s="106">
        <v>22.64</v>
      </c>
      <c r="M102" s="106">
        <v>42.03</v>
      </c>
      <c r="N102" s="106">
        <v>36.200000000000003</v>
      </c>
      <c r="O102" s="106">
        <v>20.555</v>
      </c>
      <c r="P102" s="106">
        <v>12.657999999999999</v>
      </c>
      <c r="Q102" s="138">
        <v>-1.8360000000000001</v>
      </c>
      <c r="R102" s="138">
        <v>-10.734</v>
      </c>
      <c r="S102" s="138">
        <v>-7.6130000000000004</v>
      </c>
      <c r="T102" s="138">
        <v>17.71</v>
      </c>
    </row>
    <row r="103" spans="1:20" ht="15" x14ac:dyDescent="0.25">
      <c r="A103" s="244">
        <v>45231</v>
      </c>
      <c r="B103" s="106">
        <v>30.88</v>
      </c>
      <c r="C103" s="106">
        <v>36.56</v>
      </c>
      <c r="D103" s="106">
        <v>42.09</v>
      </c>
      <c r="E103" s="106">
        <v>445.55</v>
      </c>
      <c r="F103" s="106">
        <v>48.88</v>
      </c>
      <c r="G103" s="106">
        <v>31.95</v>
      </c>
      <c r="H103" s="106">
        <v>30.35</v>
      </c>
      <c r="I103" s="106">
        <v>4.8099999999999996</v>
      </c>
      <c r="J103" s="106">
        <v>8.8699999999999992</v>
      </c>
      <c r="K103" s="106">
        <v>29.55</v>
      </c>
      <c r="L103" s="106">
        <v>17.75</v>
      </c>
      <c r="M103" s="106">
        <v>55.83</v>
      </c>
      <c r="N103" s="106">
        <v>24.817</v>
      </c>
      <c r="O103" s="106">
        <v>42.298999999999999</v>
      </c>
      <c r="P103" s="106">
        <v>1.202</v>
      </c>
      <c r="Q103" s="138">
        <v>-5.6420000000000003</v>
      </c>
      <c r="R103" s="138">
        <v>-16.158000000000001</v>
      </c>
      <c r="S103" s="138">
        <v>8.7159999999999993</v>
      </c>
      <c r="T103" s="138">
        <v>16.579000000000001</v>
      </c>
    </row>
    <row r="104" spans="1:20" ht="15" x14ac:dyDescent="0.25">
      <c r="A104" s="244">
        <v>45261</v>
      </c>
      <c r="B104" s="106">
        <v>26.31</v>
      </c>
      <c r="C104" s="106">
        <v>32.21</v>
      </c>
      <c r="D104" s="106">
        <v>31.62</v>
      </c>
      <c r="E104" s="106">
        <v>351.78</v>
      </c>
      <c r="F104" s="106">
        <v>32.75</v>
      </c>
      <c r="G104" s="106">
        <v>27.49</v>
      </c>
      <c r="H104" s="106">
        <v>23.65</v>
      </c>
      <c r="I104" s="106">
        <v>4.4400000000000004</v>
      </c>
      <c r="J104" s="106">
        <v>6.72</v>
      </c>
      <c r="K104" s="106">
        <v>24.61</v>
      </c>
      <c r="L104" s="106">
        <v>14.91</v>
      </c>
      <c r="M104" s="106">
        <v>44.18</v>
      </c>
      <c r="N104" s="106">
        <v>25.222000000000001</v>
      </c>
      <c r="O104" s="106">
        <v>41.247999999999998</v>
      </c>
      <c r="P104" s="106">
        <v>2.335</v>
      </c>
      <c r="Q104" s="138">
        <v>0.45500000000000002</v>
      </c>
      <c r="R104" s="138">
        <v>-4.8609999999999998</v>
      </c>
      <c r="S104" s="138">
        <v>16.178999999999998</v>
      </c>
      <c r="T104" s="138">
        <v>17.748000000000001</v>
      </c>
    </row>
    <row r="105" spans="1:20" ht="15" x14ac:dyDescent="0.25">
      <c r="A105" s="244">
        <v>45292</v>
      </c>
      <c r="B105" s="106">
        <v>25.02</v>
      </c>
      <c r="C105" s="106">
        <v>30.7</v>
      </c>
      <c r="D105" s="106">
        <v>30.37</v>
      </c>
      <c r="E105" s="106">
        <v>347.16</v>
      </c>
      <c r="F105" s="106">
        <v>40.270000000000003</v>
      </c>
      <c r="G105" s="106">
        <v>26.29</v>
      </c>
      <c r="H105" s="106">
        <v>21.52</v>
      </c>
      <c r="I105" s="106">
        <v>4.66</v>
      </c>
      <c r="J105" s="106">
        <v>5.9</v>
      </c>
      <c r="K105" s="106">
        <v>24.77</v>
      </c>
      <c r="L105" s="106">
        <v>13.35</v>
      </c>
      <c r="M105" s="106">
        <v>38.07</v>
      </c>
      <c r="N105" s="106">
        <v>32.688000000000002</v>
      </c>
      <c r="O105" s="106">
        <v>48.18</v>
      </c>
      <c r="P105" s="106">
        <v>6.62</v>
      </c>
      <c r="Q105" s="138">
        <v>3.9950000000000001</v>
      </c>
      <c r="R105" s="138">
        <v>-11.709</v>
      </c>
      <c r="S105" s="138">
        <v>-11.84</v>
      </c>
      <c r="T105" s="138">
        <v>13.885</v>
      </c>
    </row>
    <row r="106" spans="1:20" ht="15" x14ac:dyDescent="0.25">
      <c r="A106" s="244">
        <v>45323</v>
      </c>
      <c r="B106" s="106">
        <v>23.37</v>
      </c>
      <c r="C106" s="106">
        <v>28.77</v>
      </c>
      <c r="D106" s="106">
        <v>27.64</v>
      </c>
      <c r="E106" s="106">
        <v>395.53</v>
      </c>
      <c r="F106" s="106">
        <v>41.48</v>
      </c>
      <c r="G106" s="106">
        <v>24.71</v>
      </c>
      <c r="H106" s="106">
        <v>28.85</v>
      </c>
      <c r="I106" s="106">
        <v>3.95</v>
      </c>
      <c r="J106" s="106">
        <v>5.43</v>
      </c>
      <c r="K106" s="106">
        <v>25.12</v>
      </c>
      <c r="L106" s="106">
        <v>12.13</v>
      </c>
      <c r="M106" s="106">
        <v>32.92</v>
      </c>
      <c r="N106" s="106">
        <v>42.802999999999997</v>
      </c>
      <c r="O106" s="106">
        <v>36.161000000000001</v>
      </c>
      <c r="P106" s="106">
        <v>9.4120000000000008</v>
      </c>
      <c r="Q106" s="138">
        <v>-2.7010000000000001</v>
      </c>
      <c r="R106" s="138">
        <v>-10.657</v>
      </c>
      <c r="S106" s="138">
        <v>-27.518999999999998</v>
      </c>
      <c r="T106" s="138">
        <v>4.8780000000000001</v>
      </c>
    </row>
    <row r="107" spans="1:20" ht="15" x14ac:dyDescent="0.25">
      <c r="A107" s="244">
        <v>45352</v>
      </c>
      <c r="B107" s="106">
        <v>37.51</v>
      </c>
      <c r="C107" s="106">
        <v>46.25</v>
      </c>
      <c r="D107" s="106">
        <v>50.18</v>
      </c>
      <c r="E107" s="106">
        <v>612.71</v>
      </c>
      <c r="F107" s="106">
        <v>86.5</v>
      </c>
      <c r="G107" s="106">
        <v>39.74</v>
      </c>
      <c r="H107" s="106">
        <v>92.46</v>
      </c>
      <c r="I107" s="106">
        <v>4.5999999999999996</v>
      </c>
      <c r="J107" s="106">
        <v>9.6999999999999993</v>
      </c>
      <c r="K107" s="106">
        <v>74.209999999999994</v>
      </c>
      <c r="L107" s="106">
        <v>22.6</v>
      </c>
      <c r="M107" s="106">
        <v>44.46</v>
      </c>
      <c r="N107" s="106">
        <v>62.506999999999998</v>
      </c>
      <c r="O107" s="106">
        <v>31.26</v>
      </c>
      <c r="P107" s="106">
        <v>13.116</v>
      </c>
      <c r="Q107" s="138">
        <v>-3.2639999999999998</v>
      </c>
      <c r="R107" s="138">
        <v>-8.7449999999999992</v>
      </c>
      <c r="S107" s="138">
        <v>-46.244</v>
      </c>
      <c r="T107" s="138">
        <v>3.944</v>
      </c>
    </row>
    <row r="108" spans="1:20" ht="15" x14ac:dyDescent="0.25">
      <c r="A108" s="244">
        <v>45383</v>
      </c>
      <c r="B108" s="106">
        <v>78.28</v>
      </c>
      <c r="C108" s="106">
        <v>99.53</v>
      </c>
      <c r="D108" s="106">
        <v>76.98</v>
      </c>
      <c r="E108" s="106">
        <v>934.75</v>
      </c>
      <c r="F108" s="106">
        <v>112.76</v>
      </c>
      <c r="G108" s="106">
        <v>88.83</v>
      </c>
      <c r="H108" s="106">
        <v>147.16999999999999</v>
      </c>
      <c r="I108" s="106">
        <v>9.09</v>
      </c>
      <c r="J108" s="106">
        <v>23.48</v>
      </c>
      <c r="K108" s="106">
        <v>202.84</v>
      </c>
      <c r="L108" s="106">
        <v>50.72</v>
      </c>
      <c r="M108" s="106">
        <v>86.78</v>
      </c>
      <c r="N108" s="106">
        <v>34.738</v>
      </c>
      <c r="O108" s="106">
        <v>20.477</v>
      </c>
      <c r="P108" s="106">
        <v>16.518000000000001</v>
      </c>
      <c r="Q108" s="138">
        <v>-8.6609999999999996</v>
      </c>
      <c r="R108" s="138">
        <v>-12.693</v>
      </c>
      <c r="S108" s="138">
        <v>-41.89</v>
      </c>
      <c r="T108" s="138">
        <v>7.9370000000000003</v>
      </c>
    </row>
    <row r="109" spans="1:20" ht="15" x14ac:dyDescent="0.25">
      <c r="A109" s="80">
        <v>45413</v>
      </c>
      <c r="B109" s="106">
        <v>203.17</v>
      </c>
      <c r="C109" s="106">
        <v>251.24</v>
      </c>
      <c r="D109" s="106">
        <v>167.22</v>
      </c>
      <c r="E109" s="106">
        <v>2114.3000000000002</v>
      </c>
      <c r="F109" s="106">
        <v>244.27</v>
      </c>
      <c r="G109" s="106">
        <v>225.76</v>
      </c>
      <c r="H109" s="106">
        <v>251.55</v>
      </c>
      <c r="I109" s="106">
        <v>26.11</v>
      </c>
      <c r="J109" s="106">
        <v>67.98</v>
      </c>
      <c r="K109" s="106">
        <v>512.59</v>
      </c>
      <c r="L109" s="106">
        <v>134.93</v>
      </c>
      <c r="M109" s="106">
        <v>158.91</v>
      </c>
      <c r="N109" s="106">
        <v>25.463999999999999</v>
      </c>
      <c r="O109" s="106">
        <v>-4.415</v>
      </c>
      <c r="P109" s="106">
        <v>21.992999999999999</v>
      </c>
      <c r="Q109" s="138">
        <v>-3.11</v>
      </c>
      <c r="R109" s="138">
        <v>-13.207000000000001</v>
      </c>
      <c r="S109" s="138">
        <v>-37.652999999999999</v>
      </c>
      <c r="T109" s="138">
        <v>6.3540000000000001</v>
      </c>
    </row>
    <row r="110" spans="1:20" ht="15" x14ac:dyDescent="0.25">
      <c r="A110" s="80">
        <v>45444</v>
      </c>
      <c r="B110" s="106">
        <v>250.18</v>
      </c>
      <c r="C110" s="106">
        <v>292.8</v>
      </c>
      <c r="D110" s="106">
        <v>302.7</v>
      </c>
      <c r="E110" s="106">
        <v>2478.2800000000002</v>
      </c>
      <c r="F110" s="106">
        <v>391.59</v>
      </c>
      <c r="G110" s="106">
        <v>265.3</v>
      </c>
      <c r="H110" s="106">
        <v>187.12</v>
      </c>
      <c r="I110" s="106">
        <v>40.090000000000003</v>
      </c>
      <c r="J110" s="106">
        <v>61.6</v>
      </c>
      <c r="K110" s="106">
        <v>366.7</v>
      </c>
      <c r="L110" s="106">
        <v>144.15</v>
      </c>
      <c r="M110" s="106">
        <v>78.680000000000007</v>
      </c>
      <c r="N110" s="106">
        <v>25.035</v>
      </c>
      <c r="O110" s="106">
        <v>-23.155999999999999</v>
      </c>
      <c r="P110" s="106">
        <v>20.56</v>
      </c>
      <c r="Q110" s="138">
        <v>-7.532</v>
      </c>
      <c r="R110" s="138">
        <v>-18.404</v>
      </c>
      <c r="S110" s="138">
        <v>-51.258000000000003</v>
      </c>
      <c r="T110" s="138">
        <v>6.5380000000000003</v>
      </c>
    </row>
    <row r="111" spans="1:20" ht="15" x14ac:dyDescent="0.25">
      <c r="A111" s="80">
        <v>45474</v>
      </c>
      <c r="B111" s="106">
        <v>86.42</v>
      </c>
      <c r="C111" s="106">
        <v>97.54</v>
      </c>
      <c r="D111" s="106">
        <v>146.94</v>
      </c>
      <c r="E111" s="106">
        <v>708.98</v>
      </c>
      <c r="F111" s="106">
        <v>159.6</v>
      </c>
      <c r="G111" s="106">
        <v>89.92</v>
      </c>
      <c r="H111" s="106">
        <v>32.06</v>
      </c>
      <c r="I111" s="106">
        <v>14.86</v>
      </c>
      <c r="J111" s="106">
        <v>21.28</v>
      </c>
      <c r="K111" s="106">
        <v>54</v>
      </c>
      <c r="L111" s="106">
        <v>50.8</v>
      </c>
      <c r="M111" s="106">
        <v>-14.51</v>
      </c>
      <c r="N111" s="106">
        <v>38.954999999999998</v>
      </c>
      <c r="O111" s="106">
        <v>-3.306</v>
      </c>
      <c r="P111" s="106">
        <v>20.181999999999999</v>
      </c>
      <c r="Q111" s="138">
        <v>-8.2880000000000003</v>
      </c>
      <c r="R111" s="138">
        <v>-19.466999999999999</v>
      </c>
      <c r="S111" s="138">
        <v>-31.135000000000002</v>
      </c>
      <c r="T111" s="138">
        <v>14.287000000000001</v>
      </c>
    </row>
    <row r="112" spans="1:20" ht="15" x14ac:dyDescent="0.25">
      <c r="A112" s="79">
        <v>45505</v>
      </c>
      <c r="B112" s="107">
        <v>55.63</v>
      </c>
      <c r="C112" s="107">
        <v>62.68</v>
      </c>
      <c r="D112" s="107">
        <v>58.48</v>
      </c>
      <c r="E112" s="107">
        <v>361.01</v>
      </c>
      <c r="F112" s="107">
        <v>65.319999999999993</v>
      </c>
      <c r="G112" s="107">
        <v>56.12</v>
      </c>
      <c r="H112" s="107">
        <v>23.31</v>
      </c>
      <c r="I112" s="107">
        <v>8.24</v>
      </c>
      <c r="J112" s="107">
        <v>15.48</v>
      </c>
      <c r="K112" s="107">
        <v>18.75</v>
      </c>
      <c r="L112" s="107">
        <v>29.12</v>
      </c>
      <c r="M112" s="107">
        <v>-10.68</v>
      </c>
      <c r="N112" s="107">
        <v>39.273000000000003</v>
      </c>
      <c r="O112" s="107">
        <v>8.6560000000000006</v>
      </c>
      <c r="P112" s="107">
        <v>17.675000000000001</v>
      </c>
      <c r="Q112" s="139">
        <v>-5.89</v>
      </c>
      <c r="R112" s="139">
        <v>-17.036000000000001</v>
      </c>
      <c r="S112" s="139">
        <v>-31.536999999999999</v>
      </c>
      <c r="T112" s="139">
        <v>13.164999999999999</v>
      </c>
    </row>
    <row r="113" spans="1:20" ht="15" x14ac:dyDescent="0.25">
      <c r="A113" s="80">
        <v>45536</v>
      </c>
      <c r="B113" s="106">
        <v>35.31</v>
      </c>
      <c r="C113" s="106">
        <v>41.62</v>
      </c>
      <c r="D113" s="106">
        <v>38.39</v>
      </c>
      <c r="E113" s="106">
        <v>312.01</v>
      </c>
      <c r="F113" s="106">
        <v>42.4</v>
      </c>
      <c r="G113" s="106">
        <v>36.15</v>
      </c>
      <c r="H113" s="106">
        <v>30.92</v>
      </c>
      <c r="I113" s="106">
        <v>6.95</v>
      </c>
      <c r="J113" s="106">
        <v>15.74</v>
      </c>
      <c r="K113" s="106">
        <v>12.81</v>
      </c>
      <c r="L113" s="106">
        <v>26.38</v>
      </c>
      <c r="M113" s="106">
        <v>13.96</v>
      </c>
      <c r="N113" s="106">
        <v>30.113</v>
      </c>
      <c r="O113" s="106">
        <v>17.327999999999999</v>
      </c>
      <c r="P113" s="106">
        <v>14.701000000000001</v>
      </c>
      <c r="Q113" s="138">
        <v>-9.9890000000000008</v>
      </c>
      <c r="R113" s="138">
        <v>-7.5359999999999996</v>
      </c>
      <c r="S113" s="138">
        <v>-10.928000000000001</v>
      </c>
      <c r="T113" s="138">
        <v>11.956</v>
      </c>
    </row>
    <row r="114" spans="1:20" ht="15" x14ac:dyDescent="0.25">
      <c r="A114" s="80">
        <v>45566</v>
      </c>
      <c r="B114" s="106"/>
      <c r="C114" s="106"/>
      <c r="D114" s="106"/>
      <c r="E114" s="106"/>
      <c r="F114" s="106"/>
      <c r="G114" s="106"/>
      <c r="H114" s="106"/>
      <c r="I114" s="106"/>
      <c r="J114" s="106"/>
      <c r="K114" s="106"/>
      <c r="L114" s="106"/>
      <c r="M114" s="106"/>
      <c r="N114" s="106">
        <v>36.200000000000003</v>
      </c>
      <c r="O114" s="106">
        <v>20.555</v>
      </c>
      <c r="P114" s="106"/>
      <c r="Q114" s="138">
        <v>-1.8360000000000001</v>
      </c>
      <c r="R114" s="138">
        <v>-10.734</v>
      </c>
      <c r="S114" s="138">
        <v>-7.6130000000000004</v>
      </c>
      <c r="T114" s="138">
        <v>17.71</v>
      </c>
    </row>
    <row r="115" spans="1:20" ht="15" x14ac:dyDescent="0.25">
      <c r="A115" s="79">
        <v>45597</v>
      </c>
      <c r="B115" s="107"/>
      <c r="C115" s="107"/>
      <c r="D115" s="107"/>
      <c r="E115" s="107"/>
      <c r="F115" s="107"/>
      <c r="G115" s="107"/>
      <c r="H115" s="107"/>
      <c r="I115" s="107"/>
      <c r="J115" s="107"/>
      <c r="K115" s="107"/>
      <c r="L115" s="107"/>
      <c r="M115" s="107"/>
      <c r="N115" s="107">
        <v>24.817</v>
      </c>
      <c r="O115" s="107">
        <v>42.298999999999999</v>
      </c>
      <c r="P115" s="107"/>
      <c r="Q115" s="139">
        <v>-5.6420000000000003</v>
      </c>
      <c r="R115" s="139">
        <v>-16.158000000000001</v>
      </c>
      <c r="S115" s="139">
        <v>8.7159999999999993</v>
      </c>
      <c r="T115" s="139">
        <v>16.579000000000001</v>
      </c>
    </row>
    <row r="116" spans="1:20" ht="15" x14ac:dyDescent="0.25">
      <c r="A116" s="80">
        <v>45627</v>
      </c>
      <c r="B116" s="106"/>
      <c r="C116" s="106"/>
      <c r="D116" s="106"/>
      <c r="E116" s="106"/>
      <c r="F116" s="106"/>
      <c r="G116" s="106"/>
      <c r="H116" s="106"/>
      <c r="I116" s="106"/>
      <c r="J116" s="106"/>
      <c r="K116" s="106"/>
      <c r="L116" s="106"/>
      <c r="M116" s="106"/>
      <c r="N116" s="106">
        <v>25.222000000000001</v>
      </c>
      <c r="O116" s="106">
        <v>41.247999999999998</v>
      </c>
      <c r="P116" s="106"/>
      <c r="Q116" s="138">
        <v>0.45500000000000002</v>
      </c>
      <c r="R116" s="138">
        <v>-4.8609999999999998</v>
      </c>
      <c r="S116" s="138">
        <v>16.178999999999998</v>
      </c>
      <c r="T116" s="138">
        <v>17.748000000000001</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0">
    <tabColor rgb="FF8DD3C7"/>
  </sheetPr>
  <dimension ref="A1:BG194"/>
  <sheetViews>
    <sheetView workbookViewId="0"/>
  </sheetViews>
  <sheetFormatPr defaultColWidth="18.7109375" defaultRowHeight="12.75" customHeight="1" x14ac:dyDescent="0.25"/>
  <cols>
    <col min="1" max="1" width="7.5703125" style="162" customWidth="1"/>
    <col min="2" max="4" width="7.5703125" style="3" customWidth="1"/>
    <col min="5" max="5" width="9.140625" style="112" customWidth="1"/>
    <col min="6" max="30" width="8" style="112" customWidth="1"/>
    <col min="31" max="31" width="8" style="112" bestFit="1" customWidth="1"/>
    <col min="32" max="32" width="6.5703125" style="112" bestFit="1" customWidth="1"/>
    <col min="33" max="59" width="8.85546875" style="112" customWidth="1"/>
    <col min="60" max="16384" width="18.7109375" style="112"/>
  </cols>
  <sheetData>
    <row r="1" spans="1:59" s="167" customFormat="1" ht="15" x14ac:dyDescent="0.25">
      <c r="A1" s="194"/>
      <c r="B1" s="344" t="s">
        <v>119</v>
      </c>
      <c r="C1" s="344"/>
      <c r="D1" s="344"/>
      <c r="E1" s="344"/>
      <c r="F1" s="344"/>
      <c r="G1" s="344"/>
      <c r="H1" s="344"/>
      <c r="I1" s="344"/>
      <c r="J1" s="344"/>
      <c r="K1" s="344"/>
      <c r="L1" s="344"/>
      <c r="M1" s="344"/>
      <c r="N1" s="344"/>
      <c r="O1" s="344"/>
      <c r="P1" s="344"/>
      <c r="Q1" s="344"/>
      <c r="R1" s="344"/>
      <c r="S1" s="344"/>
      <c r="T1" s="344"/>
      <c r="U1" s="344"/>
      <c r="V1" s="344"/>
      <c r="W1" s="344"/>
      <c r="X1" s="344"/>
      <c r="Y1" s="344"/>
      <c r="Z1" s="344"/>
      <c r="AA1" s="344"/>
      <c r="AB1" s="344"/>
      <c r="AC1" s="344"/>
      <c r="AD1" s="344"/>
      <c r="AE1" s="344"/>
      <c r="AF1" s="344"/>
      <c r="AG1" s="344"/>
      <c r="AH1" s="344"/>
    </row>
    <row r="2" spans="1:59" s="162" customFormat="1" ht="15" x14ac:dyDescent="0.25">
      <c r="A2" s="194"/>
      <c r="B2" s="195" t="s">
        <v>45</v>
      </c>
      <c r="C2" s="195" t="s">
        <v>46</v>
      </c>
      <c r="D2" s="195" t="s">
        <v>47</v>
      </c>
      <c r="E2" s="256">
        <v>1991</v>
      </c>
      <c r="F2" s="256">
        <v>1992</v>
      </c>
      <c r="G2" s="256">
        <v>1993</v>
      </c>
      <c r="H2" s="256">
        <v>1994</v>
      </c>
      <c r="I2" s="256">
        <v>1995</v>
      </c>
      <c r="J2" s="256">
        <v>1996</v>
      </c>
      <c r="K2" s="256">
        <v>1997</v>
      </c>
      <c r="L2" s="256">
        <v>1998</v>
      </c>
      <c r="M2" s="256">
        <v>1999</v>
      </c>
      <c r="N2" s="256">
        <v>2000</v>
      </c>
      <c r="O2" s="256">
        <v>2001</v>
      </c>
      <c r="P2" s="256">
        <v>2002</v>
      </c>
      <c r="Q2" s="256">
        <v>2003</v>
      </c>
      <c r="R2" s="256">
        <v>2004</v>
      </c>
      <c r="S2" s="256">
        <v>2005</v>
      </c>
      <c r="T2" s="256">
        <v>2006</v>
      </c>
      <c r="U2" s="256">
        <v>2007</v>
      </c>
      <c r="V2" s="256">
        <v>2008</v>
      </c>
      <c r="W2" s="256">
        <v>2009</v>
      </c>
      <c r="X2" s="256">
        <v>2010</v>
      </c>
      <c r="Y2" s="162">
        <v>2011</v>
      </c>
      <c r="Z2" s="162">
        <v>2012</v>
      </c>
      <c r="AA2" s="162">
        <v>2013</v>
      </c>
      <c r="AB2" s="162">
        <v>2014</v>
      </c>
      <c r="AC2" s="162">
        <v>2015</v>
      </c>
      <c r="AD2" s="162">
        <v>2016</v>
      </c>
      <c r="AE2" s="162">
        <v>2017</v>
      </c>
      <c r="AF2" s="162">
        <v>2018</v>
      </c>
      <c r="AG2" s="162">
        <v>2019</v>
      </c>
      <c r="AH2" s="162">
        <v>2020</v>
      </c>
      <c r="AI2" s="162">
        <v>2021</v>
      </c>
      <c r="AJ2" s="162">
        <v>2022</v>
      </c>
      <c r="AK2" s="162">
        <v>2023</v>
      </c>
      <c r="AL2" s="162">
        <v>2024</v>
      </c>
      <c r="AM2" s="162">
        <v>2025</v>
      </c>
      <c r="AN2" s="162">
        <v>2026</v>
      </c>
      <c r="AO2" s="162">
        <v>2027</v>
      </c>
      <c r="AP2" s="162">
        <v>2028</v>
      </c>
      <c r="AQ2" s="162">
        <v>2029</v>
      </c>
      <c r="AR2" s="162">
        <v>2030</v>
      </c>
      <c r="AS2" s="162">
        <v>2031</v>
      </c>
      <c r="AT2" s="162">
        <v>2032</v>
      </c>
      <c r="AU2" s="162">
        <v>2033</v>
      </c>
      <c r="AV2" s="162">
        <v>2034</v>
      </c>
      <c r="AW2" s="162">
        <v>2035</v>
      </c>
      <c r="AX2" s="162">
        <v>2036</v>
      </c>
      <c r="AY2" s="162">
        <v>2037</v>
      </c>
      <c r="AZ2" s="162">
        <v>2038</v>
      </c>
      <c r="BA2" s="162">
        <v>2039</v>
      </c>
      <c r="BB2" s="162">
        <v>2040</v>
      </c>
      <c r="BC2" s="162">
        <v>2041</v>
      </c>
      <c r="BD2" s="162">
        <v>2042</v>
      </c>
      <c r="BE2" s="162">
        <v>2043</v>
      </c>
      <c r="BF2" s="162">
        <v>2044</v>
      </c>
      <c r="BG2" s="162">
        <v>2045</v>
      </c>
    </row>
    <row r="3" spans="1:59" s="162" customFormat="1" ht="15" x14ac:dyDescent="0.25">
      <c r="A3" s="196"/>
      <c r="B3" s="197" t="s">
        <v>63</v>
      </c>
      <c r="C3" s="197" t="s">
        <v>64</v>
      </c>
      <c r="D3" s="197" t="s">
        <v>65</v>
      </c>
      <c r="E3" s="197" t="s">
        <v>66</v>
      </c>
      <c r="F3" s="197" t="s">
        <v>67</v>
      </c>
      <c r="G3" s="197" t="s">
        <v>68</v>
      </c>
      <c r="H3" s="197" t="s">
        <v>69</v>
      </c>
      <c r="I3" s="197" t="s">
        <v>70</v>
      </c>
      <c r="J3" s="197" t="s">
        <v>71</v>
      </c>
      <c r="K3" s="197" t="s">
        <v>72</v>
      </c>
      <c r="L3" s="197" t="s">
        <v>73</v>
      </c>
      <c r="M3" s="197" t="s">
        <v>74</v>
      </c>
      <c r="N3" s="197" t="s">
        <v>75</v>
      </c>
      <c r="O3" s="197" t="s">
        <v>76</v>
      </c>
      <c r="P3" s="197" t="s">
        <v>77</v>
      </c>
      <c r="Q3" s="197" t="s">
        <v>78</v>
      </c>
      <c r="R3" s="197" t="s">
        <v>79</v>
      </c>
      <c r="S3" s="197" t="s">
        <v>80</v>
      </c>
      <c r="T3" s="197" t="s">
        <v>81</v>
      </c>
      <c r="U3" s="197" t="s">
        <v>82</v>
      </c>
      <c r="V3" s="197" t="s">
        <v>83</v>
      </c>
      <c r="W3" s="197" t="s">
        <v>84</v>
      </c>
      <c r="X3" s="197" t="s">
        <v>85</v>
      </c>
      <c r="Y3" s="197" t="s">
        <v>86</v>
      </c>
      <c r="Z3" s="197" t="s">
        <v>87</v>
      </c>
      <c r="AA3" s="197" t="s">
        <v>88</v>
      </c>
      <c r="AB3" s="197" t="s">
        <v>89</v>
      </c>
      <c r="AC3" s="197" t="s">
        <v>90</v>
      </c>
      <c r="AD3" s="197" t="s">
        <v>91</v>
      </c>
      <c r="AE3" s="197" t="s">
        <v>92</v>
      </c>
      <c r="AF3" s="197" t="s">
        <v>93</v>
      </c>
      <c r="AG3" s="197" t="s">
        <v>94</v>
      </c>
      <c r="AH3" s="197" t="s">
        <v>95</v>
      </c>
      <c r="AI3" s="162" t="s">
        <v>126</v>
      </c>
      <c r="AJ3" s="162" t="s">
        <v>129</v>
      </c>
      <c r="AK3" s="162" t="s">
        <v>130</v>
      </c>
      <c r="AL3" s="162" t="s">
        <v>131</v>
      </c>
      <c r="AM3" s="162" t="s">
        <v>132</v>
      </c>
      <c r="AN3" s="162" t="s">
        <v>133</v>
      </c>
      <c r="AO3" s="162" t="s">
        <v>134</v>
      </c>
      <c r="AP3" s="162" t="s">
        <v>135</v>
      </c>
      <c r="AQ3" s="162" t="s">
        <v>136</v>
      </c>
      <c r="AR3" s="162" t="s">
        <v>137</v>
      </c>
      <c r="AS3" s="162" t="s">
        <v>138</v>
      </c>
      <c r="AT3" s="162" t="s">
        <v>139</v>
      </c>
      <c r="AU3" s="162" t="s">
        <v>140</v>
      </c>
      <c r="AV3" s="162" t="s">
        <v>141</v>
      </c>
      <c r="AW3" s="162" t="s">
        <v>142</v>
      </c>
      <c r="AX3" s="162" t="s">
        <v>143</v>
      </c>
      <c r="AY3" s="162" t="s">
        <v>144</v>
      </c>
      <c r="AZ3" s="162" t="s">
        <v>145</v>
      </c>
      <c r="BA3" s="162" t="s">
        <v>146</v>
      </c>
      <c r="BB3" s="162" t="s">
        <v>147</v>
      </c>
      <c r="BC3" s="162" t="s">
        <v>149</v>
      </c>
      <c r="BD3" s="162" t="s">
        <v>150</v>
      </c>
      <c r="BE3" s="162" t="s">
        <v>151</v>
      </c>
      <c r="BF3" s="162" t="s">
        <v>152</v>
      </c>
      <c r="BG3" s="162" t="s">
        <v>153</v>
      </c>
    </row>
    <row r="4" spans="1:59" ht="15" x14ac:dyDescent="0.25">
      <c r="A4" s="199">
        <f>PowellInflow.Unregulated!A4</f>
        <v>44682</v>
      </c>
      <c r="B4" s="101">
        <v>1</v>
      </c>
      <c r="C4" s="101">
        <v>1</v>
      </c>
      <c r="D4" s="101">
        <v>1</v>
      </c>
      <c r="E4" s="108">
        <v>0</v>
      </c>
      <c r="F4" s="108">
        <v>0</v>
      </c>
      <c r="G4" s="108">
        <v>0</v>
      </c>
      <c r="H4" s="108">
        <v>0</v>
      </c>
      <c r="I4" s="108">
        <v>0</v>
      </c>
      <c r="J4" s="108">
        <v>0</v>
      </c>
      <c r="K4" s="108">
        <v>0</v>
      </c>
      <c r="L4" s="108">
        <v>0</v>
      </c>
      <c r="M4" s="108">
        <v>0</v>
      </c>
      <c r="N4" s="108">
        <v>0</v>
      </c>
      <c r="O4" s="108">
        <v>0</v>
      </c>
      <c r="P4" s="108">
        <v>0</v>
      </c>
      <c r="Q4" s="108">
        <v>0</v>
      </c>
      <c r="R4" s="108">
        <v>0</v>
      </c>
      <c r="S4" s="108">
        <v>0</v>
      </c>
      <c r="T4" s="108">
        <v>0</v>
      </c>
      <c r="U4" s="108">
        <v>0</v>
      </c>
      <c r="V4" s="108">
        <v>0</v>
      </c>
      <c r="W4" s="108">
        <v>0</v>
      </c>
      <c r="X4" s="108">
        <v>0</v>
      </c>
      <c r="Y4" s="108">
        <v>0</v>
      </c>
      <c r="Z4" s="108">
        <v>0</v>
      </c>
      <c r="AA4" s="108">
        <v>0</v>
      </c>
      <c r="AB4" s="108">
        <v>0</v>
      </c>
      <c r="AC4" s="108">
        <v>0</v>
      </c>
      <c r="AD4" s="108">
        <v>0</v>
      </c>
      <c r="AE4" s="108">
        <v>0</v>
      </c>
      <c r="AF4" s="108">
        <v>0</v>
      </c>
      <c r="AG4" s="108">
        <v>0</v>
      </c>
      <c r="AH4" s="108">
        <v>0</v>
      </c>
      <c r="AI4" s="123">
        <v>0</v>
      </c>
      <c r="AJ4" s="123">
        <v>0</v>
      </c>
      <c r="AK4" s="123">
        <v>0</v>
      </c>
      <c r="AL4" s="123">
        <v>0</v>
      </c>
      <c r="AM4" s="123">
        <v>0</v>
      </c>
      <c r="AN4" s="123">
        <v>0</v>
      </c>
      <c r="AO4" s="123">
        <v>0</v>
      </c>
      <c r="AP4" s="123">
        <v>0</v>
      </c>
      <c r="AQ4" s="123">
        <v>0</v>
      </c>
      <c r="AR4" s="123">
        <v>0</v>
      </c>
      <c r="AS4" s="123">
        <v>0</v>
      </c>
      <c r="AT4" s="123">
        <v>0</v>
      </c>
      <c r="AU4" s="123">
        <v>0</v>
      </c>
      <c r="AV4" s="123">
        <v>0</v>
      </c>
      <c r="AW4" s="123">
        <v>0</v>
      </c>
      <c r="AX4" s="123">
        <v>0</v>
      </c>
      <c r="AY4" s="123">
        <v>0</v>
      </c>
      <c r="AZ4" s="123">
        <v>0</v>
      </c>
      <c r="BA4" s="123">
        <v>0</v>
      </c>
      <c r="BB4" s="123">
        <v>0</v>
      </c>
      <c r="BC4" s="123">
        <v>0</v>
      </c>
      <c r="BD4" s="123">
        <v>0</v>
      </c>
      <c r="BE4" s="123">
        <v>0</v>
      </c>
      <c r="BF4" s="123">
        <v>0</v>
      </c>
      <c r="BG4" s="123">
        <v>0</v>
      </c>
    </row>
    <row r="5" spans="1:59" ht="15" x14ac:dyDescent="0.25">
      <c r="A5" s="199">
        <f>PowellInflow.Unregulated!A5</f>
        <v>44713</v>
      </c>
      <c r="B5" s="101">
        <v>1</v>
      </c>
      <c r="C5" s="101">
        <v>1</v>
      </c>
      <c r="D5" s="101">
        <v>1</v>
      </c>
      <c r="E5" s="108">
        <v>0</v>
      </c>
      <c r="F5" s="108">
        <v>0</v>
      </c>
      <c r="G5" s="108">
        <v>0</v>
      </c>
      <c r="H5" s="108">
        <v>0</v>
      </c>
      <c r="I5" s="108">
        <v>0</v>
      </c>
      <c r="J5" s="108">
        <v>0</v>
      </c>
      <c r="K5" s="108">
        <v>0</v>
      </c>
      <c r="L5" s="108">
        <v>0</v>
      </c>
      <c r="M5" s="108">
        <v>0</v>
      </c>
      <c r="N5" s="108">
        <v>0</v>
      </c>
      <c r="O5" s="108">
        <v>0</v>
      </c>
      <c r="P5" s="108">
        <v>0</v>
      </c>
      <c r="Q5" s="108">
        <v>0</v>
      </c>
      <c r="R5" s="108">
        <v>0</v>
      </c>
      <c r="S5" s="108">
        <v>0</v>
      </c>
      <c r="T5" s="108">
        <v>0</v>
      </c>
      <c r="U5" s="108">
        <v>0</v>
      </c>
      <c r="V5" s="108">
        <v>0</v>
      </c>
      <c r="W5" s="108">
        <v>0</v>
      </c>
      <c r="X5" s="108">
        <v>0</v>
      </c>
      <c r="Y5" s="108">
        <v>0</v>
      </c>
      <c r="Z5" s="108">
        <v>0</v>
      </c>
      <c r="AA5" s="108">
        <v>0</v>
      </c>
      <c r="AB5" s="108">
        <v>0</v>
      </c>
      <c r="AC5" s="108">
        <v>0</v>
      </c>
      <c r="AD5" s="108">
        <v>0</v>
      </c>
      <c r="AE5" s="108">
        <v>0</v>
      </c>
      <c r="AF5" s="108">
        <v>0</v>
      </c>
      <c r="AG5" s="108">
        <v>0</v>
      </c>
      <c r="AH5" s="123">
        <v>0</v>
      </c>
      <c r="AI5" s="123">
        <v>0</v>
      </c>
      <c r="AJ5" s="123">
        <v>0</v>
      </c>
      <c r="AK5" s="123">
        <v>0</v>
      </c>
      <c r="AL5" s="123">
        <v>0</v>
      </c>
      <c r="AM5" s="123">
        <v>0</v>
      </c>
      <c r="AN5" s="123">
        <v>0</v>
      </c>
      <c r="AO5" s="123">
        <v>0</v>
      </c>
      <c r="AP5" s="123">
        <v>0</v>
      </c>
      <c r="AQ5" s="123">
        <v>0</v>
      </c>
      <c r="AR5" s="123">
        <v>0</v>
      </c>
      <c r="AS5" s="123">
        <v>0</v>
      </c>
      <c r="AT5" s="123">
        <v>0</v>
      </c>
      <c r="AU5" s="123">
        <v>0</v>
      </c>
      <c r="AV5" s="123">
        <v>0</v>
      </c>
      <c r="AW5" s="123">
        <v>0</v>
      </c>
      <c r="AX5" s="123">
        <v>0</v>
      </c>
      <c r="AY5" s="123">
        <v>0</v>
      </c>
      <c r="AZ5" s="123">
        <v>0</v>
      </c>
      <c r="BA5" s="123">
        <v>0</v>
      </c>
      <c r="BB5" s="123">
        <v>0</v>
      </c>
      <c r="BC5" s="123">
        <v>0</v>
      </c>
      <c r="BD5" s="123">
        <v>0</v>
      </c>
      <c r="BE5" s="123">
        <v>0</v>
      </c>
      <c r="BF5" s="123">
        <v>0</v>
      </c>
      <c r="BG5" s="123">
        <v>0</v>
      </c>
    </row>
    <row r="6" spans="1:59" ht="15" x14ac:dyDescent="0.25">
      <c r="A6" s="199">
        <f>PowellInflow.Unregulated!A6</f>
        <v>44743</v>
      </c>
      <c r="B6" s="101">
        <v>1</v>
      </c>
      <c r="C6" s="101">
        <v>1</v>
      </c>
      <c r="D6" s="101">
        <v>1</v>
      </c>
      <c r="E6" s="108">
        <v>0</v>
      </c>
      <c r="F6" s="108">
        <v>0</v>
      </c>
      <c r="G6" s="108">
        <v>0</v>
      </c>
      <c r="H6" s="108">
        <v>0</v>
      </c>
      <c r="I6" s="108">
        <v>0</v>
      </c>
      <c r="J6" s="108">
        <v>0</v>
      </c>
      <c r="K6" s="108">
        <v>0</v>
      </c>
      <c r="L6" s="108">
        <v>0</v>
      </c>
      <c r="M6" s="108">
        <v>0</v>
      </c>
      <c r="N6" s="108">
        <v>0</v>
      </c>
      <c r="O6" s="108">
        <v>0</v>
      </c>
      <c r="P6" s="108">
        <v>0</v>
      </c>
      <c r="Q6" s="108">
        <v>0</v>
      </c>
      <c r="R6" s="108">
        <v>0</v>
      </c>
      <c r="S6" s="108">
        <v>0</v>
      </c>
      <c r="T6" s="108">
        <v>0</v>
      </c>
      <c r="U6" s="108">
        <v>0</v>
      </c>
      <c r="V6" s="108">
        <v>0</v>
      </c>
      <c r="W6" s="108">
        <v>0</v>
      </c>
      <c r="X6" s="108">
        <v>0</v>
      </c>
      <c r="Y6" s="108">
        <v>0</v>
      </c>
      <c r="Z6" s="108">
        <v>0</v>
      </c>
      <c r="AA6" s="108">
        <v>0</v>
      </c>
      <c r="AB6" s="108">
        <v>0</v>
      </c>
      <c r="AC6" s="108">
        <v>0</v>
      </c>
      <c r="AD6" s="108">
        <v>0</v>
      </c>
      <c r="AE6" s="108">
        <v>0</v>
      </c>
      <c r="AF6" s="108">
        <v>0</v>
      </c>
      <c r="AG6" s="108">
        <v>0</v>
      </c>
      <c r="AH6" s="123">
        <v>0</v>
      </c>
      <c r="AI6" s="123">
        <v>0</v>
      </c>
      <c r="AJ6" s="123">
        <v>0</v>
      </c>
      <c r="AK6" s="123">
        <v>0</v>
      </c>
      <c r="AL6" s="123">
        <v>0</v>
      </c>
      <c r="AM6" s="123">
        <v>0</v>
      </c>
      <c r="AN6" s="123">
        <v>0</v>
      </c>
      <c r="AO6" s="123">
        <v>0</v>
      </c>
      <c r="AP6" s="123">
        <v>0</v>
      </c>
      <c r="AQ6" s="123">
        <v>0</v>
      </c>
      <c r="AR6" s="123">
        <v>0</v>
      </c>
      <c r="AS6" s="123">
        <v>0</v>
      </c>
      <c r="AT6" s="123">
        <v>0</v>
      </c>
      <c r="AU6" s="123">
        <v>0</v>
      </c>
      <c r="AV6" s="123">
        <v>0</v>
      </c>
      <c r="AW6" s="123">
        <v>0</v>
      </c>
      <c r="AX6" s="123">
        <v>0</v>
      </c>
      <c r="AY6" s="123">
        <v>0</v>
      </c>
      <c r="AZ6" s="123">
        <v>0</v>
      </c>
      <c r="BA6" s="123">
        <v>0</v>
      </c>
      <c r="BB6" s="123">
        <v>0</v>
      </c>
      <c r="BC6" s="123">
        <v>0</v>
      </c>
      <c r="BD6" s="123">
        <v>0</v>
      </c>
      <c r="BE6" s="123">
        <v>0</v>
      </c>
      <c r="BF6" s="123">
        <v>0</v>
      </c>
      <c r="BG6" s="123">
        <v>0</v>
      </c>
    </row>
    <row r="7" spans="1:59" ht="15" x14ac:dyDescent="0.25">
      <c r="A7" s="199">
        <f>PowellInflow.Unregulated!A7</f>
        <v>44774</v>
      </c>
      <c r="B7" s="101">
        <v>1</v>
      </c>
      <c r="C7" s="101">
        <v>1</v>
      </c>
      <c r="D7" s="101">
        <v>1</v>
      </c>
      <c r="E7" s="108">
        <v>0</v>
      </c>
      <c r="F7" s="108">
        <v>0</v>
      </c>
      <c r="G7" s="108">
        <v>0</v>
      </c>
      <c r="H7" s="108">
        <v>0</v>
      </c>
      <c r="I7" s="108">
        <v>0</v>
      </c>
      <c r="J7" s="108">
        <v>0</v>
      </c>
      <c r="K7" s="108">
        <v>0</v>
      </c>
      <c r="L7" s="108">
        <v>0</v>
      </c>
      <c r="M7" s="108">
        <v>0</v>
      </c>
      <c r="N7" s="108">
        <v>0</v>
      </c>
      <c r="O7" s="108">
        <v>0</v>
      </c>
      <c r="P7" s="108">
        <v>0</v>
      </c>
      <c r="Q7" s="108">
        <v>0</v>
      </c>
      <c r="R7" s="108">
        <v>0</v>
      </c>
      <c r="S7" s="108">
        <v>0</v>
      </c>
      <c r="T7" s="108">
        <v>0</v>
      </c>
      <c r="U7" s="108">
        <v>0</v>
      </c>
      <c r="V7" s="108">
        <v>0</v>
      </c>
      <c r="W7" s="108">
        <v>0</v>
      </c>
      <c r="X7" s="108">
        <v>0</v>
      </c>
      <c r="Y7" s="108">
        <v>0</v>
      </c>
      <c r="Z7" s="108">
        <v>0</v>
      </c>
      <c r="AA7" s="108">
        <v>0</v>
      </c>
      <c r="AB7" s="108">
        <v>0</v>
      </c>
      <c r="AC7" s="108">
        <v>0</v>
      </c>
      <c r="AD7" s="108">
        <v>0</v>
      </c>
      <c r="AE7" s="108">
        <v>0</v>
      </c>
      <c r="AF7" s="108">
        <v>0</v>
      </c>
      <c r="AG7" s="108">
        <v>0</v>
      </c>
      <c r="AH7" s="123">
        <v>0</v>
      </c>
      <c r="AI7" s="123">
        <v>0</v>
      </c>
      <c r="AJ7" s="123">
        <v>0</v>
      </c>
      <c r="AK7" s="123">
        <v>0</v>
      </c>
      <c r="AL7" s="123">
        <v>0</v>
      </c>
      <c r="AM7" s="123">
        <v>0</v>
      </c>
      <c r="AN7" s="123">
        <v>0</v>
      </c>
      <c r="AO7" s="123">
        <v>0</v>
      </c>
      <c r="AP7" s="123">
        <v>0</v>
      </c>
      <c r="AQ7" s="123">
        <v>0</v>
      </c>
      <c r="AR7" s="123">
        <v>0</v>
      </c>
      <c r="AS7" s="123">
        <v>0</v>
      </c>
      <c r="AT7" s="123">
        <v>0</v>
      </c>
      <c r="AU7" s="123">
        <v>0</v>
      </c>
      <c r="AV7" s="123">
        <v>0</v>
      </c>
      <c r="AW7" s="123">
        <v>0</v>
      </c>
      <c r="AX7" s="123">
        <v>0</v>
      </c>
      <c r="AY7" s="123">
        <v>0</v>
      </c>
      <c r="AZ7" s="123">
        <v>0</v>
      </c>
      <c r="BA7" s="123">
        <v>0</v>
      </c>
      <c r="BB7" s="123">
        <v>0</v>
      </c>
      <c r="BC7" s="123">
        <v>0</v>
      </c>
      <c r="BD7" s="123">
        <v>0</v>
      </c>
      <c r="BE7" s="123">
        <v>0</v>
      </c>
      <c r="BF7" s="123">
        <v>0</v>
      </c>
      <c r="BG7" s="123">
        <v>0</v>
      </c>
    </row>
    <row r="8" spans="1:59" ht="15" x14ac:dyDescent="0.25">
      <c r="A8" s="199">
        <f>PowellInflow.Unregulated!A8</f>
        <v>44805</v>
      </c>
      <c r="B8" s="101">
        <v>1</v>
      </c>
      <c r="C8" s="101">
        <v>1</v>
      </c>
      <c r="D8" s="101">
        <v>1</v>
      </c>
      <c r="E8" s="108">
        <v>0</v>
      </c>
      <c r="F8" s="108">
        <v>0</v>
      </c>
      <c r="G8" s="108">
        <v>0</v>
      </c>
      <c r="H8" s="108">
        <v>0</v>
      </c>
      <c r="I8" s="108">
        <v>0</v>
      </c>
      <c r="J8" s="108">
        <v>0</v>
      </c>
      <c r="K8" s="108">
        <v>0</v>
      </c>
      <c r="L8" s="108">
        <v>0</v>
      </c>
      <c r="M8" s="108">
        <v>0</v>
      </c>
      <c r="N8" s="108">
        <v>0</v>
      </c>
      <c r="O8" s="108">
        <v>0</v>
      </c>
      <c r="P8" s="108">
        <v>0</v>
      </c>
      <c r="Q8" s="108">
        <v>0</v>
      </c>
      <c r="R8" s="108">
        <v>0</v>
      </c>
      <c r="S8" s="108">
        <v>0</v>
      </c>
      <c r="T8" s="108">
        <v>0</v>
      </c>
      <c r="U8" s="108">
        <v>0</v>
      </c>
      <c r="V8" s="108">
        <v>0</v>
      </c>
      <c r="W8" s="108">
        <v>0</v>
      </c>
      <c r="X8" s="108">
        <v>0</v>
      </c>
      <c r="Y8" s="108">
        <v>0</v>
      </c>
      <c r="Z8" s="108">
        <v>0</v>
      </c>
      <c r="AA8" s="108">
        <v>0</v>
      </c>
      <c r="AB8" s="108">
        <v>0</v>
      </c>
      <c r="AC8" s="108">
        <v>0</v>
      </c>
      <c r="AD8" s="108">
        <v>0</v>
      </c>
      <c r="AE8" s="108">
        <v>0</v>
      </c>
      <c r="AF8" s="108">
        <v>0</v>
      </c>
      <c r="AG8" s="108">
        <v>0</v>
      </c>
      <c r="AH8" s="123">
        <v>0</v>
      </c>
      <c r="AI8" s="123">
        <v>0</v>
      </c>
      <c r="AJ8" s="123">
        <v>0</v>
      </c>
      <c r="AK8" s="123">
        <v>0</v>
      </c>
      <c r="AL8" s="123">
        <v>0</v>
      </c>
      <c r="AM8" s="123">
        <v>0</v>
      </c>
      <c r="AN8" s="123">
        <v>0</v>
      </c>
      <c r="AO8" s="123">
        <v>0</v>
      </c>
      <c r="AP8" s="123">
        <v>0</v>
      </c>
      <c r="AQ8" s="123">
        <v>0</v>
      </c>
      <c r="AR8" s="123">
        <v>0</v>
      </c>
      <c r="AS8" s="123">
        <v>0</v>
      </c>
      <c r="AT8" s="123">
        <v>0</v>
      </c>
      <c r="AU8" s="123">
        <v>0</v>
      </c>
      <c r="AV8" s="123">
        <v>0</v>
      </c>
      <c r="AW8" s="123">
        <v>0</v>
      </c>
      <c r="AX8" s="123">
        <v>0</v>
      </c>
      <c r="AY8" s="123">
        <v>0</v>
      </c>
      <c r="AZ8" s="123">
        <v>0</v>
      </c>
      <c r="BA8" s="123">
        <v>0</v>
      </c>
      <c r="BB8" s="123">
        <v>0</v>
      </c>
      <c r="BC8" s="123">
        <v>0</v>
      </c>
      <c r="BD8" s="123">
        <v>0</v>
      </c>
      <c r="BE8" s="123">
        <v>0</v>
      </c>
      <c r="BF8" s="123">
        <v>0</v>
      </c>
      <c r="BG8" s="123">
        <v>0</v>
      </c>
    </row>
    <row r="9" spans="1:59" ht="15" x14ac:dyDescent="0.25">
      <c r="A9" s="199">
        <f>PowellInflow.Unregulated!A9</f>
        <v>44835</v>
      </c>
      <c r="B9" s="101">
        <v>1</v>
      </c>
      <c r="C9" s="101">
        <v>1</v>
      </c>
      <c r="D9" s="101">
        <v>1</v>
      </c>
      <c r="E9" s="108">
        <v>0</v>
      </c>
      <c r="F9" s="108">
        <v>0</v>
      </c>
      <c r="G9" s="108">
        <v>0</v>
      </c>
      <c r="H9" s="108">
        <v>0</v>
      </c>
      <c r="I9" s="108">
        <v>0</v>
      </c>
      <c r="J9" s="108">
        <v>0</v>
      </c>
      <c r="K9" s="108">
        <v>0</v>
      </c>
      <c r="L9" s="108">
        <v>0</v>
      </c>
      <c r="M9" s="108">
        <v>0</v>
      </c>
      <c r="N9" s="108">
        <v>0</v>
      </c>
      <c r="O9" s="108">
        <v>0</v>
      </c>
      <c r="P9" s="108">
        <v>0</v>
      </c>
      <c r="Q9" s="108">
        <v>0</v>
      </c>
      <c r="R9" s="108">
        <v>0</v>
      </c>
      <c r="S9" s="108">
        <v>0</v>
      </c>
      <c r="T9" s="108">
        <v>0</v>
      </c>
      <c r="U9" s="108">
        <v>0</v>
      </c>
      <c r="V9" s="108">
        <v>0</v>
      </c>
      <c r="W9" s="108">
        <v>0</v>
      </c>
      <c r="X9" s="108">
        <v>0</v>
      </c>
      <c r="Y9" s="108">
        <v>0</v>
      </c>
      <c r="Z9" s="108">
        <v>0</v>
      </c>
      <c r="AA9" s="108">
        <v>0</v>
      </c>
      <c r="AB9" s="108">
        <v>0</v>
      </c>
      <c r="AC9" s="108">
        <v>0</v>
      </c>
      <c r="AD9" s="108">
        <v>0</v>
      </c>
      <c r="AE9" s="108">
        <v>0</v>
      </c>
      <c r="AF9" s="108">
        <v>0</v>
      </c>
      <c r="AG9" s="108">
        <v>0</v>
      </c>
      <c r="AH9" s="123">
        <v>0</v>
      </c>
      <c r="AI9" s="123">
        <v>0</v>
      </c>
      <c r="AJ9" s="123">
        <v>0</v>
      </c>
      <c r="AK9" s="123">
        <v>0</v>
      </c>
      <c r="AL9" s="123">
        <v>0</v>
      </c>
      <c r="AM9" s="123">
        <v>0</v>
      </c>
      <c r="AN9" s="123">
        <v>0</v>
      </c>
      <c r="AO9" s="123">
        <v>0</v>
      </c>
      <c r="AP9" s="123">
        <v>0</v>
      </c>
      <c r="AQ9" s="123">
        <v>0</v>
      </c>
      <c r="AR9" s="123">
        <v>0</v>
      </c>
      <c r="AS9" s="123">
        <v>0</v>
      </c>
      <c r="AT9" s="123">
        <v>0</v>
      </c>
      <c r="AU9" s="123">
        <v>0</v>
      </c>
      <c r="AV9" s="123">
        <v>0</v>
      </c>
      <c r="AW9" s="123">
        <v>0</v>
      </c>
      <c r="AX9" s="123">
        <v>0</v>
      </c>
      <c r="AY9" s="123">
        <v>0</v>
      </c>
      <c r="AZ9" s="123">
        <v>0</v>
      </c>
      <c r="BA9" s="123">
        <v>0</v>
      </c>
      <c r="BB9" s="123">
        <v>0</v>
      </c>
      <c r="BC9" s="123">
        <v>0</v>
      </c>
      <c r="BD9" s="123">
        <v>0</v>
      </c>
      <c r="BE9" s="123">
        <v>0</v>
      </c>
      <c r="BF9" s="123">
        <v>0</v>
      </c>
      <c r="BG9" s="123">
        <v>0</v>
      </c>
    </row>
    <row r="10" spans="1:59" ht="15" x14ac:dyDescent="0.25">
      <c r="A10" s="199">
        <f>PowellInflow.Unregulated!A10</f>
        <v>44866</v>
      </c>
      <c r="B10" s="101">
        <v>1</v>
      </c>
      <c r="C10" s="101">
        <v>1</v>
      </c>
      <c r="D10" s="101">
        <v>1</v>
      </c>
      <c r="E10" s="108">
        <v>0</v>
      </c>
      <c r="F10" s="108">
        <v>0</v>
      </c>
      <c r="G10" s="108">
        <v>0</v>
      </c>
      <c r="H10" s="108">
        <v>0</v>
      </c>
      <c r="I10" s="108">
        <v>0</v>
      </c>
      <c r="J10" s="108">
        <v>0</v>
      </c>
      <c r="K10" s="108">
        <v>0</v>
      </c>
      <c r="L10" s="108">
        <v>0</v>
      </c>
      <c r="M10" s="108">
        <v>0</v>
      </c>
      <c r="N10" s="108">
        <v>0</v>
      </c>
      <c r="O10" s="108">
        <v>0</v>
      </c>
      <c r="P10" s="108">
        <v>0</v>
      </c>
      <c r="Q10" s="108">
        <v>0</v>
      </c>
      <c r="R10" s="108">
        <v>0</v>
      </c>
      <c r="S10" s="108">
        <v>0</v>
      </c>
      <c r="T10" s="108">
        <v>0</v>
      </c>
      <c r="U10" s="108">
        <v>0</v>
      </c>
      <c r="V10" s="108">
        <v>0</v>
      </c>
      <c r="W10" s="108">
        <v>0</v>
      </c>
      <c r="X10" s="108">
        <v>0</v>
      </c>
      <c r="Y10" s="108">
        <v>0</v>
      </c>
      <c r="Z10" s="108">
        <v>0</v>
      </c>
      <c r="AA10" s="108">
        <v>0</v>
      </c>
      <c r="AB10" s="108">
        <v>0</v>
      </c>
      <c r="AC10" s="108">
        <v>0</v>
      </c>
      <c r="AD10" s="108">
        <v>0</v>
      </c>
      <c r="AE10" s="108">
        <v>0</v>
      </c>
      <c r="AF10" s="108">
        <v>0</v>
      </c>
      <c r="AG10" s="108">
        <v>0</v>
      </c>
      <c r="AH10" s="123">
        <v>0</v>
      </c>
      <c r="AI10" s="123">
        <v>0</v>
      </c>
      <c r="AJ10" s="123">
        <v>0</v>
      </c>
      <c r="AK10" s="123">
        <v>0</v>
      </c>
      <c r="AL10" s="123">
        <v>0</v>
      </c>
      <c r="AM10" s="123">
        <v>0</v>
      </c>
      <c r="AN10" s="123">
        <v>0</v>
      </c>
      <c r="AO10" s="123">
        <v>0</v>
      </c>
      <c r="AP10" s="123">
        <v>0</v>
      </c>
      <c r="AQ10" s="123">
        <v>0</v>
      </c>
      <c r="AR10" s="123">
        <v>0</v>
      </c>
      <c r="AS10" s="123">
        <v>0</v>
      </c>
      <c r="AT10" s="123">
        <v>0</v>
      </c>
      <c r="AU10" s="123">
        <v>0</v>
      </c>
      <c r="AV10" s="123">
        <v>0</v>
      </c>
      <c r="AW10" s="123">
        <v>0</v>
      </c>
      <c r="AX10" s="123">
        <v>0</v>
      </c>
      <c r="AY10" s="123">
        <v>0</v>
      </c>
      <c r="AZ10" s="123">
        <v>0</v>
      </c>
      <c r="BA10" s="123">
        <v>0</v>
      </c>
      <c r="BB10" s="123">
        <v>0</v>
      </c>
      <c r="BC10" s="123">
        <v>0</v>
      </c>
      <c r="BD10" s="123">
        <v>0</v>
      </c>
      <c r="BE10" s="123">
        <v>0</v>
      </c>
      <c r="BF10" s="123">
        <v>0</v>
      </c>
      <c r="BG10" s="123">
        <v>0</v>
      </c>
    </row>
    <row r="11" spans="1:59" ht="15" x14ac:dyDescent="0.25">
      <c r="A11" s="199">
        <f>PowellInflow.Unregulated!A11</f>
        <v>44896</v>
      </c>
      <c r="B11" s="101">
        <v>1</v>
      </c>
      <c r="C11" s="101">
        <v>1</v>
      </c>
      <c r="D11" s="101">
        <v>1</v>
      </c>
      <c r="E11" s="108">
        <v>0</v>
      </c>
      <c r="F11" s="108">
        <v>0</v>
      </c>
      <c r="G11" s="108">
        <v>0</v>
      </c>
      <c r="H11" s="108">
        <v>0</v>
      </c>
      <c r="I11" s="108">
        <v>0</v>
      </c>
      <c r="J11" s="108">
        <v>0</v>
      </c>
      <c r="K11" s="108">
        <v>0</v>
      </c>
      <c r="L11" s="108">
        <v>0</v>
      </c>
      <c r="M11" s="108">
        <v>0</v>
      </c>
      <c r="N11" s="108">
        <v>0</v>
      </c>
      <c r="O11" s="108">
        <v>0</v>
      </c>
      <c r="P11" s="108">
        <v>0</v>
      </c>
      <c r="Q11" s="108">
        <v>0</v>
      </c>
      <c r="R11" s="108">
        <v>0</v>
      </c>
      <c r="S11" s="108">
        <v>0</v>
      </c>
      <c r="T11" s="108">
        <v>0</v>
      </c>
      <c r="U11" s="108">
        <v>0</v>
      </c>
      <c r="V11" s="108">
        <v>0</v>
      </c>
      <c r="W11" s="108">
        <v>0</v>
      </c>
      <c r="X11" s="108">
        <v>0</v>
      </c>
      <c r="Y11" s="108">
        <v>0</v>
      </c>
      <c r="Z11" s="108">
        <v>0</v>
      </c>
      <c r="AA11" s="108">
        <v>0</v>
      </c>
      <c r="AB11" s="108">
        <v>0</v>
      </c>
      <c r="AC11" s="108">
        <v>0</v>
      </c>
      <c r="AD11" s="108">
        <v>0</v>
      </c>
      <c r="AE11" s="108">
        <v>0</v>
      </c>
      <c r="AF11" s="108">
        <v>0</v>
      </c>
      <c r="AG11" s="108">
        <v>0</v>
      </c>
      <c r="AH11" s="123">
        <v>0</v>
      </c>
      <c r="AI11" s="123">
        <v>0</v>
      </c>
      <c r="AJ11" s="123">
        <v>0</v>
      </c>
      <c r="AK11" s="123">
        <v>0</v>
      </c>
      <c r="AL11" s="123">
        <v>0</v>
      </c>
      <c r="AM11" s="123">
        <v>0</v>
      </c>
      <c r="AN11" s="123">
        <v>0</v>
      </c>
      <c r="AO11" s="123">
        <v>0</v>
      </c>
      <c r="AP11" s="123">
        <v>0</v>
      </c>
      <c r="AQ11" s="123">
        <v>0</v>
      </c>
      <c r="AR11" s="123">
        <v>0</v>
      </c>
      <c r="AS11" s="123">
        <v>0</v>
      </c>
      <c r="AT11" s="123">
        <v>0</v>
      </c>
      <c r="AU11" s="123">
        <v>0</v>
      </c>
      <c r="AV11" s="123">
        <v>0</v>
      </c>
      <c r="AW11" s="123">
        <v>0</v>
      </c>
      <c r="AX11" s="123">
        <v>0</v>
      </c>
      <c r="AY11" s="123">
        <v>0</v>
      </c>
      <c r="AZ11" s="123">
        <v>0</v>
      </c>
      <c r="BA11" s="123">
        <v>0</v>
      </c>
      <c r="BB11" s="123">
        <v>0</v>
      </c>
      <c r="BC11" s="123">
        <v>0</v>
      </c>
      <c r="BD11" s="123">
        <v>0</v>
      </c>
      <c r="BE11" s="123">
        <v>0</v>
      </c>
      <c r="BF11" s="123">
        <v>0</v>
      </c>
      <c r="BG11" s="123">
        <v>0</v>
      </c>
    </row>
    <row r="12" spans="1:59" ht="15" x14ac:dyDescent="0.25">
      <c r="A12" s="199">
        <f>PowellInflow.Unregulated!A12</f>
        <v>44927</v>
      </c>
      <c r="B12" s="101">
        <v>1</v>
      </c>
      <c r="C12" s="101">
        <v>1</v>
      </c>
      <c r="D12" s="101">
        <v>1</v>
      </c>
      <c r="E12" s="108">
        <v>0</v>
      </c>
      <c r="F12" s="108">
        <v>0</v>
      </c>
      <c r="G12" s="108">
        <v>0</v>
      </c>
      <c r="H12" s="108">
        <v>0</v>
      </c>
      <c r="I12" s="108">
        <v>0</v>
      </c>
      <c r="J12" s="108">
        <v>0</v>
      </c>
      <c r="K12" s="108">
        <v>0</v>
      </c>
      <c r="L12" s="108">
        <v>0</v>
      </c>
      <c r="M12" s="108">
        <v>0</v>
      </c>
      <c r="N12" s="108">
        <v>0</v>
      </c>
      <c r="O12" s="108">
        <v>0</v>
      </c>
      <c r="P12" s="108">
        <v>0</v>
      </c>
      <c r="Q12" s="108">
        <v>0</v>
      </c>
      <c r="R12" s="108">
        <v>0</v>
      </c>
      <c r="S12" s="108">
        <v>0</v>
      </c>
      <c r="T12" s="108">
        <v>0</v>
      </c>
      <c r="U12" s="108">
        <v>0</v>
      </c>
      <c r="V12" s="108">
        <v>0</v>
      </c>
      <c r="W12" s="108">
        <v>0</v>
      </c>
      <c r="X12" s="108">
        <v>0</v>
      </c>
      <c r="Y12" s="108">
        <v>0</v>
      </c>
      <c r="Z12" s="108">
        <v>0</v>
      </c>
      <c r="AA12" s="108">
        <v>0</v>
      </c>
      <c r="AB12" s="108">
        <v>0</v>
      </c>
      <c r="AC12" s="108">
        <v>0</v>
      </c>
      <c r="AD12" s="108">
        <v>0</v>
      </c>
      <c r="AE12" s="108">
        <v>0</v>
      </c>
      <c r="AF12" s="108">
        <v>0</v>
      </c>
      <c r="AG12" s="108">
        <v>0</v>
      </c>
      <c r="AH12" s="123">
        <v>0</v>
      </c>
      <c r="AI12" s="123">
        <v>0</v>
      </c>
      <c r="AJ12" s="123">
        <v>0</v>
      </c>
      <c r="AK12" s="123">
        <v>0</v>
      </c>
      <c r="AL12" s="123">
        <v>0</v>
      </c>
      <c r="AM12" s="123">
        <v>0</v>
      </c>
      <c r="AN12" s="123">
        <v>0</v>
      </c>
      <c r="AO12" s="123">
        <v>0</v>
      </c>
      <c r="AP12" s="123">
        <v>0</v>
      </c>
      <c r="AQ12" s="123">
        <v>0</v>
      </c>
      <c r="AR12" s="123">
        <v>0</v>
      </c>
      <c r="AS12" s="123">
        <v>0</v>
      </c>
      <c r="AT12" s="123">
        <v>0</v>
      </c>
      <c r="AU12" s="123">
        <v>0</v>
      </c>
      <c r="AV12" s="123">
        <v>0</v>
      </c>
      <c r="AW12" s="123">
        <v>0</v>
      </c>
      <c r="AX12" s="123">
        <v>0</v>
      </c>
      <c r="AY12" s="123">
        <v>0</v>
      </c>
      <c r="AZ12" s="123">
        <v>0</v>
      </c>
      <c r="BA12" s="123">
        <v>0</v>
      </c>
      <c r="BB12" s="123">
        <v>0</v>
      </c>
      <c r="BC12" s="123">
        <v>0</v>
      </c>
      <c r="BD12" s="123">
        <v>0</v>
      </c>
      <c r="BE12" s="123">
        <v>0</v>
      </c>
      <c r="BF12" s="123">
        <v>0</v>
      </c>
      <c r="BG12" s="123">
        <v>0</v>
      </c>
    </row>
    <row r="13" spans="1:59" ht="15" x14ac:dyDescent="0.25">
      <c r="A13" s="199">
        <f>PowellInflow.Unregulated!A13</f>
        <v>44958</v>
      </c>
      <c r="B13" s="101">
        <v>1</v>
      </c>
      <c r="C13" s="101">
        <v>1</v>
      </c>
      <c r="D13" s="101">
        <v>1</v>
      </c>
      <c r="E13" s="108">
        <v>0</v>
      </c>
      <c r="F13" s="108">
        <v>0</v>
      </c>
      <c r="G13" s="108">
        <v>0</v>
      </c>
      <c r="H13" s="108">
        <v>0</v>
      </c>
      <c r="I13" s="108">
        <v>0</v>
      </c>
      <c r="J13" s="108">
        <v>0</v>
      </c>
      <c r="K13" s="108">
        <v>0</v>
      </c>
      <c r="L13" s="108">
        <v>0</v>
      </c>
      <c r="M13" s="108">
        <v>0</v>
      </c>
      <c r="N13" s="108">
        <v>0</v>
      </c>
      <c r="O13" s="108">
        <v>0</v>
      </c>
      <c r="P13" s="108">
        <v>0</v>
      </c>
      <c r="Q13" s="108">
        <v>0</v>
      </c>
      <c r="R13" s="108">
        <v>0</v>
      </c>
      <c r="S13" s="108">
        <v>0</v>
      </c>
      <c r="T13" s="108">
        <v>0</v>
      </c>
      <c r="U13" s="108">
        <v>0</v>
      </c>
      <c r="V13" s="108">
        <v>0</v>
      </c>
      <c r="W13" s="108">
        <v>0</v>
      </c>
      <c r="X13" s="108">
        <v>0</v>
      </c>
      <c r="Y13" s="108">
        <v>0</v>
      </c>
      <c r="Z13" s="108">
        <v>0</v>
      </c>
      <c r="AA13" s="108">
        <v>0</v>
      </c>
      <c r="AB13" s="108">
        <v>0</v>
      </c>
      <c r="AC13" s="108">
        <v>0</v>
      </c>
      <c r="AD13" s="108">
        <v>0</v>
      </c>
      <c r="AE13" s="108">
        <v>0</v>
      </c>
      <c r="AF13" s="108">
        <v>0</v>
      </c>
      <c r="AG13" s="108">
        <v>0</v>
      </c>
      <c r="AH13" s="123">
        <v>0</v>
      </c>
      <c r="AI13" s="123">
        <v>0</v>
      </c>
      <c r="AJ13" s="123">
        <v>0</v>
      </c>
      <c r="AK13" s="123">
        <v>0</v>
      </c>
      <c r="AL13" s="123">
        <v>0</v>
      </c>
      <c r="AM13" s="123">
        <v>0</v>
      </c>
      <c r="AN13" s="123">
        <v>0</v>
      </c>
      <c r="AO13" s="123">
        <v>0</v>
      </c>
      <c r="AP13" s="123">
        <v>0</v>
      </c>
      <c r="AQ13" s="123">
        <v>0</v>
      </c>
      <c r="AR13" s="123">
        <v>0</v>
      </c>
      <c r="AS13" s="123">
        <v>0</v>
      </c>
      <c r="AT13" s="123">
        <v>0</v>
      </c>
      <c r="AU13" s="123">
        <v>0</v>
      </c>
      <c r="AV13" s="123">
        <v>0</v>
      </c>
      <c r="AW13" s="123">
        <v>0</v>
      </c>
      <c r="AX13" s="123">
        <v>0</v>
      </c>
      <c r="AY13" s="123">
        <v>0</v>
      </c>
      <c r="AZ13" s="123">
        <v>0</v>
      </c>
      <c r="BA13" s="123">
        <v>0</v>
      </c>
      <c r="BB13" s="123">
        <v>0</v>
      </c>
      <c r="BC13" s="123">
        <v>0</v>
      </c>
      <c r="BD13" s="123">
        <v>0</v>
      </c>
      <c r="BE13" s="123">
        <v>0</v>
      </c>
      <c r="BF13" s="123">
        <v>0</v>
      </c>
      <c r="BG13" s="123">
        <v>0</v>
      </c>
    </row>
    <row r="14" spans="1:59" ht="15" x14ac:dyDescent="0.25">
      <c r="A14" s="199">
        <f>PowellInflow.Unregulated!A14</f>
        <v>44986</v>
      </c>
      <c r="B14" s="101">
        <v>1</v>
      </c>
      <c r="C14" s="101">
        <v>1</v>
      </c>
      <c r="D14" s="101">
        <v>1</v>
      </c>
      <c r="E14" s="108">
        <v>0</v>
      </c>
      <c r="F14" s="108">
        <v>0</v>
      </c>
      <c r="G14" s="108">
        <v>0</v>
      </c>
      <c r="H14" s="108">
        <v>0</v>
      </c>
      <c r="I14" s="108">
        <v>0</v>
      </c>
      <c r="J14" s="108">
        <v>0</v>
      </c>
      <c r="K14" s="108">
        <v>0</v>
      </c>
      <c r="L14" s="108">
        <v>0</v>
      </c>
      <c r="M14" s="108">
        <v>0</v>
      </c>
      <c r="N14" s="108">
        <v>0</v>
      </c>
      <c r="O14" s="108">
        <v>0</v>
      </c>
      <c r="P14" s="108">
        <v>0</v>
      </c>
      <c r="Q14" s="108">
        <v>0</v>
      </c>
      <c r="R14" s="108">
        <v>0</v>
      </c>
      <c r="S14" s="108">
        <v>0</v>
      </c>
      <c r="T14" s="108">
        <v>0</v>
      </c>
      <c r="U14" s="108">
        <v>0</v>
      </c>
      <c r="V14" s="108">
        <v>0</v>
      </c>
      <c r="W14" s="108">
        <v>0</v>
      </c>
      <c r="X14" s="108">
        <v>0</v>
      </c>
      <c r="Y14" s="108">
        <v>0</v>
      </c>
      <c r="Z14" s="108">
        <v>0</v>
      </c>
      <c r="AA14" s="108">
        <v>0</v>
      </c>
      <c r="AB14" s="108">
        <v>0</v>
      </c>
      <c r="AC14" s="108">
        <v>0</v>
      </c>
      <c r="AD14" s="108">
        <v>0</v>
      </c>
      <c r="AE14" s="108">
        <v>0</v>
      </c>
      <c r="AF14" s="108">
        <v>0</v>
      </c>
      <c r="AG14" s="108">
        <v>0</v>
      </c>
      <c r="AH14" s="123">
        <v>0</v>
      </c>
      <c r="AI14" s="123">
        <v>0</v>
      </c>
      <c r="AJ14" s="123">
        <v>0</v>
      </c>
      <c r="AK14" s="123">
        <v>0</v>
      </c>
      <c r="AL14" s="123">
        <v>0</v>
      </c>
      <c r="AM14" s="123">
        <v>0</v>
      </c>
      <c r="AN14" s="123">
        <v>0</v>
      </c>
      <c r="AO14" s="123">
        <v>0</v>
      </c>
      <c r="AP14" s="123">
        <v>0</v>
      </c>
      <c r="AQ14" s="123">
        <v>0</v>
      </c>
      <c r="AR14" s="123">
        <v>0</v>
      </c>
      <c r="AS14" s="123">
        <v>0</v>
      </c>
      <c r="AT14" s="123">
        <v>0</v>
      </c>
      <c r="AU14" s="123">
        <v>0</v>
      </c>
      <c r="AV14" s="123">
        <v>0</v>
      </c>
      <c r="AW14" s="123">
        <v>0</v>
      </c>
      <c r="AX14" s="123">
        <v>0</v>
      </c>
      <c r="AY14" s="123">
        <v>0</v>
      </c>
      <c r="AZ14" s="123">
        <v>0</v>
      </c>
      <c r="BA14" s="123">
        <v>0</v>
      </c>
      <c r="BB14" s="123">
        <v>0</v>
      </c>
      <c r="BC14" s="123">
        <v>0</v>
      </c>
      <c r="BD14" s="123">
        <v>0</v>
      </c>
      <c r="BE14" s="123">
        <v>0</v>
      </c>
      <c r="BF14" s="123">
        <v>0</v>
      </c>
      <c r="BG14" s="123">
        <v>0</v>
      </c>
    </row>
    <row r="15" spans="1:59" ht="15" x14ac:dyDescent="0.25">
      <c r="A15" s="199">
        <f>PowellInflow.Unregulated!A15</f>
        <v>45017</v>
      </c>
      <c r="B15" s="101">
        <v>1</v>
      </c>
      <c r="C15" s="101">
        <v>1</v>
      </c>
      <c r="D15" s="101">
        <v>1</v>
      </c>
      <c r="E15" s="108">
        <v>0</v>
      </c>
      <c r="F15" s="108">
        <v>0</v>
      </c>
      <c r="G15" s="108">
        <v>0</v>
      </c>
      <c r="H15" s="108">
        <v>0</v>
      </c>
      <c r="I15" s="108">
        <v>0</v>
      </c>
      <c r="J15" s="108">
        <v>0</v>
      </c>
      <c r="K15" s="108">
        <v>0</v>
      </c>
      <c r="L15" s="108">
        <v>0</v>
      </c>
      <c r="M15" s="108">
        <v>0</v>
      </c>
      <c r="N15" s="108">
        <v>0</v>
      </c>
      <c r="O15" s="108">
        <v>0</v>
      </c>
      <c r="P15" s="108">
        <v>0</v>
      </c>
      <c r="Q15" s="108">
        <v>0</v>
      </c>
      <c r="R15" s="108">
        <v>0</v>
      </c>
      <c r="S15" s="108">
        <v>0</v>
      </c>
      <c r="T15" s="108">
        <v>0</v>
      </c>
      <c r="U15" s="108">
        <v>0</v>
      </c>
      <c r="V15" s="108">
        <v>0</v>
      </c>
      <c r="W15" s="108">
        <v>0</v>
      </c>
      <c r="X15" s="108">
        <v>0</v>
      </c>
      <c r="Y15" s="108">
        <v>0</v>
      </c>
      <c r="Z15" s="108">
        <v>0</v>
      </c>
      <c r="AA15" s="108">
        <v>0</v>
      </c>
      <c r="AB15" s="108">
        <v>0</v>
      </c>
      <c r="AC15" s="108">
        <v>0</v>
      </c>
      <c r="AD15" s="108">
        <v>0</v>
      </c>
      <c r="AE15" s="108">
        <v>0</v>
      </c>
      <c r="AF15" s="108">
        <v>0</v>
      </c>
      <c r="AG15" s="108">
        <v>0</v>
      </c>
      <c r="AH15" s="123">
        <v>0</v>
      </c>
      <c r="AI15" s="123">
        <v>0</v>
      </c>
      <c r="AJ15" s="123">
        <v>0</v>
      </c>
      <c r="AK15" s="123">
        <v>0</v>
      </c>
      <c r="AL15" s="123">
        <v>0</v>
      </c>
      <c r="AM15" s="123">
        <v>0</v>
      </c>
      <c r="AN15" s="123">
        <v>0</v>
      </c>
      <c r="AO15" s="123">
        <v>0</v>
      </c>
      <c r="AP15" s="123">
        <v>0</v>
      </c>
      <c r="AQ15" s="123">
        <v>0</v>
      </c>
      <c r="AR15" s="123">
        <v>0</v>
      </c>
      <c r="AS15" s="123">
        <v>0</v>
      </c>
      <c r="AT15" s="123">
        <v>0</v>
      </c>
      <c r="AU15" s="123">
        <v>0</v>
      </c>
      <c r="AV15" s="123">
        <v>0</v>
      </c>
      <c r="AW15" s="123">
        <v>0</v>
      </c>
      <c r="AX15" s="123">
        <v>0</v>
      </c>
      <c r="AY15" s="123">
        <v>0</v>
      </c>
      <c r="AZ15" s="123">
        <v>0</v>
      </c>
      <c r="BA15" s="123">
        <v>0</v>
      </c>
      <c r="BB15" s="123">
        <v>0</v>
      </c>
      <c r="BC15" s="123">
        <v>0</v>
      </c>
      <c r="BD15" s="123">
        <v>0</v>
      </c>
      <c r="BE15" s="123">
        <v>0</v>
      </c>
      <c r="BF15" s="123">
        <v>0</v>
      </c>
      <c r="BG15" s="123">
        <v>0</v>
      </c>
    </row>
    <row r="16" spans="1:59" ht="15" x14ac:dyDescent="0.25">
      <c r="A16" s="199">
        <f>PowellInflow.Unregulated!A16</f>
        <v>45047</v>
      </c>
      <c r="B16" s="101">
        <v>1</v>
      </c>
      <c r="C16" s="101">
        <v>1</v>
      </c>
      <c r="D16" s="101">
        <v>1</v>
      </c>
      <c r="E16" s="108">
        <v>0</v>
      </c>
      <c r="F16" s="108">
        <v>0</v>
      </c>
      <c r="G16" s="108">
        <v>0</v>
      </c>
      <c r="H16" s="108">
        <v>0</v>
      </c>
      <c r="I16" s="108">
        <v>0</v>
      </c>
      <c r="J16" s="108">
        <v>0</v>
      </c>
      <c r="K16" s="108">
        <v>0</v>
      </c>
      <c r="L16" s="108">
        <v>0</v>
      </c>
      <c r="M16" s="108">
        <v>0</v>
      </c>
      <c r="N16" s="108">
        <v>0</v>
      </c>
      <c r="O16" s="108">
        <v>0</v>
      </c>
      <c r="P16" s="108">
        <v>0</v>
      </c>
      <c r="Q16" s="108">
        <v>0</v>
      </c>
      <c r="R16" s="108">
        <v>0</v>
      </c>
      <c r="S16" s="108">
        <v>0</v>
      </c>
      <c r="T16" s="108">
        <v>0</v>
      </c>
      <c r="U16" s="108">
        <v>0</v>
      </c>
      <c r="V16" s="108">
        <v>0</v>
      </c>
      <c r="W16" s="108">
        <v>0</v>
      </c>
      <c r="X16" s="108">
        <v>0</v>
      </c>
      <c r="Y16" s="108">
        <v>0</v>
      </c>
      <c r="Z16" s="108">
        <v>0</v>
      </c>
      <c r="AA16" s="108">
        <v>0</v>
      </c>
      <c r="AB16" s="108">
        <v>0</v>
      </c>
      <c r="AC16" s="108">
        <v>0</v>
      </c>
      <c r="AD16" s="108">
        <v>0</v>
      </c>
      <c r="AE16" s="108">
        <v>0</v>
      </c>
      <c r="AF16" s="108">
        <v>0</v>
      </c>
      <c r="AG16" s="108">
        <v>0</v>
      </c>
      <c r="AH16" s="123">
        <v>0</v>
      </c>
      <c r="AI16" s="123">
        <v>0</v>
      </c>
      <c r="AJ16" s="123">
        <v>0</v>
      </c>
      <c r="AK16" s="123">
        <v>0</v>
      </c>
      <c r="AL16" s="123">
        <v>0</v>
      </c>
      <c r="AM16" s="123">
        <v>0</v>
      </c>
      <c r="AN16" s="123">
        <v>0</v>
      </c>
      <c r="AO16" s="123">
        <v>0</v>
      </c>
      <c r="AP16" s="123">
        <v>0</v>
      </c>
      <c r="AQ16" s="123">
        <v>0</v>
      </c>
      <c r="AR16" s="123">
        <v>0</v>
      </c>
      <c r="AS16" s="123">
        <v>0</v>
      </c>
      <c r="AT16" s="123">
        <v>0</v>
      </c>
      <c r="AU16" s="123">
        <v>0</v>
      </c>
      <c r="AV16" s="123">
        <v>0</v>
      </c>
      <c r="AW16" s="123">
        <v>0</v>
      </c>
      <c r="AX16" s="123">
        <v>0</v>
      </c>
      <c r="AY16" s="123">
        <v>0</v>
      </c>
      <c r="AZ16" s="123">
        <v>0</v>
      </c>
      <c r="BA16" s="123">
        <v>0</v>
      </c>
      <c r="BB16" s="123">
        <v>0</v>
      </c>
      <c r="BC16" s="123">
        <v>0</v>
      </c>
      <c r="BD16" s="123">
        <v>0</v>
      </c>
      <c r="BE16" s="123">
        <v>0</v>
      </c>
      <c r="BF16" s="123">
        <v>0</v>
      </c>
      <c r="BG16" s="123">
        <v>0</v>
      </c>
    </row>
    <row r="17" spans="1:59" ht="15" x14ac:dyDescent="0.25">
      <c r="A17" s="199">
        <f>PowellInflow.Unregulated!A17</f>
        <v>45078</v>
      </c>
      <c r="B17" s="101">
        <v>1</v>
      </c>
      <c r="C17" s="101">
        <v>1</v>
      </c>
      <c r="D17" s="101">
        <v>1</v>
      </c>
      <c r="E17" s="108">
        <v>0</v>
      </c>
      <c r="F17" s="108">
        <v>0</v>
      </c>
      <c r="G17" s="108">
        <v>0</v>
      </c>
      <c r="H17" s="108">
        <v>0</v>
      </c>
      <c r="I17" s="108">
        <v>0</v>
      </c>
      <c r="J17" s="108">
        <v>0</v>
      </c>
      <c r="K17" s="108">
        <v>0</v>
      </c>
      <c r="L17" s="108">
        <v>0</v>
      </c>
      <c r="M17" s="108">
        <v>0</v>
      </c>
      <c r="N17" s="108">
        <v>0</v>
      </c>
      <c r="O17" s="108">
        <v>0</v>
      </c>
      <c r="P17" s="108">
        <v>0</v>
      </c>
      <c r="Q17" s="108">
        <v>0</v>
      </c>
      <c r="R17" s="108">
        <v>0</v>
      </c>
      <c r="S17" s="108">
        <v>0</v>
      </c>
      <c r="T17" s="108">
        <v>0</v>
      </c>
      <c r="U17" s="108">
        <v>0</v>
      </c>
      <c r="V17" s="108">
        <v>0</v>
      </c>
      <c r="W17" s="108">
        <v>0</v>
      </c>
      <c r="X17" s="108">
        <v>0</v>
      </c>
      <c r="Y17" s="108">
        <v>0</v>
      </c>
      <c r="Z17" s="108">
        <v>0</v>
      </c>
      <c r="AA17" s="108">
        <v>0</v>
      </c>
      <c r="AB17" s="108">
        <v>0</v>
      </c>
      <c r="AC17" s="108">
        <v>0</v>
      </c>
      <c r="AD17" s="108">
        <v>0</v>
      </c>
      <c r="AE17" s="108">
        <v>0</v>
      </c>
      <c r="AF17" s="108">
        <v>0</v>
      </c>
      <c r="AG17" s="108">
        <v>0</v>
      </c>
      <c r="AH17" s="123">
        <v>0</v>
      </c>
      <c r="AI17" s="123">
        <v>0</v>
      </c>
      <c r="AJ17" s="123">
        <v>0</v>
      </c>
      <c r="AK17" s="123">
        <v>0</v>
      </c>
      <c r="AL17" s="123">
        <v>0</v>
      </c>
      <c r="AM17" s="123">
        <v>0</v>
      </c>
      <c r="AN17" s="123">
        <v>0</v>
      </c>
      <c r="AO17" s="123">
        <v>0</v>
      </c>
      <c r="AP17" s="123">
        <v>0</v>
      </c>
      <c r="AQ17" s="123">
        <v>0</v>
      </c>
      <c r="AR17" s="123">
        <v>0</v>
      </c>
      <c r="AS17" s="123">
        <v>0</v>
      </c>
      <c r="AT17" s="123">
        <v>0</v>
      </c>
      <c r="AU17" s="123">
        <v>0</v>
      </c>
      <c r="AV17" s="123">
        <v>0</v>
      </c>
      <c r="AW17" s="123">
        <v>0</v>
      </c>
      <c r="AX17" s="123">
        <v>0</v>
      </c>
      <c r="AY17" s="123">
        <v>0</v>
      </c>
      <c r="AZ17" s="123">
        <v>0</v>
      </c>
      <c r="BA17" s="123">
        <v>0</v>
      </c>
      <c r="BB17" s="123">
        <v>0</v>
      </c>
      <c r="BC17" s="123">
        <v>0</v>
      </c>
      <c r="BD17" s="123">
        <v>0</v>
      </c>
      <c r="BE17" s="123">
        <v>0</v>
      </c>
      <c r="BF17" s="123">
        <v>0</v>
      </c>
      <c r="BG17" s="123">
        <v>0</v>
      </c>
    </row>
    <row r="18" spans="1:59" ht="15" x14ac:dyDescent="0.25">
      <c r="A18" s="199">
        <f>PowellInflow.Unregulated!A18</f>
        <v>45108</v>
      </c>
      <c r="B18" s="101">
        <v>1</v>
      </c>
      <c r="C18" s="101">
        <v>1</v>
      </c>
      <c r="D18" s="101">
        <v>1</v>
      </c>
      <c r="E18" s="108">
        <v>0</v>
      </c>
      <c r="F18" s="108">
        <v>0</v>
      </c>
      <c r="G18" s="108">
        <v>0</v>
      </c>
      <c r="H18" s="108">
        <v>0</v>
      </c>
      <c r="I18" s="108">
        <v>0</v>
      </c>
      <c r="J18" s="108">
        <v>0</v>
      </c>
      <c r="K18" s="108">
        <v>0</v>
      </c>
      <c r="L18" s="108">
        <v>0</v>
      </c>
      <c r="M18" s="108">
        <v>0</v>
      </c>
      <c r="N18" s="108">
        <v>0</v>
      </c>
      <c r="O18" s="108">
        <v>0</v>
      </c>
      <c r="P18" s="108">
        <v>0</v>
      </c>
      <c r="Q18" s="108">
        <v>0</v>
      </c>
      <c r="R18" s="108">
        <v>0</v>
      </c>
      <c r="S18" s="108">
        <v>0</v>
      </c>
      <c r="T18" s="108">
        <v>0</v>
      </c>
      <c r="U18" s="108">
        <v>0</v>
      </c>
      <c r="V18" s="108">
        <v>0</v>
      </c>
      <c r="W18" s="108">
        <v>0</v>
      </c>
      <c r="X18" s="108">
        <v>0</v>
      </c>
      <c r="Y18" s="108">
        <v>0</v>
      </c>
      <c r="Z18" s="108">
        <v>0</v>
      </c>
      <c r="AA18" s="108">
        <v>0</v>
      </c>
      <c r="AB18" s="108">
        <v>0</v>
      </c>
      <c r="AC18" s="108">
        <v>0</v>
      </c>
      <c r="AD18" s="108">
        <v>0</v>
      </c>
      <c r="AE18" s="108">
        <v>0</v>
      </c>
      <c r="AF18" s="108">
        <v>0</v>
      </c>
      <c r="AG18" s="108">
        <v>0</v>
      </c>
      <c r="AH18" s="123">
        <v>0</v>
      </c>
      <c r="AI18" s="123">
        <v>0</v>
      </c>
      <c r="AJ18" s="123">
        <v>0</v>
      </c>
      <c r="AK18" s="123">
        <v>0</v>
      </c>
      <c r="AL18" s="123">
        <v>0</v>
      </c>
      <c r="AM18" s="123">
        <v>0</v>
      </c>
      <c r="AN18" s="123">
        <v>0</v>
      </c>
      <c r="AO18" s="123">
        <v>0</v>
      </c>
      <c r="AP18" s="123">
        <v>0</v>
      </c>
      <c r="AQ18" s="123">
        <v>0</v>
      </c>
      <c r="AR18" s="123">
        <v>0</v>
      </c>
      <c r="AS18" s="123">
        <v>0</v>
      </c>
      <c r="AT18" s="123">
        <v>0</v>
      </c>
      <c r="AU18" s="123">
        <v>0</v>
      </c>
      <c r="AV18" s="123">
        <v>0</v>
      </c>
      <c r="AW18" s="123">
        <v>0</v>
      </c>
      <c r="AX18" s="123">
        <v>0</v>
      </c>
      <c r="AY18" s="123">
        <v>0</v>
      </c>
      <c r="AZ18" s="123">
        <v>0</v>
      </c>
      <c r="BA18" s="123">
        <v>0</v>
      </c>
      <c r="BB18" s="123">
        <v>0</v>
      </c>
      <c r="BC18" s="123">
        <v>0</v>
      </c>
      <c r="BD18" s="123">
        <v>0</v>
      </c>
      <c r="BE18" s="123">
        <v>0</v>
      </c>
      <c r="BF18" s="123">
        <v>0</v>
      </c>
      <c r="BG18" s="123">
        <v>0</v>
      </c>
    </row>
    <row r="19" spans="1:59" ht="15" x14ac:dyDescent="0.25">
      <c r="A19" s="199">
        <f>PowellInflow.Unregulated!A19</f>
        <v>45139</v>
      </c>
      <c r="B19" s="101">
        <v>1</v>
      </c>
      <c r="C19" s="101">
        <v>1</v>
      </c>
      <c r="D19" s="101">
        <v>1</v>
      </c>
      <c r="E19" s="108">
        <v>0</v>
      </c>
      <c r="F19" s="108">
        <v>0</v>
      </c>
      <c r="G19" s="108">
        <v>0</v>
      </c>
      <c r="H19" s="108">
        <v>0</v>
      </c>
      <c r="I19" s="108">
        <v>0</v>
      </c>
      <c r="J19" s="108">
        <v>0</v>
      </c>
      <c r="K19" s="108">
        <v>0</v>
      </c>
      <c r="L19" s="108">
        <v>0</v>
      </c>
      <c r="M19" s="108">
        <v>0</v>
      </c>
      <c r="N19" s="108">
        <v>0</v>
      </c>
      <c r="O19" s="108">
        <v>0</v>
      </c>
      <c r="P19" s="108">
        <v>0</v>
      </c>
      <c r="Q19" s="108">
        <v>0</v>
      </c>
      <c r="R19" s="108">
        <v>0</v>
      </c>
      <c r="S19" s="108">
        <v>0</v>
      </c>
      <c r="T19" s="108">
        <v>0</v>
      </c>
      <c r="U19" s="108">
        <v>0</v>
      </c>
      <c r="V19" s="108">
        <v>0</v>
      </c>
      <c r="W19" s="108">
        <v>0</v>
      </c>
      <c r="X19" s="108">
        <v>0</v>
      </c>
      <c r="Y19" s="108">
        <v>0</v>
      </c>
      <c r="Z19" s="108">
        <v>0</v>
      </c>
      <c r="AA19" s="108">
        <v>0</v>
      </c>
      <c r="AB19" s="108">
        <v>0</v>
      </c>
      <c r="AC19" s="108">
        <v>0</v>
      </c>
      <c r="AD19" s="108">
        <v>0</v>
      </c>
      <c r="AE19" s="108">
        <v>0</v>
      </c>
      <c r="AF19" s="108">
        <v>0</v>
      </c>
      <c r="AG19" s="108">
        <v>0</v>
      </c>
      <c r="AH19" s="123">
        <v>0</v>
      </c>
      <c r="AI19" s="123">
        <v>0</v>
      </c>
      <c r="AJ19" s="123">
        <v>0</v>
      </c>
      <c r="AK19" s="123">
        <v>0</v>
      </c>
      <c r="AL19" s="123">
        <v>0</v>
      </c>
      <c r="AM19" s="123">
        <v>0</v>
      </c>
      <c r="AN19" s="123">
        <v>0</v>
      </c>
      <c r="AO19" s="123">
        <v>0</v>
      </c>
      <c r="AP19" s="123">
        <v>0</v>
      </c>
      <c r="AQ19" s="123">
        <v>0</v>
      </c>
      <c r="AR19" s="123">
        <v>0</v>
      </c>
      <c r="AS19" s="123">
        <v>0</v>
      </c>
      <c r="AT19" s="123">
        <v>0</v>
      </c>
      <c r="AU19" s="123">
        <v>0</v>
      </c>
      <c r="AV19" s="123">
        <v>0</v>
      </c>
      <c r="AW19" s="123">
        <v>0</v>
      </c>
      <c r="AX19" s="123">
        <v>0</v>
      </c>
      <c r="AY19" s="123">
        <v>0</v>
      </c>
      <c r="AZ19" s="123">
        <v>0</v>
      </c>
      <c r="BA19" s="123">
        <v>0</v>
      </c>
      <c r="BB19" s="123">
        <v>0</v>
      </c>
      <c r="BC19" s="123">
        <v>0</v>
      </c>
      <c r="BD19" s="123">
        <v>0</v>
      </c>
      <c r="BE19" s="123">
        <v>0</v>
      </c>
      <c r="BF19" s="123">
        <v>0</v>
      </c>
      <c r="BG19" s="123">
        <v>0</v>
      </c>
    </row>
    <row r="20" spans="1:59" ht="15" x14ac:dyDescent="0.25">
      <c r="A20" s="199">
        <f>PowellInflow.Unregulated!A20</f>
        <v>45170</v>
      </c>
      <c r="B20" s="101">
        <v>1</v>
      </c>
      <c r="C20" s="101">
        <v>1</v>
      </c>
      <c r="D20" s="101">
        <v>1</v>
      </c>
      <c r="E20" s="108">
        <v>0</v>
      </c>
      <c r="F20" s="108">
        <v>0</v>
      </c>
      <c r="G20" s="108">
        <v>0</v>
      </c>
      <c r="H20" s="108">
        <v>0</v>
      </c>
      <c r="I20" s="108">
        <v>0</v>
      </c>
      <c r="J20" s="108">
        <v>0</v>
      </c>
      <c r="K20" s="108">
        <v>0</v>
      </c>
      <c r="L20" s="108">
        <v>0</v>
      </c>
      <c r="M20" s="108">
        <v>0</v>
      </c>
      <c r="N20" s="108">
        <v>0</v>
      </c>
      <c r="O20" s="108">
        <v>0</v>
      </c>
      <c r="P20" s="108">
        <v>0</v>
      </c>
      <c r="Q20" s="108">
        <v>0</v>
      </c>
      <c r="R20" s="108">
        <v>0</v>
      </c>
      <c r="S20" s="108">
        <v>0</v>
      </c>
      <c r="T20" s="108">
        <v>0</v>
      </c>
      <c r="U20" s="108">
        <v>0</v>
      </c>
      <c r="V20" s="108">
        <v>0</v>
      </c>
      <c r="W20" s="108">
        <v>0</v>
      </c>
      <c r="X20" s="108">
        <v>0</v>
      </c>
      <c r="Y20" s="108">
        <v>0</v>
      </c>
      <c r="Z20" s="108">
        <v>0</v>
      </c>
      <c r="AA20" s="108">
        <v>0</v>
      </c>
      <c r="AB20" s="108">
        <v>0</v>
      </c>
      <c r="AC20" s="108">
        <v>0</v>
      </c>
      <c r="AD20" s="108">
        <v>0</v>
      </c>
      <c r="AE20" s="108">
        <v>0</v>
      </c>
      <c r="AF20" s="108">
        <v>0</v>
      </c>
      <c r="AG20" s="108">
        <v>0</v>
      </c>
      <c r="AH20" s="123">
        <v>0</v>
      </c>
      <c r="AI20" s="123">
        <v>0</v>
      </c>
      <c r="AJ20" s="123">
        <v>0</v>
      </c>
      <c r="AK20" s="123">
        <v>0</v>
      </c>
      <c r="AL20" s="123">
        <v>0</v>
      </c>
      <c r="AM20" s="123">
        <v>0</v>
      </c>
      <c r="AN20" s="123">
        <v>0</v>
      </c>
      <c r="AO20" s="123">
        <v>0</v>
      </c>
      <c r="AP20" s="123">
        <v>0</v>
      </c>
      <c r="AQ20" s="123">
        <v>0</v>
      </c>
      <c r="AR20" s="123">
        <v>0</v>
      </c>
      <c r="AS20" s="123">
        <v>0</v>
      </c>
      <c r="AT20" s="123">
        <v>0</v>
      </c>
      <c r="AU20" s="123">
        <v>0</v>
      </c>
      <c r="AV20" s="123">
        <v>0</v>
      </c>
      <c r="AW20" s="123">
        <v>0</v>
      </c>
      <c r="AX20" s="123">
        <v>0</v>
      </c>
      <c r="AY20" s="123">
        <v>0</v>
      </c>
      <c r="AZ20" s="123">
        <v>0</v>
      </c>
      <c r="BA20" s="123">
        <v>0</v>
      </c>
      <c r="BB20" s="123">
        <v>0</v>
      </c>
      <c r="BC20" s="123">
        <v>0</v>
      </c>
      <c r="BD20" s="123">
        <v>0</v>
      </c>
      <c r="BE20" s="123">
        <v>0</v>
      </c>
      <c r="BF20" s="123">
        <v>0</v>
      </c>
      <c r="BG20" s="123">
        <v>0</v>
      </c>
    </row>
    <row r="21" spans="1:59" ht="15" x14ac:dyDescent="0.25">
      <c r="A21" s="199">
        <f>PowellInflow.Unregulated!A21</f>
        <v>45200</v>
      </c>
      <c r="B21" s="101">
        <v>1</v>
      </c>
      <c r="C21" s="101">
        <v>1</v>
      </c>
      <c r="D21" s="101">
        <v>1</v>
      </c>
      <c r="E21" s="108">
        <v>0</v>
      </c>
      <c r="F21" s="108">
        <v>0</v>
      </c>
      <c r="G21" s="108">
        <v>0</v>
      </c>
      <c r="H21" s="108">
        <v>0</v>
      </c>
      <c r="I21" s="108">
        <v>0</v>
      </c>
      <c r="J21" s="108">
        <v>0</v>
      </c>
      <c r="K21" s="108">
        <v>0</v>
      </c>
      <c r="L21" s="108">
        <v>0</v>
      </c>
      <c r="M21" s="108">
        <v>0</v>
      </c>
      <c r="N21" s="108">
        <v>0</v>
      </c>
      <c r="O21" s="108">
        <v>0</v>
      </c>
      <c r="P21" s="108">
        <v>0</v>
      </c>
      <c r="Q21" s="108">
        <v>0</v>
      </c>
      <c r="R21" s="108">
        <v>0</v>
      </c>
      <c r="S21" s="108">
        <v>0</v>
      </c>
      <c r="T21" s="108">
        <v>0</v>
      </c>
      <c r="U21" s="108">
        <v>0</v>
      </c>
      <c r="V21" s="108">
        <v>0</v>
      </c>
      <c r="W21" s="108">
        <v>0</v>
      </c>
      <c r="X21" s="108">
        <v>0</v>
      </c>
      <c r="Y21" s="108">
        <v>0</v>
      </c>
      <c r="Z21" s="108">
        <v>0</v>
      </c>
      <c r="AA21" s="108">
        <v>0</v>
      </c>
      <c r="AB21" s="108">
        <v>0</v>
      </c>
      <c r="AC21" s="108">
        <v>0</v>
      </c>
      <c r="AD21" s="108">
        <v>0</v>
      </c>
      <c r="AE21" s="108">
        <v>0</v>
      </c>
      <c r="AF21" s="108">
        <v>0</v>
      </c>
      <c r="AG21" s="108">
        <v>0</v>
      </c>
      <c r="AH21" s="123">
        <v>0</v>
      </c>
      <c r="AI21" s="123">
        <v>0</v>
      </c>
      <c r="AJ21" s="123">
        <v>0</v>
      </c>
      <c r="AK21" s="123">
        <v>0</v>
      </c>
      <c r="AL21" s="123">
        <v>0</v>
      </c>
      <c r="AM21" s="123">
        <v>0</v>
      </c>
      <c r="AN21" s="123">
        <v>0</v>
      </c>
      <c r="AO21" s="123">
        <v>0</v>
      </c>
      <c r="AP21" s="123">
        <v>0</v>
      </c>
      <c r="AQ21" s="123">
        <v>0</v>
      </c>
      <c r="AR21" s="123">
        <v>0</v>
      </c>
      <c r="AS21" s="123">
        <v>0</v>
      </c>
      <c r="AT21" s="123">
        <v>0</v>
      </c>
      <c r="AU21" s="123">
        <v>0</v>
      </c>
      <c r="AV21" s="123">
        <v>0</v>
      </c>
      <c r="AW21" s="123">
        <v>0</v>
      </c>
      <c r="AX21" s="123">
        <v>0</v>
      </c>
      <c r="AY21" s="123">
        <v>0</v>
      </c>
      <c r="AZ21" s="123">
        <v>0</v>
      </c>
      <c r="BA21" s="123">
        <v>0</v>
      </c>
      <c r="BB21" s="123">
        <v>0</v>
      </c>
      <c r="BC21" s="123">
        <v>0</v>
      </c>
      <c r="BD21" s="123">
        <v>0</v>
      </c>
      <c r="BE21" s="123">
        <v>0</v>
      </c>
      <c r="BF21" s="123">
        <v>0</v>
      </c>
      <c r="BG21" s="123">
        <v>0</v>
      </c>
    </row>
    <row r="22" spans="1:59" ht="15" x14ac:dyDescent="0.25">
      <c r="A22" s="199">
        <f>PowellInflow.Unregulated!A22</f>
        <v>45231</v>
      </c>
      <c r="B22" s="101">
        <v>1</v>
      </c>
      <c r="C22" s="101">
        <v>1</v>
      </c>
      <c r="D22" s="101">
        <v>1</v>
      </c>
      <c r="E22" s="108">
        <v>0</v>
      </c>
      <c r="F22" s="108">
        <v>0</v>
      </c>
      <c r="G22" s="108">
        <v>0</v>
      </c>
      <c r="H22" s="108">
        <v>0</v>
      </c>
      <c r="I22" s="108">
        <v>0</v>
      </c>
      <c r="J22" s="108">
        <v>0</v>
      </c>
      <c r="K22" s="108">
        <v>0</v>
      </c>
      <c r="L22" s="108">
        <v>0</v>
      </c>
      <c r="M22" s="108">
        <v>0</v>
      </c>
      <c r="N22" s="108">
        <v>0</v>
      </c>
      <c r="O22" s="108">
        <v>0</v>
      </c>
      <c r="P22" s="108">
        <v>0</v>
      </c>
      <c r="Q22" s="108">
        <v>0</v>
      </c>
      <c r="R22" s="108">
        <v>0</v>
      </c>
      <c r="S22" s="108">
        <v>0</v>
      </c>
      <c r="T22" s="108">
        <v>0</v>
      </c>
      <c r="U22" s="108">
        <v>0</v>
      </c>
      <c r="V22" s="108">
        <v>0</v>
      </c>
      <c r="W22" s="108">
        <v>0</v>
      </c>
      <c r="X22" s="108">
        <v>0</v>
      </c>
      <c r="Y22" s="108">
        <v>0</v>
      </c>
      <c r="Z22" s="108">
        <v>0</v>
      </c>
      <c r="AA22" s="108">
        <v>0</v>
      </c>
      <c r="AB22" s="108">
        <v>0</v>
      </c>
      <c r="AC22" s="108">
        <v>0</v>
      </c>
      <c r="AD22" s="108">
        <v>0</v>
      </c>
      <c r="AE22" s="108">
        <v>0</v>
      </c>
      <c r="AF22" s="108">
        <v>0</v>
      </c>
      <c r="AG22" s="108">
        <v>0</v>
      </c>
      <c r="AH22" s="123">
        <v>0</v>
      </c>
      <c r="AI22" s="123">
        <v>0</v>
      </c>
      <c r="AJ22" s="123">
        <v>0</v>
      </c>
      <c r="AK22" s="123">
        <v>0</v>
      </c>
      <c r="AL22" s="123">
        <v>0</v>
      </c>
      <c r="AM22" s="123">
        <v>0</v>
      </c>
      <c r="AN22" s="123">
        <v>0</v>
      </c>
      <c r="AO22" s="123">
        <v>0</v>
      </c>
      <c r="AP22" s="123">
        <v>0</v>
      </c>
      <c r="AQ22" s="123">
        <v>0</v>
      </c>
      <c r="AR22" s="123">
        <v>0</v>
      </c>
      <c r="AS22" s="123">
        <v>0</v>
      </c>
      <c r="AT22" s="123">
        <v>0</v>
      </c>
      <c r="AU22" s="123">
        <v>0</v>
      </c>
      <c r="AV22" s="123">
        <v>0</v>
      </c>
      <c r="AW22" s="123">
        <v>0</v>
      </c>
      <c r="AX22" s="123">
        <v>0</v>
      </c>
      <c r="AY22" s="123">
        <v>0</v>
      </c>
      <c r="AZ22" s="123">
        <v>0</v>
      </c>
      <c r="BA22" s="123">
        <v>0</v>
      </c>
      <c r="BB22" s="123">
        <v>0</v>
      </c>
      <c r="BC22" s="123">
        <v>0</v>
      </c>
      <c r="BD22" s="123">
        <v>0</v>
      </c>
      <c r="BE22" s="123">
        <v>0</v>
      </c>
      <c r="BF22" s="123">
        <v>0</v>
      </c>
      <c r="BG22" s="123">
        <v>0</v>
      </c>
    </row>
    <row r="23" spans="1:59" ht="15" x14ac:dyDescent="0.25">
      <c r="A23" s="199">
        <f>PowellInflow.Unregulated!A23</f>
        <v>45261</v>
      </c>
      <c r="B23" s="101">
        <v>1</v>
      </c>
      <c r="C23" s="101">
        <v>1</v>
      </c>
      <c r="D23" s="101">
        <v>1</v>
      </c>
      <c r="E23" s="108">
        <v>0</v>
      </c>
      <c r="F23" s="108">
        <v>0</v>
      </c>
      <c r="G23" s="108">
        <v>0</v>
      </c>
      <c r="H23" s="108">
        <v>0</v>
      </c>
      <c r="I23" s="108">
        <v>0</v>
      </c>
      <c r="J23" s="108">
        <v>0</v>
      </c>
      <c r="K23" s="108">
        <v>0</v>
      </c>
      <c r="L23" s="108">
        <v>0</v>
      </c>
      <c r="M23" s="108">
        <v>0</v>
      </c>
      <c r="N23" s="108">
        <v>0</v>
      </c>
      <c r="O23" s="108">
        <v>0</v>
      </c>
      <c r="P23" s="108">
        <v>0</v>
      </c>
      <c r="Q23" s="108">
        <v>0</v>
      </c>
      <c r="R23" s="108">
        <v>0</v>
      </c>
      <c r="S23" s="108">
        <v>0</v>
      </c>
      <c r="T23" s="108">
        <v>0</v>
      </c>
      <c r="U23" s="108">
        <v>0</v>
      </c>
      <c r="V23" s="108">
        <v>0</v>
      </c>
      <c r="W23" s="108">
        <v>0</v>
      </c>
      <c r="X23" s="108">
        <v>0</v>
      </c>
      <c r="Y23" s="108">
        <v>0</v>
      </c>
      <c r="Z23" s="108">
        <v>0</v>
      </c>
      <c r="AA23" s="108">
        <v>0</v>
      </c>
      <c r="AB23" s="108">
        <v>0</v>
      </c>
      <c r="AC23" s="108">
        <v>0</v>
      </c>
      <c r="AD23" s="108">
        <v>0</v>
      </c>
      <c r="AE23" s="108">
        <v>0</v>
      </c>
      <c r="AF23" s="108">
        <v>0</v>
      </c>
      <c r="AG23" s="108">
        <v>0</v>
      </c>
      <c r="AH23" s="123">
        <v>0</v>
      </c>
      <c r="AI23" s="123">
        <v>0</v>
      </c>
      <c r="AJ23" s="123">
        <v>0</v>
      </c>
      <c r="AK23" s="123">
        <v>0</v>
      </c>
      <c r="AL23" s="123">
        <v>0</v>
      </c>
      <c r="AM23" s="123">
        <v>0</v>
      </c>
      <c r="AN23" s="123">
        <v>0</v>
      </c>
      <c r="AO23" s="123">
        <v>0</v>
      </c>
      <c r="AP23" s="123">
        <v>0</v>
      </c>
      <c r="AQ23" s="123">
        <v>0</v>
      </c>
      <c r="AR23" s="123">
        <v>0</v>
      </c>
      <c r="AS23" s="123">
        <v>0</v>
      </c>
      <c r="AT23" s="123">
        <v>0</v>
      </c>
      <c r="AU23" s="123">
        <v>0</v>
      </c>
      <c r="AV23" s="123">
        <v>0</v>
      </c>
      <c r="AW23" s="123">
        <v>0</v>
      </c>
      <c r="AX23" s="123">
        <v>0</v>
      </c>
      <c r="AY23" s="123">
        <v>0</v>
      </c>
      <c r="AZ23" s="123">
        <v>0</v>
      </c>
      <c r="BA23" s="123">
        <v>0</v>
      </c>
      <c r="BB23" s="123">
        <v>0</v>
      </c>
      <c r="BC23" s="123">
        <v>0</v>
      </c>
      <c r="BD23" s="123">
        <v>0</v>
      </c>
      <c r="BE23" s="123">
        <v>0</v>
      </c>
      <c r="BF23" s="123">
        <v>0</v>
      </c>
      <c r="BG23" s="123">
        <v>0</v>
      </c>
    </row>
    <row r="24" spans="1:59" ht="15" x14ac:dyDescent="0.25">
      <c r="A24" s="199">
        <f>PowellInflow.Unregulated!A24</f>
        <v>45292</v>
      </c>
      <c r="B24" s="101">
        <v>1</v>
      </c>
      <c r="C24" s="101">
        <v>1</v>
      </c>
      <c r="D24" s="101">
        <v>1</v>
      </c>
      <c r="E24" s="108">
        <v>0</v>
      </c>
      <c r="F24" s="108">
        <v>0</v>
      </c>
      <c r="G24" s="108">
        <v>0</v>
      </c>
      <c r="H24" s="108">
        <v>0</v>
      </c>
      <c r="I24" s="108">
        <v>0</v>
      </c>
      <c r="J24" s="108">
        <v>0</v>
      </c>
      <c r="K24" s="108">
        <v>0</v>
      </c>
      <c r="L24" s="108">
        <v>0</v>
      </c>
      <c r="M24" s="108">
        <v>0</v>
      </c>
      <c r="N24" s="108">
        <v>0</v>
      </c>
      <c r="O24" s="108">
        <v>0</v>
      </c>
      <c r="P24" s="108">
        <v>0</v>
      </c>
      <c r="Q24" s="108">
        <v>0</v>
      </c>
      <c r="R24" s="108">
        <v>0</v>
      </c>
      <c r="S24" s="108">
        <v>0</v>
      </c>
      <c r="T24" s="108">
        <v>0</v>
      </c>
      <c r="U24" s="108">
        <v>0</v>
      </c>
      <c r="V24" s="108">
        <v>0</v>
      </c>
      <c r="W24" s="108">
        <v>0</v>
      </c>
      <c r="X24" s="108">
        <v>0</v>
      </c>
      <c r="Y24" s="108">
        <v>0</v>
      </c>
      <c r="Z24" s="108">
        <v>0</v>
      </c>
      <c r="AA24" s="108">
        <v>0</v>
      </c>
      <c r="AB24" s="108">
        <v>0</v>
      </c>
      <c r="AC24" s="108">
        <v>0</v>
      </c>
      <c r="AD24" s="108">
        <v>0</v>
      </c>
      <c r="AE24" s="108">
        <v>0</v>
      </c>
      <c r="AF24" s="108">
        <v>0</v>
      </c>
      <c r="AG24" s="108">
        <v>0</v>
      </c>
      <c r="AH24" s="123">
        <v>0</v>
      </c>
      <c r="AI24" s="123">
        <v>0</v>
      </c>
      <c r="AJ24" s="123">
        <v>0</v>
      </c>
      <c r="AK24" s="123">
        <v>0</v>
      </c>
      <c r="AL24" s="123">
        <v>0</v>
      </c>
      <c r="AM24" s="123">
        <v>0</v>
      </c>
      <c r="AN24" s="123">
        <v>0</v>
      </c>
      <c r="AO24" s="123">
        <v>0</v>
      </c>
      <c r="AP24" s="123">
        <v>0</v>
      </c>
      <c r="AQ24" s="123">
        <v>0</v>
      </c>
      <c r="AR24" s="123">
        <v>0</v>
      </c>
      <c r="AS24" s="123">
        <v>0</v>
      </c>
      <c r="AT24" s="123">
        <v>0</v>
      </c>
      <c r="AU24" s="123">
        <v>0</v>
      </c>
      <c r="AV24" s="123">
        <v>0</v>
      </c>
      <c r="AW24" s="123">
        <v>0</v>
      </c>
      <c r="AX24" s="123">
        <v>0</v>
      </c>
      <c r="AY24" s="123">
        <v>0</v>
      </c>
      <c r="AZ24" s="123">
        <v>0</v>
      </c>
      <c r="BA24" s="123">
        <v>0</v>
      </c>
      <c r="BB24" s="123">
        <v>0</v>
      </c>
      <c r="BC24" s="123">
        <v>0</v>
      </c>
      <c r="BD24" s="123">
        <v>0</v>
      </c>
      <c r="BE24" s="123">
        <v>0</v>
      </c>
      <c r="BF24" s="123">
        <v>0</v>
      </c>
      <c r="BG24" s="123">
        <v>0</v>
      </c>
    </row>
    <row r="25" spans="1:59" ht="15" x14ac:dyDescent="0.25">
      <c r="A25" s="199">
        <f>PowellInflow.Unregulated!A25</f>
        <v>45323</v>
      </c>
      <c r="B25" s="101">
        <v>1</v>
      </c>
      <c r="C25" s="101">
        <v>1</v>
      </c>
      <c r="D25" s="101">
        <v>1</v>
      </c>
      <c r="E25" s="108">
        <v>0</v>
      </c>
      <c r="F25" s="108">
        <v>0</v>
      </c>
      <c r="G25" s="108">
        <v>0</v>
      </c>
      <c r="H25" s="108">
        <v>0</v>
      </c>
      <c r="I25" s="108">
        <v>0</v>
      </c>
      <c r="J25" s="108">
        <v>0</v>
      </c>
      <c r="K25" s="108">
        <v>0</v>
      </c>
      <c r="L25" s="108">
        <v>0</v>
      </c>
      <c r="M25" s="108">
        <v>0</v>
      </c>
      <c r="N25" s="108">
        <v>0</v>
      </c>
      <c r="O25" s="108">
        <v>0</v>
      </c>
      <c r="P25" s="108">
        <v>0</v>
      </c>
      <c r="Q25" s="108">
        <v>0</v>
      </c>
      <c r="R25" s="108">
        <v>0</v>
      </c>
      <c r="S25" s="108">
        <v>0</v>
      </c>
      <c r="T25" s="108">
        <v>0</v>
      </c>
      <c r="U25" s="108">
        <v>0</v>
      </c>
      <c r="V25" s="108">
        <v>0</v>
      </c>
      <c r="W25" s="108">
        <v>0</v>
      </c>
      <c r="X25" s="108">
        <v>0</v>
      </c>
      <c r="Y25" s="108">
        <v>0</v>
      </c>
      <c r="Z25" s="108">
        <v>0</v>
      </c>
      <c r="AA25" s="108">
        <v>0</v>
      </c>
      <c r="AB25" s="108">
        <v>0</v>
      </c>
      <c r="AC25" s="108">
        <v>0</v>
      </c>
      <c r="AD25" s="108">
        <v>0</v>
      </c>
      <c r="AE25" s="108">
        <v>0</v>
      </c>
      <c r="AF25" s="108">
        <v>0</v>
      </c>
      <c r="AG25" s="108">
        <v>0</v>
      </c>
      <c r="AH25" s="123">
        <v>0</v>
      </c>
      <c r="AI25" s="123">
        <v>0</v>
      </c>
      <c r="AJ25" s="123">
        <v>0</v>
      </c>
      <c r="AK25" s="123">
        <v>0</v>
      </c>
      <c r="AL25" s="123">
        <v>0</v>
      </c>
      <c r="AM25" s="123">
        <v>0</v>
      </c>
      <c r="AN25" s="123">
        <v>0</v>
      </c>
      <c r="AO25" s="123">
        <v>0</v>
      </c>
      <c r="AP25" s="123">
        <v>0</v>
      </c>
      <c r="AQ25" s="123">
        <v>0</v>
      </c>
      <c r="AR25" s="123">
        <v>0</v>
      </c>
      <c r="AS25" s="123">
        <v>0</v>
      </c>
      <c r="AT25" s="123">
        <v>0</v>
      </c>
      <c r="AU25" s="123">
        <v>0</v>
      </c>
      <c r="AV25" s="123">
        <v>0</v>
      </c>
      <c r="AW25" s="123">
        <v>0</v>
      </c>
      <c r="AX25" s="123">
        <v>0</v>
      </c>
      <c r="AY25" s="123">
        <v>0</v>
      </c>
      <c r="AZ25" s="123">
        <v>0</v>
      </c>
      <c r="BA25" s="123">
        <v>0</v>
      </c>
      <c r="BB25" s="123">
        <v>0</v>
      </c>
      <c r="BC25" s="123">
        <v>0</v>
      </c>
      <c r="BD25" s="123">
        <v>0</v>
      </c>
      <c r="BE25" s="123">
        <v>0</v>
      </c>
      <c r="BF25" s="123">
        <v>0</v>
      </c>
      <c r="BG25" s="123">
        <v>0</v>
      </c>
    </row>
    <row r="26" spans="1:59" ht="15" x14ac:dyDescent="0.25">
      <c r="A26" s="199">
        <f>PowellInflow.Unregulated!A26</f>
        <v>45352</v>
      </c>
      <c r="B26" s="101">
        <v>1</v>
      </c>
      <c r="C26" s="101">
        <v>1</v>
      </c>
      <c r="D26" s="101">
        <v>1</v>
      </c>
      <c r="E26" s="108">
        <v>0</v>
      </c>
      <c r="F26" s="108">
        <v>0</v>
      </c>
      <c r="G26" s="108">
        <v>0</v>
      </c>
      <c r="H26" s="108">
        <v>0</v>
      </c>
      <c r="I26" s="108">
        <v>0</v>
      </c>
      <c r="J26" s="108">
        <v>0</v>
      </c>
      <c r="K26" s="108">
        <v>0</v>
      </c>
      <c r="L26" s="108">
        <v>0</v>
      </c>
      <c r="M26" s="108">
        <v>0</v>
      </c>
      <c r="N26" s="108">
        <v>0</v>
      </c>
      <c r="O26" s="108">
        <v>0</v>
      </c>
      <c r="P26" s="108">
        <v>0</v>
      </c>
      <c r="Q26" s="108">
        <v>0</v>
      </c>
      <c r="R26" s="108">
        <v>0</v>
      </c>
      <c r="S26" s="108">
        <v>0</v>
      </c>
      <c r="T26" s="108">
        <v>0</v>
      </c>
      <c r="U26" s="108">
        <v>0</v>
      </c>
      <c r="V26" s="108">
        <v>0</v>
      </c>
      <c r="W26" s="108">
        <v>0</v>
      </c>
      <c r="X26" s="108">
        <v>0</v>
      </c>
      <c r="Y26" s="108">
        <v>0</v>
      </c>
      <c r="Z26" s="108">
        <v>0</v>
      </c>
      <c r="AA26" s="108">
        <v>0</v>
      </c>
      <c r="AB26" s="108">
        <v>0</v>
      </c>
      <c r="AC26" s="108">
        <v>0</v>
      </c>
      <c r="AD26" s="108">
        <v>0</v>
      </c>
      <c r="AE26" s="108">
        <v>0</v>
      </c>
      <c r="AF26" s="108">
        <v>0</v>
      </c>
      <c r="AG26" s="108">
        <v>0</v>
      </c>
      <c r="AH26" s="123">
        <v>0</v>
      </c>
      <c r="AI26" s="123">
        <v>0</v>
      </c>
      <c r="AJ26" s="123">
        <v>0</v>
      </c>
      <c r="AK26" s="123">
        <v>0</v>
      </c>
      <c r="AL26" s="123">
        <v>0</v>
      </c>
      <c r="AM26" s="123">
        <v>0</v>
      </c>
      <c r="AN26" s="123">
        <v>0</v>
      </c>
      <c r="AO26" s="123">
        <v>0</v>
      </c>
      <c r="AP26" s="123">
        <v>0</v>
      </c>
      <c r="AQ26" s="123">
        <v>0</v>
      </c>
      <c r="AR26" s="123">
        <v>0</v>
      </c>
      <c r="AS26" s="123">
        <v>0</v>
      </c>
      <c r="AT26" s="123">
        <v>0</v>
      </c>
      <c r="AU26" s="123">
        <v>0</v>
      </c>
      <c r="AV26" s="123">
        <v>0</v>
      </c>
      <c r="AW26" s="123">
        <v>0</v>
      </c>
      <c r="AX26" s="123">
        <v>0</v>
      </c>
      <c r="AY26" s="123">
        <v>0</v>
      </c>
      <c r="AZ26" s="123">
        <v>0</v>
      </c>
      <c r="BA26" s="123">
        <v>0</v>
      </c>
      <c r="BB26" s="123">
        <v>0</v>
      </c>
      <c r="BC26" s="123">
        <v>0</v>
      </c>
      <c r="BD26" s="123">
        <v>0</v>
      </c>
      <c r="BE26" s="123">
        <v>0</v>
      </c>
      <c r="BF26" s="123">
        <v>0</v>
      </c>
      <c r="BG26" s="123">
        <v>0</v>
      </c>
    </row>
    <row r="27" spans="1:59" ht="15" x14ac:dyDescent="0.25">
      <c r="A27" s="199">
        <f>PowellInflow.Unregulated!A27</f>
        <v>45383</v>
      </c>
      <c r="B27" s="101">
        <v>1</v>
      </c>
      <c r="C27" s="101">
        <v>1</v>
      </c>
      <c r="D27" s="101">
        <v>1</v>
      </c>
      <c r="E27" s="108">
        <v>0</v>
      </c>
      <c r="F27" s="108">
        <v>0</v>
      </c>
      <c r="G27" s="108">
        <v>0</v>
      </c>
      <c r="H27" s="108">
        <v>0</v>
      </c>
      <c r="I27" s="108">
        <v>0</v>
      </c>
      <c r="J27" s="108">
        <v>0</v>
      </c>
      <c r="K27" s="108">
        <v>0</v>
      </c>
      <c r="L27" s="108">
        <v>0</v>
      </c>
      <c r="M27" s="108">
        <v>0</v>
      </c>
      <c r="N27" s="108">
        <v>0</v>
      </c>
      <c r="O27" s="108">
        <v>0</v>
      </c>
      <c r="P27" s="108">
        <v>0</v>
      </c>
      <c r="Q27" s="108">
        <v>0</v>
      </c>
      <c r="R27" s="108">
        <v>0</v>
      </c>
      <c r="S27" s="108">
        <v>0</v>
      </c>
      <c r="T27" s="108">
        <v>0</v>
      </c>
      <c r="U27" s="108">
        <v>0</v>
      </c>
      <c r="V27" s="108">
        <v>0</v>
      </c>
      <c r="W27" s="108">
        <v>0</v>
      </c>
      <c r="X27" s="108">
        <v>0</v>
      </c>
      <c r="Y27" s="108">
        <v>0</v>
      </c>
      <c r="Z27" s="108">
        <v>0</v>
      </c>
      <c r="AA27" s="108">
        <v>0</v>
      </c>
      <c r="AB27" s="108">
        <v>0</v>
      </c>
      <c r="AC27" s="108">
        <v>0</v>
      </c>
      <c r="AD27" s="108">
        <v>0</v>
      </c>
      <c r="AE27" s="108">
        <v>0</v>
      </c>
      <c r="AF27" s="108">
        <v>0</v>
      </c>
      <c r="AG27" s="108">
        <v>0</v>
      </c>
      <c r="AH27" s="123">
        <v>0</v>
      </c>
      <c r="AI27" s="123">
        <v>0</v>
      </c>
      <c r="AJ27" s="123">
        <v>0</v>
      </c>
      <c r="AK27" s="123">
        <v>0</v>
      </c>
      <c r="AL27" s="123">
        <v>0</v>
      </c>
      <c r="AM27" s="123">
        <v>0</v>
      </c>
      <c r="AN27" s="123">
        <v>0</v>
      </c>
      <c r="AO27" s="123">
        <v>0</v>
      </c>
      <c r="AP27" s="123">
        <v>0</v>
      </c>
      <c r="AQ27" s="123">
        <v>0</v>
      </c>
      <c r="AR27" s="123">
        <v>0</v>
      </c>
      <c r="AS27" s="123">
        <v>0</v>
      </c>
      <c r="AT27" s="123">
        <v>0</v>
      </c>
      <c r="AU27" s="123">
        <v>0</v>
      </c>
      <c r="AV27" s="123">
        <v>0</v>
      </c>
      <c r="AW27" s="123">
        <v>0</v>
      </c>
      <c r="AX27" s="123">
        <v>0</v>
      </c>
      <c r="AY27" s="123">
        <v>0</v>
      </c>
      <c r="AZ27" s="123">
        <v>0</v>
      </c>
      <c r="BA27" s="123">
        <v>0</v>
      </c>
      <c r="BB27" s="123">
        <v>0</v>
      </c>
      <c r="BC27" s="123">
        <v>0</v>
      </c>
      <c r="BD27" s="123">
        <v>0</v>
      </c>
      <c r="BE27" s="123">
        <v>0</v>
      </c>
      <c r="BF27" s="123">
        <v>0</v>
      </c>
      <c r="BG27" s="123">
        <v>0</v>
      </c>
    </row>
    <row r="28" spans="1:59" ht="15" x14ac:dyDescent="0.25">
      <c r="A28" s="199">
        <f>PowellInflow.Unregulated!A28</f>
        <v>45413</v>
      </c>
      <c r="B28" s="101">
        <v>1</v>
      </c>
      <c r="C28" s="101">
        <v>1</v>
      </c>
      <c r="D28" s="101">
        <v>1</v>
      </c>
      <c r="E28" s="108">
        <v>0</v>
      </c>
      <c r="F28" s="108">
        <v>0</v>
      </c>
      <c r="G28" s="108">
        <v>0</v>
      </c>
      <c r="H28" s="108">
        <v>0</v>
      </c>
      <c r="I28" s="108">
        <v>0</v>
      </c>
      <c r="J28" s="108">
        <v>0</v>
      </c>
      <c r="K28" s="108">
        <v>0</v>
      </c>
      <c r="L28" s="108">
        <v>0</v>
      </c>
      <c r="M28" s="108">
        <v>0</v>
      </c>
      <c r="N28" s="108">
        <v>0</v>
      </c>
      <c r="O28" s="108">
        <v>0</v>
      </c>
      <c r="P28" s="108">
        <v>0</v>
      </c>
      <c r="Q28" s="108">
        <v>0</v>
      </c>
      <c r="R28" s="108">
        <v>0</v>
      </c>
      <c r="S28" s="108">
        <v>0</v>
      </c>
      <c r="T28" s="108">
        <v>0</v>
      </c>
      <c r="U28" s="108">
        <v>0</v>
      </c>
      <c r="V28" s="108">
        <v>0</v>
      </c>
      <c r="W28" s="108">
        <v>0</v>
      </c>
      <c r="X28" s="108">
        <v>0</v>
      </c>
      <c r="Y28" s="108">
        <v>0</v>
      </c>
      <c r="Z28" s="108">
        <v>0</v>
      </c>
      <c r="AA28" s="108">
        <v>0</v>
      </c>
      <c r="AB28" s="108">
        <v>0</v>
      </c>
      <c r="AC28" s="108">
        <v>0</v>
      </c>
      <c r="AD28" s="108">
        <v>0</v>
      </c>
      <c r="AE28" s="108">
        <v>0</v>
      </c>
      <c r="AF28" s="108">
        <v>0</v>
      </c>
      <c r="AG28" s="108">
        <v>0</v>
      </c>
      <c r="AH28" s="123">
        <v>0</v>
      </c>
      <c r="AI28" s="123">
        <v>0</v>
      </c>
      <c r="AJ28" s="123">
        <v>0</v>
      </c>
      <c r="AK28" s="123">
        <v>0</v>
      </c>
      <c r="AL28" s="123">
        <v>0</v>
      </c>
      <c r="AM28" s="123">
        <v>0</v>
      </c>
      <c r="AN28" s="123">
        <v>0</v>
      </c>
      <c r="AO28" s="123">
        <v>0</v>
      </c>
      <c r="AP28" s="123">
        <v>0</v>
      </c>
      <c r="AQ28" s="123">
        <v>0</v>
      </c>
      <c r="AR28" s="123">
        <v>0</v>
      </c>
      <c r="AS28" s="123">
        <v>0</v>
      </c>
      <c r="AT28" s="123">
        <v>0</v>
      </c>
      <c r="AU28" s="123">
        <v>0</v>
      </c>
      <c r="AV28" s="123">
        <v>0</v>
      </c>
      <c r="AW28" s="123">
        <v>0</v>
      </c>
      <c r="AX28" s="123">
        <v>0</v>
      </c>
      <c r="AY28" s="123">
        <v>0</v>
      </c>
      <c r="AZ28" s="123">
        <v>0</v>
      </c>
      <c r="BA28" s="123">
        <v>0</v>
      </c>
      <c r="BB28" s="123">
        <v>0</v>
      </c>
      <c r="BC28" s="123">
        <v>0</v>
      </c>
      <c r="BD28" s="123">
        <v>0</v>
      </c>
      <c r="BE28" s="123">
        <v>0</v>
      </c>
      <c r="BF28" s="123">
        <v>0</v>
      </c>
      <c r="BG28" s="123">
        <v>0</v>
      </c>
    </row>
    <row r="29" spans="1:59" ht="15" x14ac:dyDescent="0.25">
      <c r="A29" s="199">
        <f>PowellInflow.Unregulated!A29</f>
        <v>45444</v>
      </c>
      <c r="B29" s="101">
        <v>1</v>
      </c>
      <c r="C29" s="101">
        <v>1</v>
      </c>
      <c r="D29" s="101">
        <v>1</v>
      </c>
      <c r="E29" s="108">
        <v>0</v>
      </c>
      <c r="F29" s="108">
        <v>0</v>
      </c>
      <c r="G29" s="108">
        <v>0</v>
      </c>
      <c r="H29" s="108">
        <v>0</v>
      </c>
      <c r="I29" s="108">
        <v>0</v>
      </c>
      <c r="J29" s="108">
        <v>0</v>
      </c>
      <c r="K29" s="108">
        <v>0</v>
      </c>
      <c r="L29" s="108">
        <v>0</v>
      </c>
      <c r="M29" s="108">
        <v>0</v>
      </c>
      <c r="N29" s="108">
        <v>0</v>
      </c>
      <c r="O29" s="108">
        <v>0</v>
      </c>
      <c r="P29" s="108">
        <v>0</v>
      </c>
      <c r="Q29" s="108">
        <v>0</v>
      </c>
      <c r="R29" s="108">
        <v>0</v>
      </c>
      <c r="S29" s="108">
        <v>0</v>
      </c>
      <c r="T29" s="108">
        <v>0</v>
      </c>
      <c r="U29" s="108">
        <v>0</v>
      </c>
      <c r="V29" s="108">
        <v>0</v>
      </c>
      <c r="W29" s="108">
        <v>0</v>
      </c>
      <c r="X29" s="108">
        <v>0</v>
      </c>
      <c r="Y29" s="108">
        <v>0</v>
      </c>
      <c r="Z29" s="108">
        <v>0</v>
      </c>
      <c r="AA29" s="108">
        <v>0</v>
      </c>
      <c r="AB29" s="108">
        <v>0</v>
      </c>
      <c r="AC29" s="108">
        <v>0</v>
      </c>
      <c r="AD29" s="108">
        <v>0</v>
      </c>
      <c r="AE29" s="108">
        <v>0</v>
      </c>
      <c r="AF29" s="108">
        <v>0</v>
      </c>
      <c r="AG29" s="108">
        <v>0</v>
      </c>
      <c r="AH29" s="123">
        <v>0</v>
      </c>
      <c r="AI29" s="123">
        <v>0</v>
      </c>
      <c r="AJ29" s="123">
        <v>0</v>
      </c>
      <c r="AK29" s="123">
        <v>0</v>
      </c>
      <c r="AL29" s="123">
        <v>0</v>
      </c>
      <c r="AM29" s="123">
        <v>0</v>
      </c>
      <c r="AN29" s="123">
        <v>0</v>
      </c>
      <c r="AO29" s="123">
        <v>0</v>
      </c>
      <c r="AP29" s="123">
        <v>0</v>
      </c>
      <c r="AQ29" s="123">
        <v>0</v>
      </c>
      <c r="AR29" s="123">
        <v>0</v>
      </c>
      <c r="AS29" s="123">
        <v>0</v>
      </c>
      <c r="AT29" s="123">
        <v>0</v>
      </c>
      <c r="AU29" s="123">
        <v>0</v>
      </c>
      <c r="AV29" s="123">
        <v>0</v>
      </c>
      <c r="AW29" s="123">
        <v>0</v>
      </c>
      <c r="AX29" s="123">
        <v>0</v>
      </c>
      <c r="AY29" s="123">
        <v>0</v>
      </c>
      <c r="AZ29" s="123">
        <v>0</v>
      </c>
      <c r="BA29" s="123">
        <v>0</v>
      </c>
      <c r="BB29" s="123">
        <v>0</v>
      </c>
      <c r="BC29" s="123">
        <v>0</v>
      </c>
      <c r="BD29" s="123">
        <v>0</v>
      </c>
      <c r="BE29" s="123">
        <v>0</v>
      </c>
      <c r="BF29" s="123">
        <v>0</v>
      </c>
      <c r="BG29" s="123">
        <v>0</v>
      </c>
    </row>
    <row r="30" spans="1:59" ht="15" x14ac:dyDescent="0.25">
      <c r="A30" s="199">
        <f>PowellInflow.Unregulated!A30</f>
        <v>45474</v>
      </c>
      <c r="B30" s="101">
        <v>1</v>
      </c>
      <c r="C30" s="101">
        <v>1</v>
      </c>
      <c r="D30" s="101">
        <v>1</v>
      </c>
      <c r="E30" s="108">
        <v>0</v>
      </c>
      <c r="F30" s="108">
        <v>0</v>
      </c>
      <c r="G30" s="108">
        <v>0</v>
      </c>
      <c r="H30" s="108">
        <v>0</v>
      </c>
      <c r="I30" s="108">
        <v>0</v>
      </c>
      <c r="J30" s="108">
        <v>0</v>
      </c>
      <c r="K30" s="108">
        <v>0</v>
      </c>
      <c r="L30" s="108">
        <v>0</v>
      </c>
      <c r="M30" s="108">
        <v>0</v>
      </c>
      <c r="N30" s="108">
        <v>0</v>
      </c>
      <c r="O30" s="108">
        <v>0</v>
      </c>
      <c r="P30" s="108">
        <v>0</v>
      </c>
      <c r="Q30" s="108">
        <v>0</v>
      </c>
      <c r="R30" s="108">
        <v>0</v>
      </c>
      <c r="S30" s="108">
        <v>0</v>
      </c>
      <c r="T30" s="108">
        <v>0</v>
      </c>
      <c r="U30" s="108">
        <v>0</v>
      </c>
      <c r="V30" s="108">
        <v>0</v>
      </c>
      <c r="W30" s="108">
        <v>0</v>
      </c>
      <c r="X30" s="108">
        <v>0</v>
      </c>
      <c r="Y30" s="108">
        <v>0</v>
      </c>
      <c r="Z30" s="108">
        <v>0</v>
      </c>
      <c r="AA30" s="108">
        <v>0</v>
      </c>
      <c r="AB30" s="108">
        <v>0</v>
      </c>
      <c r="AC30" s="108">
        <v>0</v>
      </c>
      <c r="AD30" s="108">
        <v>0</v>
      </c>
      <c r="AE30" s="108">
        <v>0</v>
      </c>
      <c r="AF30" s="108">
        <v>0</v>
      </c>
      <c r="AG30" s="108">
        <v>0</v>
      </c>
      <c r="AH30" s="123">
        <v>0</v>
      </c>
      <c r="AI30" s="123">
        <v>0</v>
      </c>
      <c r="AJ30" s="123">
        <v>0</v>
      </c>
      <c r="AK30" s="123">
        <v>0</v>
      </c>
      <c r="AL30" s="123">
        <v>0</v>
      </c>
      <c r="AM30" s="123">
        <v>0</v>
      </c>
      <c r="AN30" s="123">
        <v>0</v>
      </c>
      <c r="AO30" s="123">
        <v>0</v>
      </c>
      <c r="AP30" s="123">
        <v>0</v>
      </c>
      <c r="AQ30" s="123">
        <v>0</v>
      </c>
      <c r="AR30" s="123">
        <v>0</v>
      </c>
      <c r="AS30" s="123">
        <v>0</v>
      </c>
      <c r="AT30" s="123">
        <v>0</v>
      </c>
      <c r="AU30" s="123">
        <v>0</v>
      </c>
      <c r="AV30" s="123">
        <v>0</v>
      </c>
      <c r="AW30" s="123">
        <v>0</v>
      </c>
      <c r="AX30" s="123">
        <v>0</v>
      </c>
      <c r="AY30" s="123">
        <v>0</v>
      </c>
      <c r="AZ30" s="123">
        <v>0</v>
      </c>
      <c r="BA30" s="123">
        <v>0</v>
      </c>
      <c r="BB30" s="123">
        <v>0</v>
      </c>
      <c r="BC30" s="123">
        <v>0</v>
      </c>
      <c r="BD30" s="123">
        <v>0</v>
      </c>
      <c r="BE30" s="123">
        <v>0</v>
      </c>
      <c r="BF30" s="123">
        <v>0</v>
      </c>
      <c r="BG30" s="123">
        <v>0</v>
      </c>
    </row>
    <row r="31" spans="1:59" ht="15" x14ac:dyDescent="0.25">
      <c r="A31" s="199">
        <f>PowellInflow.Unregulated!A31</f>
        <v>45505</v>
      </c>
      <c r="B31" s="101">
        <v>1</v>
      </c>
      <c r="C31" s="101">
        <v>1</v>
      </c>
      <c r="D31" s="101">
        <v>1</v>
      </c>
      <c r="E31" s="108">
        <v>0</v>
      </c>
      <c r="F31" s="108">
        <v>0</v>
      </c>
      <c r="G31" s="108">
        <v>0</v>
      </c>
      <c r="H31" s="108">
        <v>0</v>
      </c>
      <c r="I31" s="108">
        <v>0</v>
      </c>
      <c r="J31" s="108">
        <v>0</v>
      </c>
      <c r="K31" s="108">
        <v>0</v>
      </c>
      <c r="L31" s="108">
        <v>0</v>
      </c>
      <c r="M31" s="108">
        <v>0</v>
      </c>
      <c r="N31" s="108">
        <v>0</v>
      </c>
      <c r="O31" s="108">
        <v>0</v>
      </c>
      <c r="P31" s="108">
        <v>0</v>
      </c>
      <c r="Q31" s="108">
        <v>0</v>
      </c>
      <c r="R31" s="108">
        <v>0</v>
      </c>
      <c r="S31" s="108">
        <v>0</v>
      </c>
      <c r="T31" s="108">
        <v>0</v>
      </c>
      <c r="U31" s="108">
        <v>0</v>
      </c>
      <c r="V31" s="108">
        <v>0</v>
      </c>
      <c r="W31" s="108">
        <v>0</v>
      </c>
      <c r="X31" s="108">
        <v>0</v>
      </c>
      <c r="Y31" s="108">
        <v>0</v>
      </c>
      <c r="Z31" s="108">
        <v>0</v>
      </c>
      <c r="AA31" s="108">
        <v>0</v>
      </c>
      <c r="AB31" s="108">
        <v>0</v>
      </c>
      <c r="AC31" s="108">
        <v>0</v>
      </c>
      <c r="AD31" s="108">
        <v>0</v>
      </c>
      <c r="AE31" s="108">
        <v>0</v>
      </c>
      <c r="AF31" s="108">
        <v>0</v>
      </c>
      <c r="AG31" s="108">
        <v>0</v>
      </c>
      <c r="AH31" s="123">
        <v>0</v>
      </c>
      <c r="AI31" s="123">
        <v>0</v>
      </c>
      <c r="AJ31" s="123">
        <v>0</v>
      </c>
      <c r="AK31" s="123">
        <v>0</v>
      </c>
      <c r="AL31" s="123">
        <v>0</v>
      </c>
      <c r="AM31" s="123">
        <v>0</v>
      </c>
      <c r="AN31" s="123">
        <v>0</v>
      </c>
      <c r="AO31" s="123">
        <v>0</v>
      </c>
      <c r="AP31" s="123">
        <v>0</v>
      </c>
      <c r="AQ31" s="123">
        <v>0</v>
      </c>
      <c r="AR31" s="123">
        <v>0</v>
      </c>
      <c r="AS31" s="123">
        <v>0</v>
      </c>
      <c r="AT31" s="123">
        <v>0</v>
      </c>
      <c r="AU31" s="123">
        <v>0</v>
      </c>
      <c r="AV31" s="123">
        <v>0</v>
      </c>
      <c r="AW31" s="123">
        <v>0</v>
      </c>
      <c r="AX31" s="123">
        <v>0</v>
      </c>
      <c r="AY31" s="123">
        <v>0</v>
      </c>
      <c r="AZ31" s="123">
        <v>0</v>
      </c>
      <c r="BA31" s="123">
        <v>0</v>
      </c>
      <c r="BB31" s="123">
        <v>0</v>
      </c>
      <c r="BC31" s="123">
        <v>0</v>
      </c>
      <c r="BD31" s="123">
        <v>0</v>
      </c>
      <c r="BE31" s="123">
        <v>0</v>
      </c>
      <c r="BF31" s="123">
        <v>0</v>
      </c>
      <c r="BG31" s="123">
        <v>0</v>
      </c>
    </row>
    <row r="32" spans="1:59" ht="15" x14ac:dyDescent="0.25">
      <c r="A32" s="199">
        <f>PowellInflow.Unregulated!A32</f>
        <v>45536</v>
      </c>
      <c r="B32" s="101">
        <v>1</v>
      </c>
      <c r="C32" s="101">
        <v>1</v>
      </c>
      <c r="D32" s="101">
        <v>1</v>
      </c>
      <c r="E32" s="108">
        <v>0</v>
      </c>
      <c r="F32" s="108">
        <v>0</v>
      </c>
      <c r="G32" s="108">
        <v>0</v>
      </c>
      <c r="H32" s="108">
        <v>0</v>
      </c>
      <c r="I32" s="108">
        <v>0</v>
      </c>
      <c r="J32" s="108">
        <v>0</v>
      </c>
      <c r="K32" s="108">
        <v>0</v>
      </c>
      <c r="L32" s="108">
        <v>0</v>
      </c>
      <c r="M32" s="108">
        <v>0</v>
      </c>
      <c r="N32" s="108">
        <v>0</v>
      </c>
      <c r="O32" s="108">
        <v>0</v>
      </c>
      <c r="P32" s="108">
        <v>0</v>
      </c>
      <c r="Q32" s="108">
        <v>0</v>
      </c>
      <c r="R32" s="108">
        <v>0</v>
      </c>
      <c r="S32" s="108">
        <v>0</v>
      </c>
      <c r="T32" s="108">
        <v>0</v>
      </c>
      <c r="U32" s="108">
        <v>0</v>
      </c>
      <c r="V32" s="108">
        <v>0</v>
      </c>
      <c r="W32" s="108">
        <v>0</v>
      </c>
      <c r="X32" s="108">
        <v>0</v>
      </c>
      <c r="Y32" s="108">
        <v>0</v>
      </c>
      <c r="Z32" s="108">
        <v>0</v>
      </c>
      <c r="AA32" s="108">
        <v>0</v>
      </c>
      <c r="AB32" s="108">
        <v>0</v>
      </c>
      <c r="AC32" s="108">
        <v>0</v>
      </c>
      <c r="AD32" s="108">
        <v>0</v>
      </c>
      <c r="AE32" s="108">
        <v>0</v>
      </c>
      <c r="AF32" s="108">
        <v>0</v>
      </c>
      <c r="AG32" s="108">
        <v>0</v>
      </c>
      <c r="AH32" s="123">
        <v>0</v>
      </c>
      <c r="AI32" s="123">
        <v>0</v>
      </c>
      <c r="AJ32" s="123">
        <v>0</v>
      </c>
      <c r="AK32" s="123">
        <v>0</v>
      </c>
      <c r="AL32" s="123">
        <v>0</v>
      </c>
      <c r="AM32" s="123">
        <v>0</v>
      </c>
      <c r="AN32" s="123">
        <v>0</v>
      </c>
      <c r="AO32" s="123">
        <v>0</v>
      </c>
      <c r="AP32" s="123">
        <v>0</v>
      </c>
      <c r="AQ32" s="123">
        <v>0</v>
      </c>
      <c r="AR32" s="123">
        <v>0</v>
      </c>
      <c r="AS32" s="123">
        <v>0</v>
      </c>
      <c r="AT32" s="123">
        <v>0</v>
      </c>
      <c r="AU32" s="123">
        <v>0</v>
      </c>
      <c r="AV32" s="123">
        <v>0</v>
      </c>
      <c r="AW32" s="123">
        <v>0</v>
      </c>
      <c r="AX32" s="123">
        <v>0</v>
      </c>
      <c r="AY32" s="123">
        <v>0</v>
      </c>
      <c r="AZ32" s="123">
        <v>0</v>
      </c>
      <c r="BA32" s="123">
        <v>0</v>
      </c>
      <c r="BB32" s="123">
        <v>0</v>
      </c>
      <c r="BC32" s="123">
        <v>0</v>
      </c>
      <c r="BD32" s="123">
        <v>0</v>
      </c>
      <c r="BE32" s="123">
        <v>0</v>
      </c>
      <c r="BF32" s="123">
        <v>0</v>
      </c>
      <c r="BG32" s="123">
        <v>0</v>
      </c>
    </row>
    <row r="33" spans="1:59" ht="15" x14ac:dyDescent="0.25">
      <c r="A33" s="199">
        <f>PowellInflow.Unregulated!A33</f>
        <v>45566</v>
      </c>
      <c r="B33" s="101">
        <v>1</v>
      </c>
      <c r="C33" s="101">
        <v>1</v>
      </c>
      <c r="D33" s="101">
        <v>1</v>
      </c>
      <c r="E33" s="108">
        <v>0</v>
      </c>
      <c r="F33" s="108">
        <v>0</v>
      </c>
      <c r="G33" s="108">
        <v>0</v>
      </c>
      <c r="H33" s="108">
        <v>0</v>
      </c>
      <c r="I33" s="108">
        <v>0</v>
      </c>
      <c r="J33" s="108">
        <v>0</v>
      </c>
      <c r="K33" s="108">
        <v>0</v>
      </c>
      <c r="L33" s="108">
        <v>0</v>
      </c>
      <c r="M33" s="108">
        <v>0</v>
      </c>
      <c r="N33" s="108">
        <v>0</v>
      </c>
      <c r="O33" s="108">
        <v>0</v>
      </c>
      <c r="P33" s="108">
        <v>0</v>
      </c>
      <c r="Q33" s="108">
        <v>0</v>
      </c>
      <c r="R33" s="108">
        <v>0</v>
      </c>
      <c r="S33" s="108">
        <v>0</v>
      </c>
      <c r="T33" s="108">
        <v>0</v>
      </c>
      <c r="U33" s="108">
        <v>0</v>
      </c>
      <c r="V33" s="108">
        <v>0</v>
      </c>
      <c r="W33" s="108">
        <v>0</v>
      </c>
      <c r="X33" s="108">
        <v>0</v>
      </c>
      <c r="Y33" s="108">
        <v>0</v>
      </c>
      <c r="Z33" s="108">
        <v>0</v>
      </c>
      <c r="AA33" s="108">
        <v>0</v>
      </c>
      <c r="AB33" s="108">
        <v>0</v>
      </c>
      <c r="AC33" s="108">
        <v>0</v>
      </c>
      <c r="AD33" s="108">
        <v>0</v>
      </c>
      <c r="AE33" s="108">
        <v>0</v>
      </c>
      <c r="AF33" s="108">
        <v>0</v>
      </c>
      <c r="AG33" s="108">
        <v>0</v>
      </c>
      <c r="AH33" s="123">
        <v>0</v>
      </c>
      <c r="AI33" s="123">
        <v>0</v>
      </c>
      <c r="AJ33" s="123">
        <v>0</v>
      </c>
      <c r="AK33" s="123">
        <v>0</v>
      </c>
      <c r="AL33" s="123">
        <v>0</v>
      </c>
      <c r="AM33" s="123">
        <v>0</v>
      </c>
      <c r="AN33" s="123">
        <v>0</v>
      </c>
      <c r="AO33" s="123">
        <v>0</v>
      </c>
      <c r="AP33" s="123">
        <v>0</v>
      </c>
      <c r="AQ33" s="123">
        <v>0</v>
      </c>
      <c r="AR33" s="123">
        <v>0</v>
      </c>
      <c r="AS33" s="123">
        <v>0</v>
      </c>
      <c r="AT33" s="123">
        <v>0</v>
      </c>
      <c r="AU33" s="123">
        <v>0</v>
      </c>
      <c r="AV33" s="123">
        <v>0</v>
      </c>
      <c r="AW33" s="123">
        <v>0</v>
      </c>
      <c r="AX33" s="123">
        <v>0</v>
      </c>
      <c r="AY33" s="123">
        <v>0</v>
      </c>
      <c r="AZ33" s="123">
        <v>0</v>
      </c>
      <c r="BA33" s="123">
        <v>0</v>
      </c>
      <c r="BB33" s="123">
        <v>0</v>
      </c>
      <c r="BC33" s="123">
        <v>0</v>
      </c>
      <c r="BD33" s="123">
        <v>0</v>
      </c>
      <c r="BE33" s="123">
        <v>0</v>
      </c>
      <c r="BF33" s="123">
        <v>0</v>
      </c>
      <c r="BG33" s="123">
        <v>0</v>
      </c>
    </row>
    <row r="34" spans="1:59" ht="15" x14ac:dyDescent="0.25">
      <c r="A34" s="199">
        <f>PowellInflow.Unregulated!A34</f>
        <v>45597</v>
      </c>
      <c r="B34" s="101">
        <v>1</v>
      </c>
      <c r="C34" s="101">
        <v>1</v>
      </c>
      <c r="D34" s="101">
        <v>1</v>
      </c>
      <c r="E34" s="108">
        <v>0</v>
      </c>
      <c r="F34" s="108">
        <v>0</v>
      </c>
      <c r="G34" s="108">
        <v>0</v>
      </c>
      <c r="H34" s="108">
        <v>0</v>
      </c>
      <c r="I34" s="108">
        <v>0</v>
      </c>
      <c r="J34" s="108">
        <v>0</v>
      </c>
      <c r="K34" s="108">
        <v>0</v>
      </c>
      <c r="L34" s="108">
        <v>0</v>
      </c>
      <c r="M34" s="108">
        <v>0</v>
      </c>
      <c r="N34" s="108">
        <v>0</v>
      </c>
      <c r="O34" s="108">
        <v>0</v>
      </c>
      <c r="P34" s="108">
        <v>0</v>
      </c>
      <c r="Q34" s="108">
        <v>0</v>
      </c>
      <c r="R34" s="108">
        <v>0</v>
      </c>
      <c r="S34" s="108">
        <v>0</v>
      </c>
      <c r="T34" s="108">
        <v>0</v>
      </c>
      <c r="U34" s="108">
        <v>0</v>
      </c>
      <c r="V34" s="108">
        <v>0</v>
      </c>
      <c r="W34" s="108">
        <v>0</v>
      </c>
      <c r="X34" s="108">
        <v>0</v>
      </c>
      <c r="Y34" s="108">
        <v>0</v>
      </c>
      <c r="Z34" s="108">
        <v>0</v>
      </c>
      <c r="AA34" s="108">
        <v>0</v>
      </c>
      <c r="AB34" s="108">
        <v>0</v>
      </c>
      <c r="AC34" s="108">
        <v>0</v>
      </c>
      <c r="AD34" s="108">
        <v>0</v>
      </c>
      <c r="AE34" s="108">
        <v>0</v>
      </c>
      <c r="AF34" s="108">
        <v>0</v>
      </c>
      <c r="AG34" s="108">
        <v>0</v>
      </c>
      <c r="AH34" s="123">
        <v>0</v>
      </c>
      <c r="AI34" s="123">
        <v>0</v>
      </c>
      <c r="AJ34" s="123">
        <v>0</v>
      </c>
      <c r="AK34" s="123">
        <v>0</v>
      </c>
      <c r="AL34" s="123">
        <v>0</v>
      </c>
      <c r="AM34" s="123">
        <v>0</v>
      </c>
      <c r="AN34" s="123">
        <v>0</v>
      </c>
      <c r="AO34" s="123">
        <v>0</v>
      </c>
      <c r="AP34" s="123">
        <v>0</v>
      </c>
      <c r="AQ34" s="123">
        <v>0</v>
      </c>
      <c r="AR34" s="123">
        <v>0</v>
      </c>
      <c r="AS34" s="123">
        <v>0</v>
      </c>
      <c r="AT34" s="123">
        <v>0</v>
      </c>
      <c r="AU34" s="123">
        <v>0</v>
      </c>
      <c r="AV34" s="123">
        <v>0</v>
      </c>
      <c r="AW34" s="123">
        <v>0</v>
      </c>
      <c r="AX34" s="123">
        <v>0</v>
      </c>
      <c r="AY34" s="123">
        <v>0</v>
      </c>
      <c r="AZ34" s="123">
        <v>0</v>
      </c>
      <c r="BA34" s="123">
        <v>0</v>
      </c>
      <c r="BB34" s="123">
        <v>0</v>
      </c>
      <c r="BC34" s="123">
        <v>0</v>
      </c>
      <c r="BD34" s="123">
        <v>0</v>
      </c>
      <c r="BE34" s="123">
        <v>0</v>
      </c>
      <c r="BF34" s="123">
        <v>0</v>
      </c>
      <c r="BG34" s="123">
        <v>0</v>
      </c>
    </row>
    <row r="35" spans="1:59" ht="15" x14ac:dyDescent="0.25">
      <c r="A35" s="199">
        <f>PowellInflow.Unregulated!A35</f>
        <v>45627</v>
      </c>
      <c r="B35" s="101">
        <v>1</v>
      </c>
      <c r="C35" s="101">
        <v>1</v>
      </c>
      <c r="D35" s="101">
        <v>1</v>
      </c>
      <c r="E35" s="108">
        <v>0</v>
      </c>
      <c r="F35" s="108">
        <v>0</v>
      </c>
      <c r="G35" s="108">
        <v>0</v>
      </c>
      <c r="H35" s="108">
        <v>0</v>
      </c>
      <c r="I35" s="108">
        <v>0</v>
      </c>
      <c r="J35" s="108">
        <v>0</v>
      </c>
      <c r="K35" s="108">
        <v>0</v>
      </c>
      <c r="L35" s="108">
        <v>0</v>
      </c>
      <c r="M35" s="108">
        <v>0</v>
      </c>
      <c r="N35" s="108">
        <v>0</v>
      </c>
      <c r="O35" s="108">
        <v>0</v>
      </c>
      <c r="P35" s="108">
        <v>0</v>
      </c>
      <c r="Q35" s="108">
        <v>0</v>
      </c>
      <c r="R35" s="108">
        <v>0</v>
      </c>
      <c r="S35" s="108">
        <v>0</v>
      </c>
      <c r="T35" s="108">
        <v>0</v>
      </c>
      <c r="U35" s="108">
        <v>0</v>
      </c>
      <c r="V35" s="108">
        <v>0</v>
      </c>
      <c r="W35" s="108">
        <v>0</v>
      </c>
      <c r="X35" s="108">
        <v>0</v>
      </c>
      <c r="Y35" s="108">
        <v>0</v>
      </c>
      <c r="Z35" s="108">
        <v>0</v>
      </c>
      <c r="AA35" s="108">
        <v>0</v>
      </c>
      <c r="AB35" s="108">
        <v>0</v>
      </c>
      <c r="AC35" s="108">
        <v>0</v>
      </c>
      <c r="AD35" s="108">
        <v>0</v>
      </c>
      <c r="AE35" s="108">
        <v>0</v>
      </c>
      <c r="AF35" s="108">
        <v>0</v>
      </c>
      <c r="AG35" s="108">
        <v>0</v>
      </c>
      <c r="AH35" s="123">
        <v>0</v>
      </c>
      <c r="AI35" s="123">
        <v>0</v>
      </c>
      <c r="AJ35" s="123">
        <v>0</v>
      </c>
      <c r="AK35" s="123">
        <v>0</v>
      </c>
      <c r="AL35" s="123">
        <v>0</v>
      </c>
      <c r="AM35" s="123">
        <v>0</v>
      </c>
      <c r="AN35" s="123">
        <v>0</v>
      </c>
      <c r="AO35" s="123">
        <v>0</v>
      </c>
      <c r="AP35" s="123">
        <v>0</v>
      </c>
      <c r="AQ35" s="123">
        <v>0</v>
      </c>
      <c r="AR35" s="123">
        <v>0</v>
      </c>
      <c r="AS35" s="123">
        <v>0</v>
      </c>
      <c r="AT35" s="123">
        <v>0</v>
      </c>
      <c r="AU35" s="123">
        <v>0</v>
      </c>
      <c r="AV35" s="123">
        <v>0</v>
      </c>
      <c r="AW35" s="123">
        <v>0</v>
      </c>
      <c r="AX35" s="123">
        <v>0</v>
      </c>
      <c r="AY35" s="123">
        <v>0</v>
      </c>
      <c r="AZ35" s="123">
        <v>0</v>
      </c>
      <c r="BA35" s="123">
        <v>0</v>
      </c>
      <c r="BB35" s="123">
        <v>0</v>
      </c>
      <c r="BC35" s="123">
        <v>0</v>
      </c>
      <c r="BD35" s="123">
        <v>0</v>
      </c>
      <c r="BE35" s="123">
        <v>0</v>
      </c>
      <c r="BF35" s="123">
        <v>0</v>
      </c>
      <c r="BG35" s="123">
        <v>0</v>
      </c>
    </row>
    <row r="36" spans="1:59" ht="15" x14ac:dyDescent="0.25">
      <c r="A36" s="199">
        <f>PowellInflow.Unregulated!A36</f>
        <v>45658</v>
      </c>
      <c r="B36" s="101">
        <v>1</v>
      </c>
      <c r="C36" s="101">
        <v>1</v>
      </c>
      <c r="D36" s="101">
        <v>1</v>
      </c>
      <c r="E36" s="108">
        <v>0</v>
      </c>
      <c r="F36" s="108">
        <v>0</v>
      </c>
      <c r="G36" s="108">
        <v>0</v>
      </c>
      <c r="H36" s="108">
        <v>0</v>
      </c>
      <c r="I36" s="108">
        <v>0</v>
      </c>
      <c r="J36" s="108">
        <v>0</v>
      </c>
      <c r="K36" s="108">
        <v>0</v>
      </c>
      <c r="L36" s="108">
        <v>0</v>
      </c>
      <c r="M36" s="108">
        <v>0</v>
      </c>
      <c r="N36" s="108">
        <v>0</v>
      </c>
      <c r="O36" s="108">
        <v>0</v>
      </c>
      <c r="P36" s="108">
        <v>0</v>
      </c>
      <c r="Q36" s="108">
        <v>0</v>
      </c>
      <c r="R36" s="108">
        <v>0</v>
      </c>
      <c r="S36" s="108">
        <v>0</v>
      </c>
      <c r="T36" s="108">
        <v>0</v>
      </c>
      <c r="U36" s="108">
        <v>0</v>
      </c>
      <c r="V36" s="108">
        <v>0</v>
      </c>
      <c r="W36" s="108">
        <v>0</v>
      </c>
      <c r="X36" s="108">
        <v>0</v>
      </c>
      <c r="Y36" s="108">
        <v>0</v>
      </c>
      <c r="Z36" s="108">
        <v>0</v>
      </c>
      <c r="AA36" s="108">
        <v>0</v>
      </c>
      <c r="AB36" s="108">
        <v>0</v>
      </c>
      <c r="AC36" s="108">
        <v>0</v>
      </c>
      <c r="AD36" s="108">
        <v>0</v>
      </c>
      <c r="AE36" s="108">
        <v>0</v>
      </c>
      <c r="AF36" s="108">
        <v>0</v>
      </c>
      <c r="AG36" s="108">
        <v>0</v>
      </c>
      <c r="AH36" s="123">
        <v>0</v>
      </c>
      <c r="AI36" s="123">
        <v>0</v>
      </c>
      <c r="AJ36" s="123">
        <v>0</v>
      </c>
      <c r="AK36" s="123">
        <v>0</v>
      </c>
      <c r="AL36" s="123">
        <v>0</v>
      </c>
      <c r="AM36" s="123">
        <v>0</v>
      </c>
      <c r="AN36" s="123">
        <v>0</v>
      </c>
      <c r="AO36" s="123">
        <v>0</v>
      </c>
      <c r="AP36" s="123">
        <v>0</v>
      </c>
      <c r="AQ36" s="123">
        <v>0</v>
      </c>
      <c r="AR36" s="123">
        <v>0</v>
      </c>
      <c r="AS36" s="123">
        <v>0</v>
      </c>
      <c r="AT36" s="123">
        <v>0</v>
      </c>
      <c r="AU36" s="123">
        <v>0</v>
      </c>
      <c r="AV36" s="123">
        <v>0</v>
      </c>
      <c r="AW36" s="123">
        <v>0</v>
      </c>
      <c r="AX36" s="123">
        <v>0</v>
      </c>
      <c r="AY36" s="123">
        <v>0</v>
      </c>
      <c r="AZ36" s="123">
        <v>0</v>
      </c>
      <c r="BA36" s="123">
        <v>0</v>
      </c>
      <c r="BB36" s="123">
        <v>0</v>
      </c>
      <c r="BC36" s="123">
        <v>0</v>
      </c>
      <c r="BD36" s="123">
        <v>0</v>
      </c>
      <c r="BE36" s="123">
        <v>0</v>
      </c>
      <c r="BF36" s="123">
        <v>0</v>
      </c>
      <c r="BG36" s="123">
        <v>0</v>
      </c>
    </row>
    <row r="37" spans="1:59" ht="15" x14ac:dyDescent="0.25">
      <c r="A37" s="199">
        <f>PowellInflow.Unregulated!A37</f>
        <v>45689</v>
      </c>
      <c r="B37" s="101">
        <v>1</v>
      </c>
      <c r="C37" s="101">
        <v>1</v>
      </c>
      <c r="D37" s="101">
        <v>1</v>
      </c>
      <c r="E37" s="108">
        <v>0</v>
      </c>
      <c r="F37" s="108">
        <v>0</v>
      </c>
      <c r="G37" s="108">
        <v>0</v>
      </c>
      <c r="H37" s="108">
        <v>0</v>
      </c>
      <c r="I37" s="108">
        <v>0</v>
      </c>
      <c r="J37" s="108">
        <v>0</v>
      </c>
      <c r="K37" s="108">
        <v>0</v>
      </c>
      <c r="L37" s="108">
        <v>0</v>
      </c>
      <c r="M37" s="108">
        <v>0</v>
      </c>
      <c r="N37" s="108">
        <v>0</v>
      </c>
      <c r="O37" s="108">
        <v>0</v>
      </c>
      <c r="P37" s="108">
        <v>0</v>
      </c>
      <c r="Q37" s="108">
        <v>0</v>
      </c>
      <c r="R37" s="108">
        <v>0</v>
      </c>
      <c r="S37" s="108">
        <v>0</v>
      </c>
      <c r="T37" s="108">
        <v>0</v>
      </c>
      <c r="U37" s="108">
        <v>0</v>
      </c>
      <c r="V37" s="108">
        <v>0</v>
      </c>
      <c r="W37" s="108">
        <v>0</v>
      </c>
      <c r="X37" s="108">
        <v>0</v>
      </c>
      <c r="Y37" s="108">
        <v>0</v>
      </c>
      <c r="Z37" s="108">
        <v>0</v>
      </c>
      <c r="AA37" s="108">
        <v>0</v>
      </c>
      <c r="AB37" s="108">
        <v>0</v>
      </c>
      <c r="AC37" s="108">
        <v>0</v>
      </c>
      <c r="AD37" s="108">
        <v>0</v>
      </c>
      <c r="AE37" s="108">
        <v>0</v>
      </c>
      <c r="AF37" s="108">
        <v>0</v>
      </c>
      <c r="AG37" s="108">
        <v>0</v>
      </c>
      <c r="AH37" s="123">
        <v>0</v>
      </c>
      <c r="AI37" s="123">
        <v>0</v>
      </c>
      <c r="AJ37" s="123">
        <v>0</v>
      </c>
      <c r="AK37" s="123">
        <v>0</v>
      </c>
      <c r="AL37" s="123">
        <v>0</v>
      </c>
      <c r="AM37" s="123">
        <v>0</v>
      </c>
      <c r="AN37" s="123">
        <v>0</v>
      </c>
      <c r="AO37" s="123">
        <v>0</v>
      </c>
      <c r="AP37" s="123">
        <v>0</v>
      </c>
      <c r="AQ37" s="123">
        <v>0</v>
      </c>
      <c r="AR37" s="123">
        <v>0</v>
      </c>
      <c r="AS37" s="123">
        <v>0</v>
      </c>
      <c r="AT37" s="123">
        <v>0</v>
      </c>
      <c r="AU37" s="123">
        <v>0</v>
      </c>
      <c r="AV37" s="123">
        <v>0</v>
      </c>
      <c r="AW37" s="123">
        <v>0</v>
      </c>
      <c r="AX37" s="123">
        <v>0</v>
      </c>
      <c r="AY37" s="123">
        <v>0</v>
      </c>
      <c r="AZ37" s="123">
        <v>0</v>
      </c>
      <c r="BA37" s="123">
        <v>0</v>
      </c>
      <c r="BB37" s="123">
        <v>0</v>
      </c>
      <c r="BC37" s="123">
        <v>0</v>
      </c>
      <c r="BD37" s="123">
        <v>0</v>
      </c>
      <c r="BE37" s="123">
        <v>0</v>
      </c>
      <c r="BF37" s="123">
        <v>0</v>
      </c>
      <c r="BG37" s="123">
        <v>0</v>
      </c>
    </row>
    <row r="38" spans="1:59" ht="15" x14ac:dyDescent="0.25">
      <c r="A38" s="199">
        <f>PowellInflow.Unregulated!A38</f>
        <v>45717</v>
      </c>
      <c r="B38" s="101">
        <v>1</v>
      </c>
      <c r="C38" s="101">
        <v>1</v>
      </c>
      <c r="D38" s="101">
        <v>1</v>
      </c>
      <c r="E38" s="108">
        <v>0</v>
      </c>
      <c r="F38" s="108">
        <v>0</v>
      </c>
      <c r="G38" s="108">
        <v>0</v>
      </c>
      <c r="H38" s="108">
        <v>0</v>
      </c>
      <c r="I38" s="108">
        <v>0</v>
      </c>
      <c r="J38" s="108">
        <v>0</v>
      </c>
      <c r="K38" s="108">
        <v>0</v>
      </c>
      <c r="L38" s="108">
        <v>0</v>
      </c>
      <c r="M38" s="108">
        <v>0</v>
      </c>
      <c r="N38" s="108">
        <v>0</v>
      </c>
      <c r="O38" s="108">
        <v>0</v>
      </c>
      <c r="P38" s="108">
        <v>0</v>
      </c>
      <c r="Q38" s="108">
        <v>0</v>
      </c>
      <c r="R38" s="108">
        <v>0</v>
      </c>
      <c r="S38" s="108">
        <v>0</v>
      </c>
      <c r="T38" s="108">
        <v>0</v>
      </c>
      <c r="U38" s="108">
        <v>0</v>
      </c>
      <c r="V38" s="108">
        <v>0</v>
      </c>
      <c r="W38" s="108">
        <v>0</v>
      </c>
      <c r="X38" s="108">
        <v>0</v>
      </c>
      <c r="Y38" s="108">
        <v>0</v>
      </c>
      <c r="Z38" s="108">
        <v>0</v>
      </c>
      <c r="AA38" s="108">
        <v>0</v>
      </c>
      <c r="AB38" s="108">
        <v>0</v>
      </c>
      <c r="AC38" s="108">
        <v>0</v>
      </c>
      <c r="AD38" s="108">
        <v>0</v>
      </c>
      <c r="AE38" s="108">
        <v>0</v>
      </c>
      <c r="AF38" s="108">
        <v>0</v>
      </c>
      <c r="AG38" s="108">
        <v>0</v>
      </c>
      <c r="AH38" s="123">
        <v>0</v>
      </c>
      <c r="AI38" s="123">
        <v>0</v>
      </c>
      <c r="AJ38" s="123">
        <v>0</v>
      </c>
      <c r="AK38" s="123">
        <v>0</v>
      </c>
      <c r="AL38" s="123">
        <v>0</v>
      </c>
      <c r="AM38" s="123">
        <v>0</v>
      </c>
      <c r="AN38" s="123">
        <v>0</v>
      </c>
      <c r="AO38" s="123">
        <v>0</v>
      </c>
      <c r="AP38" s="123">
        <v>0</v>
      </c>
      <c r="AQ38" s="123">
        <v>0</v>
      </c>
      <c r="AR38" s="123">
        <v>0</v>
      </c>
      <c r="AS38" s="123">
        <v>0</v>
      </c>
      <c r="AT38" s="123">
        <v>0</v>
      </c>
      <c r="AU38" s="123">
        <v>0</v>
      </c>
      <c r="AV38" s="123">
        <v>0</v>
      </c>
      <c r="AW38" s="123">
        <v>0</v>
      </c>
      <c r="AX38" s="123">
        <v>0</v>
      </c>
      <c r="AY38" s="123">
        <v>0</v>
      </c>
      <c r="AZ38" s="123">
        <v>0</v>
      </c>
      <c r="BA38" s="123">
        <v>0</v>
      </c>
      <c r="BB38" s="123">
        <v>0</v>
      </c>
      <c r="BC38" s="123">
        <v>0</v>
      </c>
      <c r="BD38" s="123">
        <v>0</v>
      </c>
      <c r="BE38" s="123">
        <v>0</v>
      </c>
      <c r="BF38" s="123">
        <v>0</v>
      </c>
      <c r="BG38" s="123">
        <v>0</v>
      </c>
    </row>
    <row r="39" spans="1:59" ht="15" x14ac:dyDescent="0.25">
      <c r="A39" s="199">
        <f>PowellInflow.Unregulated!A39</f>
        <v>45748</v>
      </c>
      <c r="B39" s="101">
        <v>1</v>
      </c>
      <c r="C39" s="101">
        <v>1</v>
      </c>
      <c r="D39" s="101">
        <v>1</v>
      </c>
      <c r="E39" s="108">
        <v>0</v>
      </c>
      <c r="F39" s="108">
        <v>0</v>
      </c>
      <c r="G39" s="108">
        <v>0</v>
      </c>
      <c r="H39" s="108">
        <v>0</v>
      </c>
      <c r="I39" s="108">
        <v>0</v>
      </c>
      <c r="J39" s="108">
        <v>0</v>
      </c>
      <c r="K39" s="108">
        <v>0</v>
      </c>
      <c r="L39" s="108">
        <v>0</v>
      </c>
      <c r="M39" s="108">
        <v>0</v>
      </c>
      <c r="N39" s="108">
        <v>0</v>
      </c>
      <c r="O39" s="108">
        <v>0</v>
      </c>
      <c r="P39" s="108">
        <v>0</v>
      </c>
      <c r="Q39" s="108">
        <v>0</v>
      </c>
      <c r="R39" s="108">
        <v>0</v>
      </c>
      <c r="S39" s="108">
        <v>0</v>
      </c>
      <c r="T39" s="108">
        <v>0</v>
      </c>
      <c r="U39" s="108">
        <v>0</v>
      </c>
      <c r="V39" s="108">
        <v>0</v>
      </c>
      <c r="W39" s="108">
        <v>0</v>
      </c>
      <c r="X39" s="108">
        <v>0</v>
      </c>
      <c r="Y39" s="108">
        <v>0</v>
      </c>
      <c r="Z39" s="108">
        <v>0</v>
      </c>
      <c r="AA39" s="108">
        <v>0</v>
      </c>
      <c r="AB39" s="108">
        <v>0</v>
      </c>
      <c r="AC39" s="108">
        <v>0</v>
      </c>
      <c r="AD39" s="108">
        <v>0</v>
      </c>
      <c r="AE39" s="108">
        <v>0</v>
      </c>
      <c r="AF39" s="108">
        <v>0</v>
      </c>
      <c r="AG39" s="108">
        <v>0</v>
      </c>
      <c r="AH39" s="123">
        <v>0</v>
      </c>
      <c r="AI39" s="123">
        <v>0</v>
      </c>
      <c r="AJ39" s="123">
        <v>0</v>
      </c>
      <c r="AK39" s="123">
        <v>0</v>
      </c>
      <c r="AL39" s="123">
        <v>0</v>
      </c>
      <c r="AM39" s="123">
        <v>0</v>
      </c>
      <c r="AN39" s="123">
        <v>0</v>
      </c>
      <c r="AO39" s="123">
        <v>0</v>
      </c>
      <c r="AP39" s="123">
        <v>0</v>
      </c>
      <c r="AQ39" s="123">
        <v>0</v>
      </c>
      <c r="AR39" s="123">
        <v>0</v>
      </c>
      <c r="AS39" s="123">
        <v>0</v>
      </c>
      <c r="AT39" s="123">
        <v>0</v>
      </c>
      <c r="AU39" s="123">
        <v>0</v>
      </c>
      <c r="AV39" s="123">
        <v>0</v>
      </c>
      <c r="AW39" s="123">
        <v>0</v>
      </c>
      <c r="AX39" s="123">
        <v>0</v>
      </c>
      <c r="AY39" s="123">
        <v>0</v>
      </c>
      <c r="AZ39" s="123">
        <v>0</v>
      </c>
      <c r="BA39" s="123">
        <v>0</v>
      </c>
      <c r="BB39" s="123">
        <v>0</v>
      </c>
      <c r="BC39" s="123">
        <v>0</v>
      </c>
      <c r="BD39" s="123">
        <v>0</v>
      </c>
      <c r="BE39" s="123">
        <v>0</v>
      </c>
      <c r="BF39" s="123">
        <v>0</v>
      </c>
      <c r="BG39" s="123">
        <v>0</v>
      </c>
    </row>
    <row r="40" spans="1:59" ht="15" x14ac:dyDescent="0.25">
      <c r="A40" s="199">
        <f>PowellInflow.Unregulated!A40</f>
        <v>45778</v>
      </c>
      <c r="B40" s="101">
        <v>1</v>
      </c>
      <c r="C40" s="101">
        <v>1</v>
      </c>
      <c r="D40" s="101">
        <v>1</v>
      </c>
      <c r="E40" s="108">
        <v>0</v>
      </c>
      <c r="F40" s="108">
        <v>0</v>
      </c>
      <c r="G40" s="108">
        <v>0</v>
      </c>
      <c r="H40" s="108">
        <v>0</v>
      </c>
      <c r="I40" s="108">
        <v>0</v>
      </c>
      <c r="J40" s="108">
        <v>0</v>
      </c>
      <c r="K40" s="108">
        <v>0</v>
      </c>
      <c r="L40" s="108">
        <v>0</v>
      </c>
      <c r="M40" s="108">
        <v>0</v>
      </c>
      <c r="N40" s="108">
        <v>0</v>
      </c>
      <c r="O40" s="108">
        <v>0</v>
      </c>
      <c r="P40" s="108">
        <v>0</v>
      </c>
      <c r="Q40" s="108">
        <v>0</v>
      </c>
      <c r="R40" s="108">
        <v>0</v>
      </c>
      <c r="S40" s="108">
        <v>0</v>
      </c>
      <c r="T40" s="108">
        <v>0</v>
      </c>
      <c r="U40" s="108">
        <v>0</v>
      </c>
      <c r="V40" s="108">
        <v>0</v>
      </c>
      <c r="W40" s="108">
        <v>0</v>
      </c>
      <c r="X40" s="108">
        <v>0</v>
      </c>
      <c r="Y40" s="108">
        <v>0</v>
      </c>
      <c r="Z40" s="108">
        <v>0</v>
      </c>
      <c r="AA40" s="108">
        <v>0</v>
      </c>
      <c r="AB40" s="108">
        <v>0</v>
      </c>
      <c r="AC40" s="108">
        <v>0</v>
      </c>
      <c r="AD40" s="108">
        <v>0</v>
      </c>
      <c r="AE40" s="108">
        <v>0</v>
      </c>
      <c r="AF40" s="108">
        <v>0</v>
      </c>
      <c r="AG40" s="108">
        <v>0</v>
      </c>
      <c r="AH40" s="123">
        <v>0</v>
      </c>
      <c r="AI40" s="123">
        <v>0</v>
      </c>
      <c r="AJ40" s="123">
        <v>0</v>
      </c>
      <c r="AK40" s="123">
        <v>0</v>
      </c>
      <c r="AL40" s="123">
        <v>0</v>
      </c>
      <c r="AM40" s="123">
        <v>0</v>
      </c>
      <c r="AN40" s="123">
        <v>0</v>
      </c>
      <c r="AO40" s="123">
        <v>0</v>
      </c>
      <c r="AP40" s="123">
        <v>0</v>
      </c>
      <c r="AQ40" s="123">
        <v>0</v>
      </c>
      <c r="AR40" s="123">
        <v>0</v>
      </c>
      <c r="AS40" s="123">
        <v>0</v>
      </c>
      <c r="AT40" s="123">
        <v>0</v>
      </c>
      <c r="AU40" s="123">
        <v>0</v>
      </c>
      <c r="AV40" s="123">
        <v>0</v>
      </c>
      <c r="AW40" s="123">
        <v>0</v>
      </c>
      <c r="AX40" s="123">
        <v>0</v>
      </c>
      <c r="AY40" s="123">
        <v>0</v>
      </c>
      <c r="AZ40" s="123">
        <v>0</v>
      </c>
      <c r="BA40" s="123">
        <v>0</v>
      </c>
      <c r="BB40" s="123">
        <v>0</v>
      </c>
      <c r="BC40" s="123">
        <v>0</v>
      </c>
      <c r="BD40" s="123">
        <v>0</v>
      </c>
      <c r="BE40" s="123">
        <v>0</v>
      </c>
      <c r="BF40" s="123">
        <v>0</v>
      </c>
      <c r="BG40" s="123">
        <v>0</v>
      </c>
    </row>
    <row r="41" spans="1:59" ht="15" x14ac:dyDescent="0.25">
      <c r="A41" s="199">
        <f>PowellInflow.Unregulated!A41</f>
        <v>45809</v>
      </c>
      <c r="B41" s="101">
        <v>1</v>
      </c>
      <c r="C41" s="101">
        <v>1</v>
      </c>
      <c r="D41" s="101">
        <v>1</v>
      </c>
      <c r="E41" s="108">
        <v>0</v>
      </c>
      <c r="F41" s="108">
        <v>0</v>
      </c>
      <c r="G41" s="108">
        <v>0</v>
      </c>
      <c r="H41" s="108">
        <v>0</v>
      </c>
      <c r="I41" s="108">
        <v>0</v>
      </c>
      <c r="J41" s="108">
        <v>0</v>
      </c>
      <c r="K41" s="108">
        <v>0</v>
      </c>
      <c r="L41" s="108">
        <v>0</v>
      </c>
      <c r="M41" s="108">
        <v>0</v>
      </c>
      <c r="N41" s="108">
        <v>0</v>
      </c>
      <c r="O41" s="108">
        <v>0</v>
      </c>
      <c r="P41" s="108">
        <v>0</v>
      </c>
      <c r="Q41" s="108">
        <v>0</v>
      </c>
      <c r="R41" s="108">
        <v>0</v>
      </c>
      <c r="S41" s="108">
        <v>0</v>
      </c>
      <c r="T41" s="108">
        <v>0</v>
      </c>
      <c r="U41" s="108">
        <v>0</v>
      </c>
      <c r="V41" s="108">
        <v>0</v>
      </c>
      <c r="W41" s="108">
        <v>0</v>
      </c>
      <c r="X41" s="108">
        <v>0</v>
      </c>
      <c r="Y41" s="108">
        <v>0</v>
      </c>
      <c r="Z41" s="108">
        <v>0</v>
      </c>
      <c r="AA41" s="108">
        <v>0</v>
      </c>
      <c r="AB41" s="108">
        <v>0</v>
      </c>
      <c r="AC41" s="108">
        <v>0</v>
      </c>
      <c r="AD41" s="108">
        <v>0</v>
      </c>
      <c r="AE41" s="108">
        <v>0</v>
      </c>
      <c r="AF41" s="108">
        <v>0</v>
      </c>
      <c r="AG41" s="108">
        <v>0</v>
      </c>
      <c r="AH41" s="123">
        <v>0</v>
      </c>
      <c r="AI41" s="123">
        <v>0</v>
      </c>
      <c r="AJ41" s="123">
        <v>0</v>
      </c>
      <c r="AK41" s="123">
        <v>0</v>
      </c>
      <c r="AL41" s="123">
        <v>0</v>
      </c>
      <c r="AM41" s="123">
        <v>0</v>
      </c>
      <c r="AN41" s="123">
        <v>0</v>
      </c>
      <c r="AO41" s="123">
        <v>0</v>
      </c>
      <c r="AP41" s="123">
        <v>0</v>
      </c>
      <c r="AQ41" s="123">
        <v>0</v>
      </c>
      <c r="AR41" s="123">
        <v>0</v>
      </c>
      <c r="AS41" s="123">
        <v>0</v>
      </c>
      <c r="AT41" s="123">
        <v>0</v>
      </c>
      <c r="AU41" s="123">
        <v>0</v>
      </c>
      <c r="AV41" s="123">
        <v>0</v>
      </c>
      <c r="AW41" s="123">
        <v>0</v>
      </c>
      <c r="AX41" s="123">
        <v>0</v>
      </c>
      <c r="AY41" s="123">
        <v>0</v>
      </c>
      <c r="AZ41" s="123">
        <v>0</v>
      </c>
      <c r="BA41" s="123">
        <v>0</v>
      </c>
      <c r="BB41" s="123">
        <v>0</v>
      </c>
      <c r="BC41" s="123">
        <v>0</v>
      </c>
      <c r="BD41" s="123">
        <v>0</v>
      </c>
      <c r="BE41" s="123">
        <v>0</v>
      </c>
      <c r="BF41" s="123">
        <v>0</v>
      </c>
      <c r="BG41" s="123">
        <v>0</v>
      </c>
    </row>
    <row r="42" spans="1:59" ht="15" x14ac:dyDescent="0.25">
      <c r="A42" s="199">
        <f>PowellInflow.Unregulated!A42</f>
        <v>45839</v>
      </c>
      <c r="B42" s="101">
        <v>1</v>
      </c>
      <c r="C42" s="101">
        <v>1</v>
      </c>
      <c r="D42" s="101">
        <v>1</v>
      </c>
      <c r="E42" s="108">
        <v>0</v>
      </c>
      <c r="F42" s="108">
        <v>0</v>
      </c>
      <c r="G42" s="108">
        <v>0</v>
      </c>
      <c r="H42" s="108">
        <v>0</v>
      </c>
      <c r="I42" s="108">
        <v>0</v>
      </c>
      <c r="J42" s="108">
        <v>0</v>
      </c>
      <c r="K42" s="108">
        <v>0</v>
      </c>
      <c r="L42" s="108">
        <v>0</v>
      </c>
      <c r="M42" s="108">
        <v>0</v>
      </c>
      <c r="N42" s="108">
        <v>0</v>
      </c>
      <c r="O42" s="108">
        <v>0</v>
      </c>
      <c r="P42" s="108">
        <v>0</v>
      </c>
      <c r="Q42" s="108">
        <v>0</v>
      </c>
      <c r="R42" s="108">
        <v>0</v>
      </c>
      <c r="S42" s="108">
        <v>0</v>
      </c>
      <c r="T42" s="108">
        <v>0</v>
      </c>
      <c r="U42" s="108">
        <v>0</v>
      </c>
      <c r="V42" s="108">
        <v>0</v>
      </c>
      <c r="W42" s="108">
        <v>0</v>
      </c>
      <c r="X42" s="108">
        <v>0</v>
      </c>
      <c r="Y42" s="108">
        <v>0</v>
      </c>
      <c r="Z42" s="108">
        <v>0</v>
      </c>
      <c r="AA42" s="108">
        <v>0</v>
      </c>
      <c r="AB42" s="108">
        <v>0</v>
      </c>
      <c r="AC42" s="108">
        <v>0</v>
      </c>
      <c r="AD42" s="108">
        <v>0</v>
      </c>
      <c r="AE42" s="108">
        <v>0</v>
      </c>
      <c r="AF42" s="108">
        <v>0</v>
      </c>
      <c r="AG42" s="108">
        <v>0</v>
      </c>
      <c r="AH42" s="123">
        <v>0</v>
      </c>
      <c r="AI42" s="123">
        <v>0</v>
      </c>
      <c r="AJ42" s="123">
        <v>0</v>
      </c>
      <c r="AK42" s="123">
        <v>0</v>
      </c>
      <c r="AL42" s="123">
        <v>0</v>
      </c>
      <c r="AM42" s="123">
        <v>0</v>
      </c>
      <c r="AN42" s="123">
        <v>0</v>
      </c>
      <c r="AO42" s="123">
        <v>0</v>
      </c>
      <c r="AP42" s="123">
        <v>0</v>
      </c>
      <c r="AQ42" s="123">
        <v>0</v>
      </c>
      <c r="AR42" s="123">
        <v>0</v>
      </c>
      <c r="AS42" s="123">
        <v>0</v>
      </c>
      <c r="AT42" s="123">
        <v>0</v>
      </c>
      <c r="AU42" s="123">
        <v>0</v>
      </c>
      <c r="AV42" s="123">
        <v>0</v>
      </c>
      <c r="AW42" s="123">
        <v>0</v>
      </c>
      <c r="AX42" s="123">
        <v>0</v>
      </c>
      <c r="AY42" s="123">
        <v>0</v>
      </c>
      <c r="AZ42" s="123">
        <v>0</v>
      </c>
      <c r="BA42" s="123">
        <v>0</v>
      </c>
      <c r="BB42" s="123">
        <v>0</v>
      </c>
      <c r="BC42" s="123">
        <v>0</v>
      </c>
      <c r="BD42" s="123">
        <v>0</v>
      </c>
      <c r="BE42" s="123">
        <v>0</v>
      </c>
      <c r="BF42" s="123">
        <v>0</v>
      </c>
      <c r="BG42" s="123">
        <v>0</v>
      </c>
    </row>
    <row r="43" spans="1:59" ht="15" x14ac:dyDescent="0.25">
      <c r="A43" s="199">
        <f>PowellInflow.Unregulated!A43</f>
        <v>45870</v>
      </c>
      <c r="B43" s="101">
        <v>1</v>
      </c>
      <c r="C43" s="101">
        <v>1</v>
      </c>
      <c r="D43" s="101">
        <v>1</v>
      </c>
      <c r="E43" s="108">
        <v>0</v>
      </c>
      <c r="F43" s="108">
        <v>0</v>
      </c>
      <c r="G43" s="108">
        <v>0</v>
      </c>
      <c r="H43" s="108">
        <v>0</v>
      </c>
      <c r="I43" s="108">
        <v>0</v>
      </c>
      <c r="J43" s="108">
        <v>0</v>
      </c>
      <c r="K43" s="108">
        <v>0</v>
      </c>
      <c r="L43" s="108">
        <v>0</v>
      </c>
      <c r="M43" s="108">
        <v>0</v>
      </c>
      <c r="N43" s="108">
        <v>0</v>
      </c>
      <c r="O43" s="108">
        <v>0</v>
      </c>
      <c r="P43" s="108">
        <v>0</v>
      </c>
      <c r="Q43" s="108">
        <v>0</v>
      </c>
      <c r="R43" s="108">
        <v>0</v>
      </c>
      <c r="S43" s="108">
        <v>0</v>
      </c>
      <c r="T43" s="108">
        <v>0</v>
      </c>
      <c r="U43" s="108">
        <v>0</v>
      </c>
      <c r="V43" s="108">
        <v>0</v>
      </c>
      <c r="W43" s="108">
        <v>0</v>
      </c>
      <c r="X43" s="108">
        <v>0</v>
      </c>
      <c r="Y43" s="108">
        <v>0</v>
      </c>
      <c r="Z43" s="108">
        <v>0</v>
      </c>
      <c r="AA43" s="108">
        <v>0</v>
      </c>
      <c r="AB43" s="108">
        <v>0</v>
      </c>
      <c r="AC43" s="108">
        <v>0</v>
      </c>
      <c r="AD43" s="108">
        <v>0</v>
      </c>
      <c r="AE43" s="108">
        <v>0</v>
      </c>
      <c r="AF43" s="108">
        <v>0</v>
      </c>
      <c r="AG43" s="108">
        <v>0</v>
      </c>
      <c r="AH43" s="123">
        <v>0</v>
      </c>
      <c r="AI43" s="123">
        <v>0</v>
      </c>
      <c r="AJ43" s="123">
        <v>0</v>
      </c>
      <c r="AK43" s="123">
        <v>0</v>
      </c>
      <c r="AL43" s="123">
        <v>0</v>
      </c>
      <c r="AM43" s="123">
        <v>0</v>
      </c>
      <c r="AN43" s="123">
        <v>0</v>
      </c>
      <c r="AO43" s="123">
        <v>0</v>
      </c>
      <c r="AP43" s="123">
        <v>0</v>
      </c>
      <c r="AQ43" s="123">
        <v>0</v>
      </c>
      <c r="AR43" s="123">
        <v>0</v>
      </c>
      <c r="AS43" s="123">
        <v>0</v>
      </c>
      <c r="AT43" s="123">
        <v>0</v>
      </c>
      <c r="AU43" s="123">
        <v>0</v>
      </c>
      <c r="AV43" s="123">
        <v>0</v>
      </c>
      <c r="AW43" s="123">
        <v>0</v>
      </c>
      <c r="AX43" s="123">
        <v>0</v>
      </c>
      <c r="AY43" s="123">
        <v>0</v>
      </c>
      <c r="AZ43" s="123">
        <v>0</v>
      </c>
      <c r="BA43" s="123">
        <v>0</v>
      </c>
      <c r="BB43" s="123">
        <v>0</v>
      </c>
      <c r="BC43" s="123">
        <v>0</v>
      </c>
      <c r="BD43" s="123">
        <v>0</v>
      </c>
      <c r="BE43" s="123">
        <v>0</v>
      </c>
      <c r="BF43" s="123">
        <v>0</v>
      </c>
      <c r="BG43" s="123">
        <v>0</v>
      </c>
    </row>
    <row r="44" spans="1:59" ht="15" x14ac:dyDescent="0.25">
      <c r="A44" s="199">
        <f>PowellInflow.Unregulated!A44</f>
        <v>45901</v>
      </c>
      <c r="B44" s="101">
        <v>1</v>
      </c>
      <c r="C44" s="101">
        <v>1</v>
      </c>
      <c r="D44" s="101">
        <v>1</v>
      </c>
      <c r="E44" s="108">
        <v>0</v>
      </c>
      <c r="F44" s="108">
        <v>0</v>
      </c>
      <c r="G44" s="108">
        <v>0</v>
      </c>
      <c r="H44" s="108">
        <v>0</v>
      </c>
      <c r="I44" s="108">
        <v>0</v>
      </c>
      <c r="J44" s="108">
        <v>0</v>
      </c>
      <c r="K44" s="108">
        <v>0</v>
      </c>
      <c r="L44" s="108">
        <v>0</v>
      </c>
      <c r="M44" s="108">
        <v>0</v>
      </c>
      <c r="N44" s="108">
        <v>0</v>
      </c>
      <c r="O44" s="108">
        <v>0</v>
      </c>
      <c r="P44" s="108">
        <v>0</v>
      </c>
      <c r="Q44" s="108">
        <v>0</v>
      </c>
      <c r="R44" s="108">
        <v>0</v>
      </c>
      <c r="S44" s="108">
        <v>0</v>
      </c>
      <c r="T44" s="108">
        <v>0</v>
      </c>
      <c r="U44" s="108">
        <v>0</v>
      </c>
      <c r="V44" s="108">
        <v>0</v>
      </c>
      <c r="W44" s="108">
        <v>0</v>
      </c>
      <c r="X44" s="108">
        <v>0</v>
      </c>
      <c r="Y44" s="108">
        <v>0</v>
      </c>
      <c r="Z44" s="108">
        <v>0</v>
      </c>
      <c r="AA44" s="108">
        <v>0</v>
      </c>
      <c r="AB44" s="108">
        <v>0</v>
      </c>
      <c r="AC44" s="108">
        <v>0</v>
      </c>
      <c r="AD44" s="108">
        <v>0</v>
      </c>
      <c r="AE44" s="108">
        <v>0</v>
      </c>
      <c r="AF44" s="108">
        <v>0</v>
      </c>
      <c r="AG44" s="108">
        <v>0</v>
      </c>
      <c r="AH44" s="123">
        <v>0</v>
      </c>
      <c r="AI44" s="123">
        <v>0</v>
      </c>
      <c r="AJ44" s="123">
        <v>0</v>
      </c>
      <c r="AK44" s="123">
        <v>0</v>
      </c>
      <c r="AL44" s="123">
        <v>0</v>
      </c>
      <c r="AM44" s="123">
        <v>0</v>
      </c>
      <c r="AN44" s="123">
        <v>0</v>
      </c>
      <c r="AO44" s="123">
        <v>0</v>
      </c>
      <c r="AP44" s="123">
        <v>0</v>
      </c>
      <c r="AQ44" s="123">
        <v>0</v>
      </c>
      <c r="AR44" s="123">
        <v>0</v>
      </c>
      <c r="AS44" s="123">
        <v>0</v>
      </c>
      <c r="AT44" s="123">
        <v>0</v>
      </c>
      <c r="AU44" s="123">
        <v>0</v>
      </c>
      <c r="AV44" s="123">
        <v>0</v>
      </c>
      <c r="AW44" s="123">
        <v>0</v>
      </c>
      <c r="AX44" s="123">
        <v>0</v>
      </c>
      <c r="AY44" s="123">
        <v>0</v>
      </c>
      <c r="AZ44" s="123">
        <v>0</v>
      </c>
      <c r="BA44" s="123">
        <v>0</v>
      </c>
      <c r="BB44" s="123">
        <v>0</v>
      </c>
      <c r="BC44" s="123">
        <v>0</v>
      </c>
      <c r="BD44" s="123">
        <v>0</v>
      </c>
      <c r="BE44" s="123">
        <v>0</v>
      </c>
      <c r="BF44" s="123">
        <v>0</v>
      </c>
      <c r="BG44" s="123">
        <v>0</v>
      </c>
    </row>
    <row r="45" spans="1:59" ht="15" x14ac:dyDescent="0.25">
      <c r="A45" s="199">
        <f>PowellInflow.Unregulated!A45</f>
        <v>45931</v>
      </c>
      <c r="B45" s="101">
        <v>1</v>
      </c>
      <c r="C45" s="101">
        <v>1</v>
      </c>
      <c r="D45" s="101">
        <v>1</v>
      </c>
      <c r="E45" s="108">
        <v>0</v>
      </c>
      <c r="F45" s="108">
        <v>0</v>
      </c>
      <c r="G45" s="108">
        <v>0</v>
      </c>
      <c r="H45" s="108">
        <v>0</v>
      </c>
      <c r="I45" s="108">
        <v>0</v>
      </c>
      <c r="J45" s="108">
        <v>0</v>
      </c>
      <c r="K45" s="108">
        <v>0</v>
      </c>
      <c r="L45" s="108">
        <v>0</v>
      </c>
      <c r="M45" s="108">
        <v>0</v>
      </c>
      <c r="N45" s="108">
        <v>0</v>
      </c>
      <c r="O45" s="108">
        <v>0</v>
      </c>
      <c r="P45" s="108">
        <v>0</v>
      </c>
      <c r="Q45" s="108">
        <v>0</v>
      </c>
      <c r="R45" s="108">
        <v>0</v>
      </c>
      <c r="S45" s="108">
        <v>0</v>
      </c>
      <c r="T45" s="108">
        <v>0</v>
      </c>
      <c r="U45" s="108">
        <v>0</v>
      </c>
      <c r="V45" s="108">
        <v>0</v>
      </c>
      <c r="W45" s="108">
        <v>0</v>
      </c>
      <c r="X45" s="108">
        <v>0</v>
      </c>
      <c r="Y45" s="108">
        <v>0</v>
      </c>
      <c r="Z45" s="108">
        <v>0</v>
      </c>
      <c r="AA45" s="108">
        <v>0</v>
      </c>
      <c r="AB45" s="108">
        <v>0</v>
      </c>
      <c r="AC45" s="108">
        <v>0</v>
      </c>
      <c r="AD45" s="108">
        <v>0</v>
      </c>
      <c r="AE45" s="108">
        <v>0</v>
      </c>
      <c r="AF45" s="108">
        <v>0</v>
      </c>
      <c r="AG45" s="108">
        <v>0</v>
      </c>
      <c r="AH45" s="123">
        <v>0</v>
      </c>
      <c r="AI45" s="123">
        <v>0</v>
      </c>
      <c r="AJ45" s="123">
        <v>0</v>
      </c>
      <c r="AK45" s="123">
        <v>0</v>
      </c>
      <c r="AL45" s="123">
        <v>0</v>
      </c>
      <c r="AM45" s="123">
        <v>0</v>
      </c>
      <c r="AN45" s="123">
        <v>0</v>
      </c>
      <c r="AO45" s="123">
        <v>0</v>
      </c>
      <c r="AP45" s="123">
        <v>0</v>
      </c>
      <c r="AQ45" s="123">
        <v>0</v>
      </c>
      <c r="AR45" s="123">
        <v>0</v>
      </c>
      <c r="AS45" s="123">
        <v>0</v>
      </c>
      <c r="AT45" s="123">
        <v>0</v>
      </c>
      <c r="AU45" s="123">
        <v>0</v>
      </c>
      <c r="AV45" s="123">
        <v>0</v>
      </c>
      <c r="AW45" s="123">
        <v>0</v>
      </c>
      <c r="AX45" s="123">
        <v>0</v>
      </c>
      <c r="AY45" s="123">
        <v>0</v>
      </c>
      <c r="AZ45" s="123">
        <v>0</v>
      </c>
      <c r="BA45" s="123">
        <v>0</v>
      </c>
      <c r="BB45" s="123">
        <v>0</v>
      </c>
      <c r="BC45" s="123">
        <v>0</v>
      </c>
      <c r="BD45" s="123">
        <v>0</v>
      </c>
      <c r="BE45" s="123">
        <v>0</v>
      </c>
      <c r="BF45" s="123">
        <v>0</v>
      </c>
      <c r="BG45" s="123">
        <v>0</v>
      </c>
    </row>
    <row r="46" spans="1:59" ht="15" x14ac:dyDescent="0.25">
      <c r="A46" s="199">
        <f>PowellInflow.Unregulated!A46</f>
        <v>45962</v>
      </c>
      <c r="B46" s="101">
        <v>1</v>
      </c>
      <c r="C46" s="101">
        <v>1</v>
      </c>
      <c r="D46" s="101">
        <v>1</v>
      </c>
      <c r="E46" s="108">
        <v>0</v>
      </c>
      <c r="F46" s="108">
        <v>0</v>
      </c>
      <c r="G46" s="108">
        <v>0</v>
      </c>
      <c r="H46" s="108">
        <v>0</v>
      </c>
      <c r="I46" s="108">
        <v>0</v>
      </c>
      <c r="J46" s="108">
        <v>0</v>
      </c>
      <c r="K46" s="108">
        <v>0</v>
      </c>
      <c r="L46" s="108">
        <v>0</v>
      </c>
      <c r="M46" s="108">
        <v>0</v>
      </c>
      <c r="N46" s="108">
        <v>0</v>
      </c>
      <c r="O46" s="108">
        <v>0</v>
      </c>
      <c r="P46" s="108">
        <v>0</v>
      </c>
      <c r="Q46" s="108">
        <v>0</v>
      </c>
      <c r="R46" s="108">
        <v>0</v>
      </c>
      <c r="S46" s="108">
        <v>0</v>
      </c>
      <c r="T46" s="108">
        <v>0</v>
      </c>
      <c r="U46" s="108">
        <v>0</v>
      </c>
      <c r="V46" s="108">
        <v>0</v>
      </c>
      <c r="W46" s="108">
        <v>0</v>
      </c>
      <c r="X46" s="108">
        <v>0</v>
      </c>
      <c r="Y46" s="108">
        <v>0</v>
      </c>
      <c r="Z46" s="108">
        <v>0</v>
      </c>
      <c r="AA46" s="108">
        <v>0</v>
      </c>
      <c r="AB46" s="108">
        <v>0</v>
      </c>
      <c r="AC46" s="108">
        <v>0</v>
      </c>
      <c r="AD46" s="108">
        <v>0</v>
      </c>
      <c r="AE46" s="108">
        <v>0</v>
      </c>
      <c r="AF46" s="108">
        <v>0</v>
      </c>
      <c r="AG46" s="108">
        <v>0</v>
      </c>
      <c r="AH46" s="123">
        <v>0</v>
      </c>
      <c r="AI46" s="123">
        <v>0</v>
      </c>
      <c r="AJ46" s="123">
        <v>0</v>
      </c>
      <c r="AK46" s="123">
        <v>0</v>
      </c>
      <c r="AL46" s="123">
        <v>0</v>
      </c>
      <c r="AM46" s="123">
        <v>0</v>
      </c>
      <c r="AN46" s="123">
        <v>0</v>
      </c>
      <c r="AO46" s="123">
        <v>0</v>
      </c>
      <c r="AP46" s="123">
        <v>0</v>
      </c>
      <c r="AQ46" s="123">
        <v>0</v>
      </c>
      <c r="AR46" s="123">
        <v>0</v>
      </c>
      <c r="AS46" s="123">
        <v>0</v>
      </c>
      <c r="AT46" s="123">
        <v>0</v>
      </c>
      <c r="AU46" s="123">
        <v>0</v>
      </c>
      <c r="AV46" s="123">
        <v>0</v>
      </c>
      <c r="AW46" s="123">
        <v>0</v>
      </c>
      <c r="AX46" s="123">
        <v>0</v>
      </c>
      <c r="AY46" s="123">
        <v>0</v>
      </c>
      <c r="AZ46" s="123">
        <v>0</v>
      </c>
      <c r="BA46" s="123">
        <v>0</v>
      </c>
      <c r="BB46" s="123">
        <v>0</v>
      </c>
      <c r="BC46" s="123">
        <v>0</v>
      </c>
      <c r="BD46" s="123">
        <v>0</v>
      </c>
      <c r="BE46" s="123">
        <v>0</v>
      </c>
      <c r="BF46" s="123">
        <v>0</v>
      </c>
      <c r="BG46" s="123">
        <v>0</v>
      </c>
    </row>
    <row r="47" spans="1:59" ht="15" x14ac:dyDescent="0.25">
      <c r="A47" s="199">
        <f>PowellInflow.Unregulated!A47</f>
        <v>45992</v>
      </c>
      <c r="B47" s="101">
        <v>1</v>
      </c>
      <c r="C47" s="101">
        <v>1</v>
      </c>
      <c r="D47" s="101">
        <v>1</v>
      </c>
      <c r="E47" s="108">
        <v>0</v>
      </c>
      <c r="F47" s="108">
        <v>0</v>
      </c>
      <c r="G47" s="108">
        <v>0</v>
      </c>
      <c r="H47" s="108">
        <v>0</v>
      </c>
      <c r="I47" s="108">
        <v>0</v>
      </c>
      <c r="J47" s="108">
        <v>0</v>
      </c>
      <c r="K47" s="108">
        <v>0</v>
      </c>
      <c r="L47" s="108">
        <v>0</v>
      </c>
      <c r="M47" s="108">
        <v>0</v>
      </c>
      <c r="N47" s="108">
        <v>0</v>
      </c>
      <c r="O47" s="108">
        <v>0</v>
      </c>
      <c r="P47" s="108">
        <v>0</v>
      </c>
      <c r="Q47" s="108">
        <v>0</v>
      </c>
      <c r="R47" s="108">
        <v>0</v>
      </c>
      <c r="S47" s="108">
        <v>0</v>
      </c>
      <c r="T47" s="108">
        <v>0</v>
      </c>
      <c r="U47" s="108">
        <v>0</v>
      </c>
      <c r="V47" s="108">
        <v>0</v>
      </c>
      <c r="W47" s="108">
        <v>0</v>
      </c>
      <c r="X47" s="108">
        <v>0</v>
      </c>
      <c r="Y47" s="108">
        <v>0</v>
      </c>
      <c r="Z47" s="108">
        <v>0</v>
      </c>
      <c r="AA47" s="108">
        <v>0</v>
      </c>
      <c r="AB47" s="108">
        <v>0</v>
      </c>
      <c r="AC47" s="108">
        <v>0</v>
      </c>
      <c r="AD47" s="108">
        <v>0</v>
      </c>
      <c r="AE47" s="108">
        <v>0</v>
      </c>
      <c r="AF47" s="108">
        <v>0</v>
      </c>
      <c r="AG47" s="108">
        <v>0</v>
      </c>
      <c r="AH47" s="123">
        <v>0</v>
      </c>
      <c r="AI47" s="123">
        <v>0</v>
      </c>
      <c r="AJ47" s="123">
        <v>0</v>
      </c>
      <c r="AK47" s="123">
        <v>0</v>
      </c>
      <c r="AL47" s="123">
        <v>0</v>
      </c>
      <c r="AM47" s="123">
        <v>0</v>
      </c>
      <c r="AN47" s="123">
        <v>0</v>
      </c>
      <c r="AO47" s="123">
        <v>0</v>
      </c>
      <c r="AP47" s="123">
        <v>0</v>
      </c>
      <c r="AQ47" s="123">
        <v>0</v>
      </c>
      <c r="AR47" s="123">
        <v>0</v>
      </c>
      <c r="AS47" s="123">
        <v>0</v>
      </c>
      <c r="AT47" s="123">
        <v>0</v>
      </c>
      <c r="AU47" s="123">
        <v>0</v>
      </c>
      <c r="AV47" s="123">
        <v>0</v>
      </c>
      <c r="AW47" s="123">
        <v>0</v>
      </c>
      <c r="AX47" s="123">
        <v>0</v>
      </c>
      <c r="AY47" s="123">
        <v>0</v>
      </c>
      <c r="AZ47" s="123">
        <v>0</v>
      </c>
      <c r="BA47" s="123">
        <v>0</v>
      </c>
      <c r="BB47" s="123">
        <v>0</v>
      </c>
      <c r="BC47" s="123">
        <v>0</v>
      </c>
      <c r="BD47" s="123">
        <v>0</v>
      </c>
      <c r="BE47" s="123">
        <v>0</v>
      </c>
      <c r="BF47" s="123">
        <v>0</v>
      </c>
      <c r="BG47" s="123">
        <v>0</v>
      </c>
    </row>
    <row r="48" spans="1:59" ht="15" x14ac:dyDescent="0.25">
      <c r="A48" s="199">
        <f>PowellInflow.Unregulated!A48</f>
        <v>46023</v>
      </c>
      <c r="B48" s="101">
        <v>1</v>
      </c>
      <c r="C48" s="101">
        <v>1</v>
      </c>
      <c r="D48" s="101">
        <v>1</v>
      </c>
      <c r="E48" s="108">
        <v>0</v>
      </c>
      <c r="F48" s="108">
        <v>0</v>
      </c>
      <c r="G48" s="108">
        <v>0</v>
      </c>
      <c r="H48" s="108">
        <v>0</v>
      </c>
      <c r="I48" s="108">
        <v>0</v>
      </c>
      <c r="J48" s="108">
        <v>0</v>
      </c>
      <c r="K48" s="108">
        <v>0</v>
      </c>
      <c r="L48" s="108">
        <v>0</v>
      </c>
      <c r="M48" s="108">
        <v>0</v>
      </c>
      <c r="N48" s="108">
        <v>0</v>
      </c>
      <c r="O48" s="108">
        <v>0</v>
      </c>
      <c r="P48" s="108">
        <v>0</v>
      </c>
      <c r="Q48" s="108">
        <v>0</v>
      </c>
      <c r="R48" s="108">
        <v>0</v>
      </c>
      <c r="S48" s="108">
        <v>0</v>
      </c>
      <c r="T48" s="108">
        <v>0</v>
      </c>
      <c r="U48" s="108">
        <v>0</v>
      </c>
      <c r="V48" s="108">
        <v>0</v>
      </c>
      <c r="W48" s="108">
        <v>0</v>
      </c>
      <c r="X48" s="108">
        <v>0</v>
      </c>
      <c r="Y48" s="108">
        <v>0</v>
      </c>
      <c r="Z48" s="108">
        <v>0</v>
      </c>
      <c r="AA48" s="108">
        <v>0</v>
      </c>
      <c r="AB48" s="108">
        <v>0</v>
      </c>
      <c r="AC48" s="108">
        <v>0</v>
      </c>
      <c r="AD48" s="108">
        <v>0</v>
      </c>
      <c r="AE48" s="108">
        <v>0</v>
      </c>
      <c r="AF48" s="108">
        <v>0</v>
      </c>
      <c r="AG48" s="108">
        <v>0</v>
      </c>
      <c r="AH48" s="123">
        <v>0</v>
      </c>
      <c r="AI48" s="123">
        <v>0</v>
      </c>
      <c r="AJ48" s="123">
        <v>0</v>
      </c>
      <c r="AK48" s="123">
        <v>0</v>
      </c>
      <c r="AL48" s="123">
        <v>0</v>
      </c>
      <c r="AM48" s="123">
        <v>0</v>
      </c>
      <c r="AN48" s="123">
        <v>0</v>
      </c>
      <c r="AO48" s="123">
        <v>0</v>
      </c>
      <c r="AP48" s="123">
        <v>0</v>
      </c>
      <c r="AQ48" s="123">
        <v>0</v>
      </c>
      <c r="AR48" s="123">
        <v>0</v>
      </c>
      <c r="AS48" s="123">
        <v>0</v>
      </c>
      <c r="AT48" s="123">
        <v>0</v>
      </c>
      <c r="AU48" s="123">
        <v>0</v>
      </c>
      <c r="AV48" s="123">
        <v>0</v>
      </c>
      <c r="AW48" s="123">
        <v>0</v>
      </c>
      <c r="AX48" s="123">
        <v>0</v>
      </c>
      <c r="AY48" s="123">
        <v>0</v>
      </c>
      <c r="AZ48" s="123">
        <v>0</v>
      </c>
      <c r="BA48" s="123">
        <v>0</v>
      </c>
      <c r="BB48" s="123">
        <v>0</v>
      </c>
      <c r="BC48" s="123">
        <v>0</v>
      </c>
      <c r="BD48" s="123">
        <v>0</v>
      </c>
      <c r="BE48" s="123">
        <v>0</v>
      </c>
      <c r="BF48" s="123">
        <v>0</v>
      </c>
      <c r="BG48" s="123">
        <v>0</v>
      </c>
    </row>
    <row r="49" spans="1:59" ht="15" x14ac:dyDescent="0.25">
      <c r="A49" s="199">
        <f>PowellInflow.Unregulated!A49</f>
        <v>46054</v>
      </c>
      <c r="B49" s="101">
        <v>1</v>
      </c>
      <c r="C49" s="101">
        <v>1</v>
      </c>
      <c r="D49" s="101">
        <v>1</v>
      </c>
      <c r="E49" s="108">
        <v>0</v>
      </c>
      <c r="F49" s="108">
        <v>0</v>
      </c>
      <c r="G49" s="108">
        <v>0</v>
      </c>
      <c r="H49" s="108">
        <v>0</v>
      </c>
      <c r="I49" s="108">
        <v>0</v>
      </c>
      <c r="J49" s="108">
        <v>0</v>
      </c>
      <c r="K49" s="108">
        <v>0</v>
      </c>
      <c r="L49" s="108">
        <v>0</v>
      </c>
      <c r="M49" s="108">
        <v>0</v>
      </c>
      <c r="N49" s="108">
        <v>0</v>
      </c>
      <c r="O49" s="108">
        <v>0</v>
      </c>
      <c r="P49" s="108">
        <v>0</v>
      </c>
      <c r="Q49" s="108">
        <v>0</v>
      </c>
      <c r="R49" s="108">
        <v>0</v>
      </c>
      <c r="S49" s="108">
        <v>0</v>
      </c>
      <c r="T49" s="108">
        <v>0</v>
      </c>
      <c r="U49" s="108">
        <v>0</v>
      </c>
      <c r="V49" s="108">
        <v>0</v>
      </c>
      <c r="W49" s="108">
        <v>0</v>
      </c>
      <c r="X49" s="108">
        <v>0</v>
      </c>
      <c r="Y49" s="108">
        <v>0</v>
      </c>
      <c r="Z49" s="108">
        <v>0</v>
      </c>
      <c r="AA49" s="108">
        <v>0</v>
      </c>
      <c r="AB49" s="108">
        <v>0</v>
      </c>
      <c r="AC49" s="108">
        <v>0</v>
      </c>
      <c r="AD49" s="108">
        <v>0</v>
      </c>
      <c r="AE49" s="108">
        <v>0</v>
      </c>
      <c r="AF49" s="108">
        <v>0</v>
      </c>
      <c r="AG49" s="108">
        <v>0</v>
      </c>
      <c r="AH49" s="123">
        <v>0</v>
      </c>
      <c r="AI49" s="123">
        <v>0</v>
      </c>
      <c r="AJ49" s="123">
        <v>0</v>
      </c>
      <c r="AK49" s="123">
        <v>0</v>
      </c>
      <c r="AL49" s="123">
        <v>0</v>
      </c>
      <c r="AM49" s="123">
        <v>0</v>
      </c>
      <c r="AN49" s="123">
        <v>0</v>
      </c>
      <c r="AO49" s="123">
        <v>0</v>
      </c>
      <c r="AP49" s="123">
        <v>0</v>
      </c>
      <c r="AQ49" s="123">
        <v>0</v>
      </c>
      <c r="AR49" s="123">
        <v>0</v>
      </c>
      <c r="AS49" s="123">
        <v>0</v>
      </c>
      <c r="AT49" s="123">
        <v>0</v>
      </c>
      <c r="AU49" s="123">
        <v>0</v>
      </c>
      <c r="AV49" s="123">
        <v>0</v>
      </c>
      <c r="AW49" s="123">
        <v>0</v>
      </c>
      <c r="AX49" s="123">
        <v>0</v>
      </c>
      <c r="AY49" s="123">
        <v>0</v>
      </c>
      <c r="AZ49" s="123">
        <v>0</v>
      </c>
      <c r="BA49" s="123">
        <v>0</v>
      </c>
      <c r="BB49" s="123">
        <v>0</v>
      </c>
      <c r="BC49" s="123">
        <v>0</v>
      </c>
      <c r="BD49" s="123">
        <v>0</v>
      </c>
      <c r="BE49" s="123">
        <v>0</v>
      </c>
      <c r="BF49" s="123">
        <v>0</v>
      </c>
      <c r="BG49" s="123">
        <v>0</v>
      </c>
    </row>
    <row r="50" spans="1:59" ht="15" x14ac:dyDescent="0.25">
      <c r="A50" s="199">
        <f>PowellInflow.Unregulated!A50</f>
        <v>46082</v>
      </c>
      <c r="B50" s="101">
        <v>1</v>
      </c>
      <c r="C50" s="101">
        <v>1</v>
      </c>
      <c r="D50" s="101">
        <v>1</v>
      </c>
      <c r="E50" s="108">
        <v>0</v>
      </c>
      <c r="F50" s="108">
        <v>0</v>
      </c>
      <c r="G50" s="108">
        <v>0</v>
      </c>
      <c r="H50" s="108">
        <v>0</v>
      </c>
      <c r="I50" s="108">
        <v>0</v>
      </c>
      <c r="J50" s="108">
        <v>0</v>
      </c>
      <c r="K50" s="108">
        <v>0</v>
      </c>
      <c r="L50" s="108">
        <v>0</v>
      </c>
      <c r="M50" s="108">
        <v>0</v>
      </c>
      <c r="N50" s="108">
        <v>0</v>
      </c>
      <c r="O50" s="108">
        <v>0</v>
      </c>
      <c r="P50" s="108">
        <v>0</v>
      </c>
      <c r="Q50" s="108">
        <v>0</v>
      </c>
      <c r="R50" s="108">
        <v>0</v>
      </c>
      <c r="S50" s="108">
        <v>0</v>
      </c>
      <c r="T50" s="108">
        <v>0</v>
      </c>
      <c r="U50" s="108">
        <v>0</v>
      </c>
      <c r="V50" s="108">
        <v>0</v>
      </c>
      <c r="W50" s="108">
        <v>0</v>
      </c>
      <c r="X50" s="108">
        <v>0</v>
      </c>
      <c r="Y50" s="108">
        <v>0</v>
      </c>
      <c r="Z50" s="108">
        <v>0</v>
      </c>
      <c r="AA50" s="108">
        <v>0</v>
      </c>
      <c r="AB50" s="108">
        <v>0</v>
      </c>
      <c r="AC50" s="108">
        <v>0</v>
      </c>
      <c r="AD50" s="108">
        <v>0</v>
      </c>
      <c r="AE50" s="108">
        <v>0</v>
      </c>
      <c r="AF50" s="108">
        <v>0</v>
      </c>
      <c r="AG50" s="108">
        <v>0</v>
      </c>
      <c r="AH50" s="123">
        <v>0</v>
      </c>
      <c r="AI50" s="123">
        <v>0</v>
      </c>
      <c r="AJ50" s="123">
        <v>0</v>
      </c>
      <c r="AK50" s="123">
        <v>0</v>
      </c>
      <c r="AL50" s="123">
        <v>0</v>
      </c>
      <c r="AM50" s="123">
        <v>0</v>
      </c>
      <c r="AN50" s="123">
        <v>0</v>
      </c>
      <c r="AO50" s="123">
        <v>0</v>
      </c>
      <c r="AP50" s="123">
        <v>0</v>
      </c>
      <c r="AQ50" s="123">
        <v>0</v>
      </c>
      <c r="AR50" s="123">
        <v>0</v>
      </c>
      <c r="AS50" s="123">
        <v>0</v>
      </c>
      <c r="AT50" s="123">
        <v>0</v>
      </c>
      <c r="AU50" s="123">
        <v>0</v>
      </c>
      <c r="AV50" s="123">
        <v>0</v>
      </c>
      <c r="AW50" s="123">
        <v>0</v>
      </c>
      <c r="AX50" s="123">
        <v>0</v>
      </c>
      <c r="AY50" s="123">
        <v>0</v>
      </c>
      <c r="AZ50" s="123">
        <v>0</v>
      </c>
      <c r="BA50" s="123">
        <v>0</v>
      </c>
      <c r="BB50" s="123">
        <v>0</v>
      </c>
      <c r="BC50" s="123">
        <v>0</v>
      </c>
      <c r="BD50" s="123">
        <v>0</v>
      </c>
      <c r="BE50" s="123">
        <v>0</v>
      </c>
      <c r="BF50" s="123">
        <v>0</v>
      </c>
      <c r="BG50" s="123">
        <v>0</v>
      </c>
    </row>
    <row r="51" spans="1:59" ht="15" x14ac:dyDescent="0.25">
      <c r="A51" s="199">
        <f>PowellInflow.Unregulated!A51</f>
        <v>46113</v>
      </c>
      <c r="B51" s="101">
        <v>1</v>
      </c>
      <c r="C51" s="101">
        <v>1</v>
      </c>
      <c r="D51" s="101">
        <v>1</v>
      </c>
      <c r="E51" s="108">
        <v>0</v>
      </c>
      <c r="F51" s="108">
        <v>0</v>
      </c>
      <c r="G51" s="108">
        <v>0</v>
      </c>
      <c r="H51" s="108">
        <v>0</v>
      </c>
      <c r="I51" s="108">
        <v>0</v>
      </c>
      <c r="J51" s="108">
        <v>0</v>
      </c>
      <c r="K51" s="108">
        <v>0</v>
      </c>
      <c r="L51" s="108">
        <v>0</v>
      </c>
      <c r="M51" s="108">
        <v>0</v>
      </c>
      <c r="N51" s="108">
        <v>0</v>
      </c>
      <c r="O51" s="108">
        <v>0</v>
      </c>
      <c r="P51" s="108">
        <v>0</v>
      </c>
      <c r="Q51" s="108">
        <v>0</v>
      </c>
      <c r="R51" s="108">
        <v>0</v>
      </c>
      <c r="S51" s="108">
        <v>0</v>
      </c>
      <c r="T51" s="108">
        <v>0</v>
      </c>
      <c r="U51" s="108">
        <v>0</v>
      </c>
      <c r="V51" s="108">
        <v>0</v>
      </c>
      <c r="W51" s="108">
        <v>0</v>
      </c>
      <c r="X51" s="108">
        <v>0</v>
      </c>
      <c r="Y51" s="108">
        <v>0</v>
      </c>
      <c r="Z51" s="108">
        <v>0</v>
      </c>
      <c r="AA51" s="108">
        <v>0</v>
      </c>
      <c r="AB51" s="108">
        <v>0</v>
      </c>
      <c r="AC51" s="108">
        <v>0</v>
      </c>
      <c r="AD51" s="108">
        <v>0</v>
      </c>
      <c r="AE51" s="108">
        <v>0</v>
      </c>
      <c r="AF51" s="108">
        <v>0</v>
      </c>
      <c r="AG51" s="108">
        <v>0</v>
      </c>
      <c r="AH51" s="123">
        <v>0</v>
      </c>
      <c r="AI51" s="123">
        <v>0</v>
      </c>
      <c r="AJ51" s="123">
        <v>0</v>
      </c>
      <c r="AK51" s="123">
        <v>0</v>
      </c>
      <c r="AL51" s="123">
        <v>0</v>
      </c>
      <c r="AM51" s="123">
        <v>0</v>
      </c>
      <c r="AN51" s="123">
        <v>0</v>
      </c>
      <c r="AO51" s="123">
        <v>0</v>
      </c>
      <c r="AP51" s="123">
        <v>0</v>
      </c>
      <c r="AQ51" s="123">
        <v>0</v>
      </c>
      <c r="AR51" s="123">
        <v>0</v>
      </c>
      <c r="AS51" s="123">
        <v>0</v>
      </c>
      <c r="AT51" s="123">
        <v>0</v>
      </c>
      <c r="AU51" s="123">
        <v>0</v>
      </c>
      <c r="AV51" s="123">
        <v>0</v>
      </c>
      <c r="AW51" s="123">
        <v>0</v>
      </c>
      <c r="AX51" s="123">
        <v>0</v>
      </c>
      <c r="AY51" s="123">
        <v>0</v>
      </c>
      <c r="AZ51" s="123">
        <v>0</v>
      </c>
      <c r="BA51" s="123">
        <v>0</v>
      </c>
      <c r="BB51" s="123">
        <v>0</v>
      </c>
      <c r="BC51" s="123">
        <v>0</v>
      </c>
      <c r="BD51" s="123">
        <v>0</v>
      </c>
      <c r="BE51" s="123">
        <v>0</v>
      </c>
      <c r="BF51" s="123">
        <v>0</v>
      </c>
      <c r="BG51" s="123">
        <v>0</v>
      </c>
    </row>
    <row r="52" spans="1:59" ht="15" x14ac:dyDescent="0.25">
      <c r="A52" s="199">
        <f>PowellInflow.Unregulated!A52</f>
        <v>46143</v>
      </c>
      <c r="B52" s="101">
        <v>1</v>
      </c>
      <c r="C52" s="101">
        <v>1</v>
      </c>
      <c r="D52" s="101">
        <v>1</v>
      </c>
      <c r="E52" s="108">
        <v>0</v>
      </c>
      <c r="F52" s="108">
        <v>0</v>
      </c>
      <c r="G52" s="108">
        <v>0</v>
      </c>
      <c r="H52" s="108">
        <v>0</v>
      </c>
      <c r="I52" s="108">
        <v>0</v>
      </c>
      <c r="J52" s="108">
        <v>0</v>
      </c>
      <c r="K52" s="108">
        <v>0</v>
      </c>
      <c r="L52" s="108">
        <v>0</v>
      </c>
      <c r="M52" s="108">
        <v>0</v>
      </c>
      <c r="N52" s="108">
        <v>0</v>
      </c>
      <c r="O52" s="108">
        <v>0</v>
      </c>
      <c r="P52" s="108">
        <v>0</v>
      </c>
      <c r="Q52" s="108">
        <v>0</v>
      </c>
      <c r="R52" s="108">
        <v>0</v>
      </c>
      <c r="S52" s="108">
        <v>0</v>
      </c>
      <c r="T52" s="108">
        <v>0</v>
      </c>
      <c r="U52" s="108">
        <v>0</v>
      </c>
      <c r="V52" s="108">
        <v>0</v>
      </c>
      <c r="W52" s="108">
        <v>0</v>
      </c>
      <c r="X52" s="108">
        <v>0</v>
      </c>
      <c r="Y52" s="108">
        <v>0</v>
      </c>
      <c r="Z52" s="108">
        <v>0</v>
      </c>
      <c r="AA52" s="108">
        <v>0</v>
      </c>
      <c r="AB52" s="108">
        <v>0</v>
      </c>
      <c r="AC52" s="108">
        <v>0</v>
      </c>
      <c r="AD52" s="108">
        <v>0</v>
      </c>
      <c r="AE52" s="108">
        <v>0</v>
      </c>
      <c r="AF52" s="108">
        <v>0</v>
      </c>
      <c r="AG52" s="108">
        <v>0</v>
      </c>
      <c r="AH52" s="123">
        <v>0</v>
      </c>
      <c r="AI52" s="123">
        <v>0</v>
      </c>
      <c r="AJ52" s="123">
        <v>0</v>
      </c>
      <c r="AK52" s="123">
        <v>0</v>
      </c>
      <c r="AL52" s="123">
        <v>0</v>
      </c>
      <c r="AM52" s="123">
        <v>0</v>
      </c>
      <c r="AN52" s="123">
        <v>0</v>
      </c>
      <c r="AO52" s="123">
        <v>0</v>
      </c>
      <c r="AP52" s="123">
        <v>0</v>
      </c>
      <c r="AQ52" s="123">
        <v>0</v>
      </c>
      <c r="AR52" s="123">
        <v>0</v>
      </c>
      <c r="AS52" s="123">
        <v>0</v>
      </c>
      <c r="AT52" s="123">
        <v>0</v>
      </c>
      <c r="AU52" s="123">
        <v>0</v>
      </c>
      <c r="AV52" s="123">
        <v>0</v>
      </c>
      <c r="AW52" s="123">
        <v>0</v>
      </c>
      <c r="AX52" s="123">
        <v>0</v>
      </c>
      <c r="AY52" s="123">
        <v>0</v>
      </c>
      <c r="AZ52" s="123">
        <v>0</v>
      </c>
      <c r="BA52" s="123">
        <v>0</v>
      </c>
      <c r="BB52" s="123">
        <v>0</v>
      </c>
      <c r="BC52" s="123">
        <v>0</v>
      </c>
      <c r="BD52" s="123">
        <v>0</v>
      </c>
      <c r="BE52" s="123">
        <v>0</v>
      </c>
      <c r="BF52" s="123">
        <v>0</v>
      </c>
      <c r="BG52" s="123">
        <v>0</v>
      </c>
    </row>
    <row r="53" spans="1:59" ht="15" x14ac:dyDescent="0.25">
      <c r="A53" s="199">
        <f>PowellInflow.Unregulated!A53</f>
        <v>46174</v>
      </c>
      <c r="B53" s="101">
        <v>1</v>
      </c>
      <c r="C53" s="101">
        <v>1</v>
      </c>
      <c r="D53" s="101">
        <v>1</v>
      </c>
      <c r="E53" s="108">
        <v>0</v>
      </c>
      <c r="F53" s="108">
        <v>0</v>
      </c>
      <c r="G53" s="108">
        <v>0</v>
      </c>
      <c r="H53" s="108">
        <v>0</v>
      </c>
      <c r="I53" s="108">
        <v>0</v>
      </c>
      <c r="J53" s="108">
        <v>0</v>
      </c>
      <c r="K53" s="108">
        <v>0</v>
      </c>
      <c r="L53" s="108">
        <v>0</v>
      </c>
      <c r="M53" s="108">
        <v>0</v>
      </c>
      <c r="N53" s="108">
        <v>0</v>
      </c>
      <c r="O53" s="108">
        <v>0</v>
      </c>
      <c r="P53" s="108">
        <v>0</v>
      </c>
      <c r="Q53" s="108">
        <v>0</v>
      </c>
      <c r="R53" s="108">
        <v>0</v>
      </c>
      <c r="S53" s="108">
        <v>0</v>
      </c>
      <c r="T53" s="108">
        <v>0</v>
      </c>
      <c r="U53" s="108">
        <v>0</v>
      </c>
      <c r="V53" s="108">
        <v>0</v>
      </c>
      <c r="W53" s="108">
        <v>0</v>
      </c>
      <c r="X53" s="108">
        <v>0</v>
      </c>
      <c r="Y53" s="108">
        <v>0</v>
      </c>
      <c r="Z53" s="108">
        <v>0</v>
      </c>
      <c r="AA53" s="108">
        <v>0</v>
      </c>
      <c r="AB53" s="108">
        <v>0</v>
      </c>
      <c r="AC53" s="108">
        <v>0</v>
      </c>
      <c r="AD53" s="108">
        <v>0</v>
      </c>
      <c r="AE53" s="108">
        <v>0</v>
      </c>
      <c r="AF53" s="108">
        <v>0</v>
      </c>
      <c r="AG53" s="108">
        <v>0</v>
      </c>
      <c r="AH53" s="123">
        <v>0</v>
      </c>
      <c r="AI53" s="123">
        <v>0</v>
      </c>
      <c r="AJ53" s="123">
        <v>0</v>
      </c>
      <c r="AK53" s="123">
        <v>0</v>
      </c>
      <c r="AL53" s="123">
        <v>0</v>
      </c>
      <c r="AM53" s="123">
        <v>0</v>
      </c>
      <c r="AN53" s="123">
        <v>0</v>
      </c>
      <c r="AO53" s="123">
        <v>0</v>
      </c>
      <c r="AP53" s="123">
        <v>0</v>
      </c>
      <c r="AQ53" s="123">
        <v>0</v>
      </c>
      <c r="AR53" s="123">
        <v>0</v>
      </c>
      <c r="AS53" s="123">
        <v>0</v>
      </c>
      <c r="AT53" s="123">
        <v>0</v>
      </c>
      <c r="AU53" s="123">
        <v>0</v>
      </c>
      <c r="AV53" s="123">
        <v>0</v>
      </c>
      <c r="AW53" s="123">
        <v>0</v>
      </c>
      <c r="AX53" s="123">
        <v>0</v>
      </c>
      <c r="AY53" s="123">
        <v>0</v>
      </c>
      <c r="AZ53" s="123">
        <v>0</v>
      </c>
      <c r="BA53" s="123">
        <v>0</v>
      </c>
      <c r="BB53" s="123">
        <v>0</v>
      </c>
      <c r="BC53" s="123">
        <v>0</v>
      </c>
      <c r="BD53" s="123">
        <v>0</v>
      </c>
      <c r="BE53" s="123">
        <v>0</v>
      </c>
      <c r="BF53" s="123">
        <v>0</v>
      </c>
      <c r="BG53" s="123">
        <v>0</v>
      </c>
    </row>
    <row r="54" spans="1:59" ht="15" x14ac:dyDescent="0.25">
      <c r="A54" s="199">
        <f>PowellInflow.Unregulated!A54</f>
        <v>46204</v>
      </c>
      <c r="B54" s="101">
        <v>1</v>
      </c>
      <c r="C54" s="101">
        <v>1</v>
      </c>
      <c r="D54" s="101">
        <v>1</v>
      </c>
      <c r="E54" s="108">
        <v>0</v>
      </c>
      <c r="F54" s="108">
        <v>0</v>
      </c>
      <c r="G54" s="108">
        <v>0</v>
      </c>
      <c r="H54" s="108">
        <v>0</v>
      </c>
      <c r="I54" s="108">
        <v>0</v>
      </c>
      <c r="J54" s="108">
        <v>0</v>
      </c>
      <c r="K54" s="108">
        <v>0</v>
      </c>
      <c r="L54" s="108">
        <v>0</v>
      </c>
      <c r="M54" s="108">
        <v>0</v>
      </c>
      <c r="N54" s="108">
        <v>0</v>
      </c>
      <c r="O54" s="108">
        <v>0</v>
      </c>
      <c r="P54" s="108">
        <v>0</v>
      </c>
      <c r="Q54" s="108">
        <v>0</v>
      </c>
      <c r="R54" s="108">
        <v>0</v>
      </c>
      <c r="S54" s="108">
        <v>0</v>
      </c>
      <c r="T54" s="108">
        <v>0</v>
      </c>
      <c r="U54" s="108">
        <v>0</v>
      </c>
      <c r="V54" s="108">
        <v>0</v>
      </c>
      <c r="W54" s="108">
        <v>0</v>
      </c>
      <c r="X54" s="108">
        <v>0</v>
      </c>
      <c r="Y54" s="108">
        <v>0</v>
      </c>
      <c r="Z54" s="108">
        <v>0</v>
      </c>
      <c r="AA54" s="108">
        <v>0</v>
      </c>
      <c r="AB54" s="108">
        <v>0</v>
      </c>
      <c r="AC54" s="108">
        <v>0</v>
      </c>
      <c r="AD54" s="108">
        <v>0</v>
      </c>
      <c r="AE54" s="108">
        <v>0</v>
      </c>
      <c r="AF54" s="108">
        <v>0</v>
      </c>
      <c r="AG54" s="108">
        <v>0</v>
      </c>
      <c r="AH54" s="123">
        <v>0</v>
      </c>
      <c r="AI54" s="123">
        <v>0</v>
      </c>
      <c r="AJ54" s="123">
        <v>0</v>
      </c>
      <c r="AK54" s="123">
        <v>0</v>
      </c>
      <c r="AL54" s="123">
        <v>0</v>
      </c>
      <c r="AM54" s="123">
        <v>0</v>
      </c>
      <c r="AN54" s="123">
        <v>0</v>
      </c>
      <c r="AO54" s="123">
        <v>0</v>
      </c>
      <c r="AP54" s="123">
        <v>0</v>
      </c>
      <c r="AQ54" s="123">
        <v>0</v>
      </c>
      <c r="AR54" s="123">
        <v>0</v>
      </c>
      <c r="AS54" s="123">
        <v>0</v>
      </c>
      <c r="AT54" s="123">
        <v>0</v>
      </c>
      <c r="AU54" s="123">
        <v>0</v>
      </c>
      <c r="AV54" s="123">
        <v>0</v>
      </c>
      <c r="AW54" s="123">
        <v>0</v>
      </c>
      <c r="AX54" s="123">
        <v>0</v>
      </c>
      <c r="AY54" s="123">
        <v>0</v>
      </c>
      <c r="AZ54" s="123">
        <v>0</v>
      </c>
      <c r="BA54" s="123">
        <v>0</v>
      </c>
      <c r="BB54" s="123">
        <v>0</v>
      </c>
      <c r="BC54" s="123">
        <v>0</v>
      </c>
      <c r="BD54" s="123">
        <v>0</v>
      </c>
      <c r="BE54" s="123">
        <v>0</v>
      </c>
      <c r="BF54" s="123">
        <v>0</v>
      </c>
      <c r="BG54" s="123">
        <v>0</v>
      </c>
    </row>
    <row r="55" spans="1:59" ht="15" x14ac:dyDescent="0.25">
      <c r="A55" s="199">
        <f>PowellInflow.Unregulated!A55</f>
        <v>46235</v>
      </c>
      <c r="B55" s="101">
        <v>1</v>
      </c>
      <c r="C55" s="101">
        <v>1</v>
      </c>
      <c r="D55" s="101">
        <v>1</v>
      </c>
      <c r="E55" s="108">
        <v>0</v>
      </c>
      <c r="F55" s="108">
        <v>0</v>
      </c>
      <c r="G55" s="108">
        <v>0</v>
      </c>
      <c r="H55" s="108">
        <v>0</v>
      </c>
      <c r="I55" s="108">
        <v>0</v>
      </c>
      <c r="J55" s="108">
        <v>0</v>
      </c>
      <c r="K55" s="108">
        <v>0</v>
      </c>
      <c r="L55" s="108">
        <v>0</v>
      </c>
      <c r="M55" s="108">
        <v>0</v>
      </c>
      <c r="N55" s="108">
        <v>0</v>
      </c>
      <c r="O55" s="108">
        <v>0</v>
      </c>
      <c r="P55" s="108">
        <v>0</v>
      </c>
      <c r="Q55" s="108">
        <v>0</v>
      </c>
      <c r="R55" s="108">
        <v>0</v>
      </c>
      <c r="S55" s="108">
        <v>0</v>
      </c>
      <c r="T55" s="108">
        <v>0</v>
      </c>
      <c r="U55" s="108">
        <v>0</v>
      </c>
      <c r="V55" s="108">
        <v>0</v>
      </c>
      <c r="W55" s="108">
        <v>0</v>
      </c>
      <c r="X55" s="108">
        <v>0</v>
      </c>
      <c r="Y55" s="108">
        <v>0</v>
      </c>
      <c r="Z55" s="108">
        <v>0</v>
      </c>
      <c r="AA55" s="108">
        <v>0</v>
      </c>
      <c r="AB55" s="108">
        <v>0</v>
      </c>
      <c r="AC55" s="108">
        <v>0</v>
      </c>
      <c r="AD55" s="108">
        <v>0</v>
      </c>
      <c r="AE55" s="108">
        <v>0</v>
      </c>
      <c r="AF55" s="108">
        <v>0</v>
      </c>
      <c r="AG55" s="108">
        <v>0</v>
      </c>
      <c r="AH55" s="123">
        <v>0</v>
      </c>
      <c r="AI55" s="123">
        <v>0</v>
      </c>
      <c r="AJ55" s="123">
        <v>0</v>
      </c>
      <c r="AK55" s="123">
        <v>0</v>
      </c>
      <c r="AL55" s="123">
        <v>0</v>
      </c>
      <c r="AM55" s="123">
        <v>0</v>
      </c>
      <c r="AN55" s="123">
        <v>0</v>
      </c>
      <c r="AO55" s="123">
        <v>0</v>
      </c>
      <c r="AP55" s="123">
        <v>0</v>
      </c>
      <c r="AQ55" s="123">
        <v>0</v>
      </c>
      <c r="AR55" s="123">
        <v>0</v>
      </c>
      <c r="AS55" s="123">
        <v>0</v>
      </c>
      <c r="AT55" s="123">
        <v>0</v>
      </c>
      <c r="AU55" s="123">
        <v>0</v>
      </c>
      <c r="AV55" s="123">
        <v>0</v>
      </c>
      <c r="AW55" s="123">
        <v>0</v>
      </c>
      <c r="AX55" s="123">
        <v>0</v>
      </c>
      <c r="AY55" s="123">
        <v>0</v>
      </c>
      <c r="AZ55" s="123">
        <v>0</v>
      </c>
      <c r="BA55" s="123">
        <v>0</v>
      </c>
      <c r="BB55" s="123">
        <v>0</v>
      </c>
      <c r="BC55" s="123">
        <v>0</v>
      </c>
      <c r="BD55" s="123">
        <v>0</v>
      </c>
      <c r="BE55" s="123">
        <v>0</v>
      </c>
      <c r="BF55" s="123">
        <v>0</v>
      </c>
      <c r="BG55" s="123">
        <v>0</v>
      </c>
    </row>
    <row r="56" spans="1:59" ht="15" x14ac:dyDescent="0.25">
      <c r="A56" s="199">
        <f>PowellInflow.Unregulated!A56</f>
        <v>46266</v>
      </c>
      <c r="B56" s="101">
        <v>1</v>
      </c>
      <c r="C56" s="101">
        <v>1</v>
      </c>
      <c r="D56" s="101">
        <v>1</v>
      </c>
      <c r="E56" s="108">
        <v>0</v>
      </c>
      <c r="F56" s="108">
        <v>0</v>
      </c>
      <c r="G56" s="108">
        <v>0</v>
      </c>
      <c r="H56" s="108">
        <v>0</v>
      </c>
      <c r="I56" s="108">
        <v>0</v>
      </c>
      <c r="J56" s="108">
        <v>0</v>
      </c>
      <c r="K56" s="108">
        <v>0</v>
      </c>
      <c r="L56" s="108">
        <v>0</v>
      </c>
      <c r="M56" s="108">
        <v>0</v>
      </c>
      <c r="N56" s="108">
        <v>0</v>
      </c>
      <c r="O56" s="108">
        <v>0</v>
      </c>
      <c r="P56" s="108">
        <v>0</v>
      </c>
      <c r="Q56" s="108">
        <v>0</v>
      </c>
      <c r="R56" s="108">
        <v>0</v>
      </c>
      <c r="S56" s="108">
        <v>0</v>
      </c>
      <c r="T56" s="108">
        <v>0</v>
      </c>
      <c r="U56" s="108">
        <v>0</v>
      </c>
      <c r="V56" s="108">
        <v>0</v>
      </c>
      <c r="W56" s="108">
        <v>0</v>
      </c>
      <c r="X56" s="108">
        <v>0</v>
      </c>
      <c r="Y56" s="108">
        <v>0</v>
      </c>
      <c r="Z56" s="108">
        <v>0</v>
      </c>
      <c r="AA56" s="108">
        <v>0</v>
      </c>
      <c r="AB56" s="108">
        <v>0</v>
      </c>
      <c r="AC56" s="108">
        <v>0</v>
      </c>
      <c r="AD56" s="108">
        <v>0</v>
      </c>
      <c r="AE56" s="108">
        <v>0</v>
      </c>
      <c r="AF56" s="108">
        <v>0</v>
      </c>
      <c r="AG56" s="108">
        <v>0</v>
      </c>
      <c r="AH56" s="123">
        <v>0</v>
      </c>
      <c r="AI56" s="123">
        <v>0</v>
      </c>
      <c r="AJ56" s="123">
        <v>0</v>
      </c>
      <c r="AK56" s="123">
        <v>0</v>
      </c>
      <c r="AL56" s="123">
        <v>0</v>
      </c>
      <c r="AM56" s="123">
        <v>0</v>
      </c>
      <c r="AN56" s="123">
        <v>0</v>
      </c>
      <c r="AO56" s="123">
        <v>0</v>
      </c>
      <c r="AP56" s="123">
        <v>0</v>
      </c>
      <c r="AQ56" s="123">
        <v>0</v>
      </c>
      <c r="AR56" s="123">
        <v>0</v>
      </c>
      <c r="AS56" s="123">
        <v>0</v>
      </c>
      <c r="AT56" s="123">
        <v>0</v>
      </c>
      <c r="AU56" s="123">
        <v>0</v>
      </c>
      <c r="AV56" s="123">
        <v>0</v>
      </c>
      <c r="AW56" s="123">
        <v>0</v>
      </c>
      <c r="AX56" s="123">
        <v>0</v>
      </c>
      <c r="AY56" s="123">
        <v>0</v>
      </c>
      <c r="AZ56" s="123">
        <v>0</v>
      </c>
      <c r="BA56" s="123">
        <v>0</v>
      </c>
      <c r="BB56" s="123">
        <v>0</v>
      </c>
      <c r="BC56" s="123">
        <v>0</v>
      </c>
      <c r="BD56" s="123">
        <v>0</v>
      </c>
      <c r="BE56" s="123">
        <v>0</v>
      </c>
      <c r="BF56" s="123">
        <v>0</v>
      </c>
      <c r="BG56" s="123">
        <v>0</v>
      </c>
    </row>
    <row r="57" spans="1:59" ht="15" x14ac:dyDescent="0.25">
      <c r="A57" s="199">
        <f>PowellInflow.Unregulated!A57</f>
        <v>46296</v>
      </c>
      <c r="B57" s="101">
        <v>1</v>
      </c>
      <c r="C57" s="101">
        <v>1</v>
      </c>
      <c r="D57" s="101">
        <v>1</v>
      </c>
      <c r="E57" s="108">
        <v>0</v>
      </c>
      <c r="F57" s="108">
        <v>0</v>
      </c>
      <c r="G57" s="108">
        <v>0</v>
      </c>
      <c r="H57" s="108">
        <v>0</v>
      </c>
      <c r="I57" s="108">
        <v>0</v>
      </c>
      <c r="J57" s="108">
        <v>0</v>
      </c>
      <c r="K57" s="108">
        <v>0</v>
      </c>
      <c r="L57" s="108">
        <v>0</v>
      </c>
      <c r="M57" s="108">
        <v>0</v>
      </c>
      <c r="N57" s="108">
        <v>0</v>
      </c>
      <c r="O57" s="108">
        <v>0</v>
      </c>
      <c r="P57" s="108">
        <v>0</v>
      </c>
      <c r="Q57" s="108">
        <v>0</v>
      </c>
      <c r="R57" s="108">
        <v>0</v>
      </c>
      <c r="S57" s="108">
        <v>0</v>
      </c>
      <c r="T57" s="108">
        <v>0</v>
      </c>
      <c r="U57" s="108">
        <v>0</v>
      </c>
      <c r="V57" s="108">
        <v>0</v>
      </c>
      <c r="W57" s="108">
        <v>0</v>
      </c>
      <c r="X57" s="108">
        <v>0</v>
      </c>
      <c r="Y57" s="108">
        <v>0</v>
      </c>
      <c r="Z57" s="108">
        <v>0</v>
      </c>
      <c r="AA57" s="108">
        <v>0</v>
      </c>
      <c r="AB57" s="108">
        <v>0</v>
      </c>
      <c r="AC57" s="108">
        <v>0</v>
      </c>
      <c r="AD57" s="108">
        <v>0</v>
      </c>
      <c r="AE57" s="108">
        <v>0</v>
      </c>
      <c r="AF57" s="108">
        <v>0</v>
      </c>
      <c r="AG57" s="108">
        <v>0</v>
      </c>
      <c r="AH57" s="123">
        <v>0</v>
      </c>
      <c r="AI57" s="123">
        <v>0</v>
      </c>
      <c r="AJ57" s="123">
        <v>0</v>
      </c>
      <c r="AK57" s="123">
        <v>0</v>
      </c>
      <c r="AL57" s="123">
        <v>0</v>
      </c>
      <c r="AM57" s="123">
        <v>0</v>
      </c>
      <c r="AN57" s="123">
        <v>0</v>
      </c>
      <c r="AO57" s="123">
        <v>0</v>
      </c>
      <c r="AP57" s="123">
        <v>0</v>
      </c>
      <c r="AQ57" s="123">
        <v>0</v>
      </c>
      <c r="AR57" s="123">
        <v>0</v>
      </c>
      <c r="AS57" s="123">
        <v>0</v>
      </c>
      <c r="AT57" s="123">
        <v>0</v>
      </c>
      <c r="AU57" s="123">
        <v>0</v>
      </c>
      <c r="AV57" s="123">
        <v>0</v>
      </c>
      <c r="AW57" s="123">
        <v>0</v>
      </c>
      <c r="AX57" s="123">
        <v>0</v>
      </c>
      <c r="AY57" s="123">
        <v>0</v>
      </c>
      <c r="AZ57" s="123">
        <v>0</v>
      </c>
      <c r="BA57" s="123">
        <v>0</v>
      </c>
      <c r="BB57" s="123">
        <v>0</v>
      </c>
      <c r="BC57" s="123">
        <v>0</v>
      </c>
      <c r="BD57" s="123">
        <v>0</v>
      </c>
      <c r="BE57" s="123">
        <v>0</v>
      </c>
      <c r="BF57" s="123">
        <v>0</v>
      </c>
      <c r="BG57" s="123">
        <v>0</v>
      </c>
    </row>
    <row r="58" spans="1:59" ht="15" x14ac:dyDescent="0.25">
      <c r="A58" s="199">
        <f>PowellInflow.Unregulated!A58</f>
        <v>46327</v>
      </c>
      <c r="B58" s="101">
        <v>1</v>
      </c>
      <c r="C58" s="101">
        <v>1</v>
      </c>
      <c r="D58" s="101">
        <v>1</v>
      </c>
      <c r="E58" s="108">
        <v>0</v>
      </c>
      <c r="F58" s="108">
        <v>0</v>
      </c>
      <c r="G58" s="108">
        <v>0</v>
      </c>
      <c r="H58" s="108">
        <v>0</v>
      </c>
      <c r="I58" s="108">
        <v>0</v>
      </c>
      <c r="J58" s="108">
        <v>0</v>
      </c>
      <c r="K58" s="108">
        <v>0</v>
      </c>
      <c r="L58" s="108">
        <v>0</v>
      </c>
      <c r="M58" s="108">
        <v>0</v>
      </c>
      <c r="N58" s="108">
        <v>0</v>
      </c>
      <c r="O58" s="108">
        <v>0</v>
      </c>
      <c r="P58" s="108">
        <v>0</v>
      </c>
      <c r="Q58" s="108">
        <v>0</v>
      </c>
      <c r="R58" s="108">
        <v>0</v>
      </c>
      <c r="S58" s="108">
        <v>0</v>
      </c>
      <c r="T58" s="108">
        <v>0</v>
      </c>
      <c r="U58" s="108">
        <v>0</v>
      </c>
      <c r="V58" s="108">
        <v>0</v>
      </c>
      <c r="W58" s="108">
        <v>0</v>
      </c>
      <c r="X58" s="108">
        <v>0</v>
      </c>
      <c r="Y58" s="108">
        <v>0</v>
      </c>
      <c r="Z58" s="108">
        <v>0</v>
      </c>
      <c r="AA58" s="108">
        <v>0</v>
      </c>
      <c r="AB58" s="108">
        <v>0</v>
      </c>
      <c r="AC58" s="108">
        <v>0</v>
      </c>
      <c r="AD58" s="108">
        <v>0</v>
      </c>
      <c r="AE58" s="108">
        <v>0</v>
      </c>
      <c r="AF58" s="108">
        <v>0</v>
      </c>
      <c r="AG58" s="108">
        <v>0</v>
      </c>
      <c r="AH58" s="123">
        <v>0</v>
      </c>
      <c r="AI58" s="123">
        <v>0</v>
      </c>
      <c r="AJ58" s="123">
        <v>0</v>
      </c>
      <c r="AK58" s="123">
        <v>0</v>
      </c>
      <c r="AL58" s="123">
        <v>0</v>
      </c>
      <c r="AM58" s="123">
        <v>0</v>
      </c>
      <c r="AN58" s="123">
        <v>0</v>
      </c>
      <c r="AO58" s="123">
        <v>0</v>
      </c>
      <c r="AP58" s="123">
        <v>0</v>
      </c>
      <c r="AQ58" s="123">
        <v>0</v>
      </c>
      <c r="AR58" s="123">
        <v>0</v>
      </c>
      <c r="AS58" s="123">
        <v>0</v>
      </c>
      <c r="AT58" s="123">
        <v>0</v>
      </c>
      <c r="AU58" s="123">
        <v>0</v>
      </c>
      <c r="AV58" s="123">
        <v>0</v>
      </c>
      <c r="AW58" s="123">
        <v>0</v>
      </c>
      <c r="AX58" s="123">
        <v>0</v>
      </c>
      <c r="AY58" s="123">
        <v>0</v>
      </c>
      <c r="AZ58" s="123">
        <v>0</v>
      </c>
      <c r="BA58" s="123">
        <v>0</v>
      </c>
      <c r="BB58" s="123">
        <v>0</v>
      </c>
      <c r="BC58" s="123">
        <v>0</v>
      </c>
      <c r="BD58" s="123">
        <v>0</v>
      </c>
      <c r="BE58" s="123">
        <v>0</v>
      </c>
      <c r="BF58" s="123">
        <v>0</v>
      </c>
      <c r="BG58" s="123">
        <v>0</v>
      </c>
    </row>
    <row r="59" spans="1:59" ht="15" x14ac:dyDescent="0.25">
      <c r="A59" s="199">
        <f>PowellInflow.Unregulated!A59</f>
        <v>46357</v>
      </c>
      <c r="B59" s="101">
        <v>1</v>
      </c>
      <c r="C59" s="101">
        <v>1</v>
      </c>
      <c r="D59" s="101">
        <v>1</v>
      </c>
      <c r="E59" s="108">
        <v>0</v>
      </c>
      <c r="F59" s="108">
        <v>0</v>
      </c>
      <c r="G59" s="108">
        <v>0</v>
      </c>
      <c r="H59" s="108">
        <v>0</v>
      </c>
      <c r="I59" s="108">
        <v>0</v>
      </c>
      <c r="J59" s="108">
        <v>0</v>
      </c>
      <c r="K59" s="108">
        <v>0</v>
      </c>
      <c r="L59" s="108">
        <v>0</v>
      </c>
      <c r="M59" s="108">
        <v>0</v>
      </c>
      <c r="N59" s="108">
        <v>0</v>
      </c>
      <c r="O59" s="108">
        <v>0</v>
      </c>
      <c r="P59" s="108">
        <v>0</v>
      </c>
      <c r="Q59" s="108">
        <v>0</v>
      </c>
      <c r="R59" s="108">
        <v>0</v>
      </c>
      <c r="S59" s="108">
        <v>0</v>
      </c>
      <c r="T59" s="108">
        <v>0</v>
      </c>
      <c r="U59" s="108">
        <v>0</v>
      </c>
      <c r="V59" s="108">
        <v>0</v>
      </c>
      <c r="W59" s="108">
        <v>0</v>
      </c>
      <c r="X59" s="108">
        <v>0</v>
      </c>
      <c r="Y59" s="108">
        <v>0</v>
      </c>
      <c r="Z59" s="108">
        <v>0</v>
      </c>
      <c r="AA59" s="108">
        <v>0</v>
      </c>
      <c r="AB59" s="108">
        <v>0</v>
      </c>
      <c r="AC59" s="108">
        <v>0</v>
      </c>
      <c r="AD59" s="108">
        <v>0</v>
      </c>
      <c r="AE59" s="108">
        <v>0</v>
      </c>
      <c r="AF59" s="108">
        <v>0</v>
      </c>
      <c r="AG59" s="108">
        <v>0</v>
      </c>
      <c r="AH59" s="123">
        <v>0</v>
      </c>
      <c r="AI59" s="123">
        <v>0</v>
      </c>
      <c r="AJ59" s="123">
        <v>0</v>
      </c>
      <c r="AK59" s="123">
        <v>0</v>
      </c>
      <c r="AL59" s="123">
        <v>0</v>
      </c>
      <c r="AM59" s="123">
        <v>0</v>
      </c>
      <c r="AN59" s="123">
        <v>0</v>
      </c>
      <c r="AO59" s="123">
        <v>0</v>
      </c>
      <c r="AP59" s="123">
        <v>0</v>
      </c>
      <c r="AQ59" s="123">
        <v>0</v>
      </c>
      <c r="AR59" s="123">
        <v>0</v>
      </c>
      <c r="AS59" s="123">
        <v>0</v>
      </c>
      <c r="AT59" s="123">
        <v>0</v>
      </c>
      <c r="AU59" s="123">
        <v>0</v>
      </c>
      <c r="AV59" s="123">
        <v>0</v>
      </c>
      <c r="AW59" s="123">
        <v>0</v>
      </c>
      <c r="AX59" s="123">
        <v>0</v>
      </c>
      <c r="AY59" s="123">
        <v>0</v>
      </c>
      <c r="AZ59" s="123">
        <v>0</v>
      </c>
      <c r="BA59" s="123">
        <v>0</v>
      </c>
      <c r="BB59" s="123">
        <v>0</v>
      </c>
      <c r="BC59" s="123">
        <v>0</v>
      </c>
      <c r="BD59" s="123">
        <v>0</v>
      </c>
      <c r="BE59" s="123">
        <v>0</v>
      </c>
      <c r="BF59" s="123">
        <v>0</v>
      </c>
      <c r="BG59" s="123">
        <v>0</v>
      </c>
    </row>
    <row r="60" spans="1:59" ht="15" x14ac:dyDescent="0.25">
      <c r="A60" s="199">
        <f>PowellInflow.Unregulated!A60</f>
        <v>46388</v>
      </c>
      <c r="B60" s="101">
        <v>1</v>
      </c>
      <c r="C60" s="101">
        <v>1</v>
      </c>
      <c r="D60" s="101">
        <v>1</v>
      </c>
      <c r="E60" s="108">
        <v>0</v>
      </c>
      <c r="F60" s="108">
        <v>0</v>
      </c>
      <c r="G60" s="108">
        <v>0</v>
      </c>
      <c r="H60" s="108">
        <v>0</v>
      </c>
      <c r="I60" s="108">
        <v>0</v>
      </c>
      <c r="J60" s="108">
        <v>0</v>
      </c>
      <c r="K60" s="108">
        <v>0</v>
      </c>
      <c r="L60" s="108">
        <v>0</v>
      </c>
      <c r="M60" s="108">
        <v>0</v>
      </c>
      <c r="N60" s="108">
        <v>0</v>
      </c>
      <c r="O60" s="108">
        <v>0</v>
      </c>
      <c r="P60" s="108">
        <v>0</v>
      </c>
      <c r="Q60" s="108">
        <v>0</v>
      </c>
      <c r="R60" s="108">
        <v>0</v>
      </c>
      <c r="S60" s="108">
        <v>0</v>
      </c>
      <c r="T60" s="108">
        <v>0</v>
      </c>
      <c r="U60" s="108">
        <v>0</v>
      </c>
      <c r="V60" s="108">
        <v>0</v>
      </c>
      <c r="W60" s="108">
        <v>0</v>
      </c>
      <c r="X60" s="108">
        <v>0</v>
      </c>
      <c r="Y60" s="108">
        <v>0</v>
      </c>
      <c r="Z60" s="108">
        <v>0</v>
      </c>
      <c r="AA60" s="108">
        <v>0</v>
      </c>
      <c r="AB60" s="108">
        <v>0</v>
      </c>
      <c r="AC60" s="108">
        <v>0</v>
      </c>
      <c r="AD60" s="108">
        <v>0</v>
      </c>
      <c r="AE60" s="108">
        <v>0</v>
      </c>
      <c r="AF60" s="108">
        <v>0</v>
      </c>
      <c r="AG60" s="108">
        <v>0</v>
      </c>
      <c r="AH60" s="123">
        <v>0</v>
      </c>
      <c r="AI60" s="123">
        <v>0</v>
      </c>
      <c r="AJ60" s="123">
        <v>0</v>
      </c>
      <c r="AK60" s="123">
        <v>0</v>
      </c>
      <c r="AL60" s="123">
        <v>0</v>
      </c>
      <c r="AM60" s="123">
        <v>0</v>
      </c>
      <c r="AN60" s="123">
        <v>0</v>
      </c>
      <c r="AO60" s="123">
        <v>0</v>
      </c>
      <c r="AP60" s="123">
        <v>0</v>
      </c>
      <c r="AQ60" s="123">
        <v>0</v>
      </c>
      <c r="AR60" s="123">
        <v>0</v>
      </c>
      <c r="AS60" s="123">
        <v>0</v>
      </c>
      <c r="AT60" s="123">
        <v>0</v>
      </c>
      <c r="AU60" s="123">
        <v>0</v>
      </c>
      <c r="AV60" s="123">
        <v>0</v>
      </c>
      <c r="AW60" s="123">
        <v>0</v>
      </c>
      <c r="AX60" s="123">
        <v>0</v>
      </c>
      <c r="AY60" s="123">
        <v>0</v>
      </c>
      <c r="AZ60" s="123">
        <v>0</v>
      </c>
      <c r="BA60" s="123">
        <v>0</v>
      </c>
      <c r="BB60" s="123">
        <v>0</v>
      </c>
      <c r="BC60" s="123">
        <v>0</v>
      </c>
      <c r="BD60" s="123">
        <v>0</v>
      </c>
      <c r="BE60" s="123">
        <v>0</v>
      </c>
      <c r="BF60" s="123">
        <v>0</v>
      </c>
      <c r="BG60" s="123">
        <v>0</v>
      </c>
    </row>
    <row r="61" spans="1:59" ht="15" x14ac:dyDescent="0.25">
      <c r="A61" s="199">
        <f>PowellInflow.Unregulated!A61</f>
        <v>46419</v>
      </c>
      <c r="B61" s="101">
        <v>1</v>
      </c>
      <c r="C61" s="101">
        <v>1</v>
      </c>
      <c r="D61" s="101">
        <v>1</v>
      </c>
      <c r="E61" s="108">
        <v>0</v>
      </c>
      <c r="F61" s="108">
        <v>0</v>
      </c>
      <c r="G61" s="108">
        <v>0</v>
      </c>
      <c r="H61" s="108">
        <v>0</v>
      </c>
      <c r="I61" s="108">
        <v>0</v>
      </c>
      <c r="J61" s="108">
        <v>0</v>
      </c>
      <c r="K61" s="108">
        <v>0</v>
      </c>
      <c r="L61" s="108">
        <v>0</v>
      </c>
      <c r="M61" s="108">
        <v>0</v>
      </c>
      <c r="N61" s="108">
        <v>0</v>
      </c>
      <c r="O61" s="108">
        <v>0</v>
      </c>
      <c r="P61" s="108">
        <v>0</v>
      </c>
      <c r="Q61" s="108">
        <v>0</v>
      </c>
      <c r="R61" s="108">
        <v>0</v>
      </c>
      <c r="S61" s="108">
        <v>0</v>
      </c>
      <c r="T61" s="108">
        <v>0</v>
      </c>
      <c r="U61" s="108">
        <v>0</v>
      </c>
      <c r="V61" s="108">
        <v>0</v>
      </c>
      <c r="W61" s="108">
        <v>0</v>
      </c>
      <c r="X61" s="108">
        <v>0</v>
      </c>
      <c r="Y61" s="108">
        <v>0</v>
      </c>
      <c r="Z61" s="108">
        <v>0</v>
      </c>
      <c r="AA61" s="108">
        <v>0</v>
      </c>
      <c r="AB61" s="108">
        <v>0</v>
      </c>
      <c r="AC61" s="108">
        <v>0</v>
      </c>
      <c r="AD61" s="108">
        <v>0</v>
      </c>
      <c r="AE61" s="108">
        <v>0</v>
      </c>
      <c r="AF61" s="108">
        <v>0</v>
      </c>
      <c r="AG61" s="108">
        <v>0</v>
      </c>
      <c r="AH61" s="123">
        <v>0</v>
      </c>
      <c r="AI61" s="123">
        <v>0</v>
      </c>
      <c r="AJ61" s="123">
        <v>0</v>
      </c>
      <c r="AK61" s="123">
        <v>0</v>
      </c>
      <c r="AL61" s="123">
        <v>0</v>
      </c>
      <c r="AM61" s="123">
        <v>0</v>
      </c>
      <c r="AN61" s="123">
        <v>0</v>
      </c>
      <c r="AO61" s="123">
        <v>0</v>
      </c>
      <c r="AP61" s="123">
        <v>0</v>
      </c>
      <c r="AQ61" s="123">
        <v>0</v>
      </c>
      <c r="AR61" s="123">
        <v>0</v>
      </c>
      <c r="AS61" s="123">
        <v>0</v>
      </c>
      <c r="AT61" s="123">
        <v>0</v>
      </c>
      <c r="AU61" s="123">
        <v>0</v>
      </c>
      <c r="AV61" s="123">
        <v>0</v>
      </c>
      <c r="AW61" s="123">
        <v>0</v>
      </c>
      <c r="AX61" s="123">
        <v>0</v>
      </c>
      <c r="AY61" s="123">
        <v>0</v>
      </c>
      <c r="AZ61" s="123">
        <v>0</v>
      </c>
      <c r="BA61" s="123">
        <v>0</v>
      </c>
      <c r="BB61" s="123">
        <v>0</v>
      </c>
      <c r="BC61" s="123">
        <v>0</v>
      </c>
      <c r="BD61" s="123">
        <v>0</v>
      </c>
      <c r="BE61" s="123">
        <v>0</v>
      </c>
      <c r="BF61" s="123">
        <v>0</v>
      </c>
      <c r="BG61" s="123">
        <v>0</v>
      </c>
    </row>
    <row r="62" spans="1:59" ht="15" x14ac:dyDescent="0.25">
      <c r="A62" s="199">
        <f>PowellInflow.Unregulated!A62</f>
        <v>46447</v>
      </c>
      <c r="B62" s="101">
        <v>1</v>
      </c>
      <c r="C62" s="101">
        <v>1</v>
      </c>
      <c r="D62" s="101">
        <v>1</v>
      </c>
      <c r="E62" s="108">
        <v>0</v>
      </c>
      <c r="F62" s="108">
        <v>0</v>
      </c>
      <c r="G62" s="108">
        <v>0</v>
      </c>
      <c r="H62" s="108">
        <v>0</v>
      </c>
      <c r="I62" s="108">
        <v>0</v>
      </c>
      <c r="J62" s="108">
        <v>0</v>
      </c>
      <c r="K62" s="108">
        <v>0</v>
      </c>
      <c r="L62" s="108">
        <v>0</v>
      </c>
      <c r="M62" s="108">
        <v>0</v>
      </c>
      <c r="N62" s="108">
        <v>0</v>
      </c>
      <c r="O62" s="108">
        <v>0</v>
      </c>
      <c r="P62" s="108">
        <v>0</v>
      </c>
      <c r="Q62" s="108">
        <v>0</v>
      </c>
      <c r="R62" s="108">
        <v>0</v>
      </c>
      <c r="S62" s="108">
        <v>0</v>
      </c>
      <c r="T62" s="108">
        <v>0</v>
      </c>
      <c r="U62" s="108">
        <v>0</v>
      </c>
      <c r="V62" s="108">
        <v>0</v>
      </c>
      <c r="W62" s="108">
        <v>0</v>
      </c>
      <c r="X62" s="108">
        <v>0</v>
      </c>
      <c r="Y62" s="108">
        <v>0</v>
      </c>
      <c r="Z62" s="108">
        <v>0</v>
      </c>
      <c r="AA62" s="108">
        <v>0</v>
      </c>
      <c r="AB62" s="108">
        <v>0</v>
      </c>
      <c r="AC62" s="108">
        <v>0</v>
      </c>
      <c r="AD62" s="108">
        <v>0</v>
      </c>
      <c r="AE62" s="108">
        <v>0</v>
      </c>
      <c r="AF62" s="108">
        <v>0</v>
      </c>
      <c r="AG62" s="108">
        <v>0</v>
      </c>
      <c r="AH62" s="123">
        <v>0</v>
      </c>
      <c r="AI62" s="123">
        <v>0</v>
      </c>
      <c r="AJ62" s="123">
        <v>0</v>
      </c>
      <c r="AK62" s="123">
        <v>0</v>
      </c>
      <c r="AL62" s="123">
        <v>0</v>
      </c>
      <c r="AM62" s="123">
        <v>0</v>
      </c>
      <c r="AN62" s="123">
        <v>0</v>
      </c>
      <c r="AO62" s="123">
        <v>0</v>
      </c>
      <c r="AP62" s="123">
        <v>0</v>
      </c>
      <c r="AQ62" s="123">
        <v>0</v>
      </c>
      <c r="AR62" s="123">
        <v>0</v>
      </c>
      <c r="AS62" s="123">
        <v>0</v>
      </c>
      <c r="AT62" s="123">
        <v>0</v>
      </c>
      <c r="AU62" s="123">
        <v>0</v>
      </c>
      <c r="AV62" s="123">
        <v>0</v>
      </c>
      <c r="AW62" s="123">
        <v>0</v>
      </c>
      <c r="AX62" s="123">
        <v>0</v>
      </c>
      <c r="AY62" s="123">
        <v>0</v>
      </c>
      <c r="AZ62" s="123">
        <v>0</v>
      </c>
      <c r="BA62" s="123">
        <v>0</v>
      </c>
      <c r="BB62" s="123">
        <v>0</v>
      </c>
      <c r="BC62" s="123">
        <v>0</v>
      </c>
      <c r="BD62" s="123">
        <v>0</v>
      </c>
      <c r="BE62" s="123">
        <v>0</v>
      </c>
      <c r="BF62" s="123">
        <v>0</v>
      </c>
      <c r="BG62" s="123">
        <v>0</v>
      </c>
    </row>
    <row r="63" spans="1:59" ht="15" x14ac:dyDescent="0.25">
      <c r="A63" s="199">
        <f>PowellInflow.Unregulated!A63</f>
        <v>46478</v>
      </c>
      <c r="B63" s="101">
        <v>1</v>
      </c>
      <c r="C63" s="101">
        <v>1</v>
      </c>
      <c r="D63" s="101">
        <v>1</v>
      </c>
      <c r="E63" s="108">
        <v>0</v>
      </c>
      <c r="F63" s="108">
        <v>0</v>
      </c>
      <c r="G63" s="108">
        <v>0</v>
      </c>
      <c r="H63" s="108">
        <v>0</v>
      </c>
      <c r="I63" s="108">
        <v>0</v>
      </c>
      <c r="J63" s="108">
        <v>0</v>
      </c>
      <c r="K63" s="108">
        <v>0</v>
      </c>
      <c r="L63" s="108">
        <v>0</v>
      </c>
      <c r="M63" s="108">
        <v>0</v>
      </c>
      <c r="N63" s="108">
        <v>0</v>
      </c>
      <c r="O63" s="108">
        <v>0</v>
      </c>
      <c r="P63" s="108">
        <v>0</v>
      </c>
      <c r="Q63" s="108">
        <v>0</v>
      </c>
      <c r="R63" s="108">
        <v>0</v>
      </c>
      <c r="S63" s="108">
        <v>0</v>
      </c>
      <c r="T63" s="108">
        <v>0</v>
      </c>
      <c r="U63" s="108">
        <v>0</v>
      </c>
      <c r="V63" s="108">
        <v>0</v>
      </c>
      <c r="W63" s="108">
        <v>0</v>
      </c>
      <c r="X63" s="108">
        <v>0</v>
      </c>
      <c r="Y63" s="108">
        <v>0</v>
      </c>
      <c r="Z63" s="108">
        <v>0</v>
      </c>
      <c r="AA63" s="108">
        <v>0</v>
      </c>
      <c r="AB63" s="108">
        <v>0</v>
      </c>
      <c r="AC63" s="108">
        <v>0</v>
      </c>
      <c r="AD63" s="108">
        <v>0</v>
      </c>
      <c r="AE63" s="108">
        <v>0</v>
      </c>
      <c r="AF63" s="108">
        <v>0</v>
      </c>
      <c r="AG63" s="108">
        <v>0</v>
      </c>
      <c r="AH63" s="123">
        <v>0</v>
      </c>
      <c r="AI63" s="123">
        <v>0</v>
      </c>
      <c r="AJ63" s="123">
        <v>0</v>
      </c>
      <c r="AK63" s="123">
        <v>0</v>
      </c>
      <c r="AL63" s="123">
        <v>0</v>
      </c>
      <c r="AM63" s="123">
        <v>0</v>
      </c>
      <c r="AN63" s="123">
        <v>0</v>
      </c>
      <c r="AO63" s="123">
        <v>0</v>
      </c>
      <c r="AP63" s="123">
        <v>0</v>
      </c>
      <c r="AQ63" s="123">
        <v>0</v>
      </c>
      <c r="AR63" s="123">
        <v>0</v>
      </c>
      <c r="AS63" s="123">
        <v>0</v>
      </c>
      <c r="AT63" s="123">
        <v>0</v>
      </c>
      <c r="AU63" s="123">
        <v>0</v>
      </c>
      <c r="AV63" s="123">
        <v>0</v>
      </c>
      <c r="AW63" s="123">
        <v>0</v>
      </c>
      <c r="AX63" s="123">
        <v>0</v>
      </c>
      <c r="AY63" s="123">
        <v>0</v>
      </c>
      <c r="AZ63" s="123">
        <v>0</v>
      </c>
      <c r="BA63" s="123">
        <v>0</v>
      </c>
      <c r="BB63" s="123">
        <v>0</v>
      </c>
      <c r="BC63" s="123">
        <v>0</v>
      </c>
      <c r="BD63" s="123">
        <v>0</v>
      </c>
      <c r="BE63" s="123">
        <v>0</v>
      </c>
      <c r="BF63" s="123">
        <v>0</v>
      </c>
      <c r="BG63" s="123">
        <v>0</v>
      </c>
    </row>
    <row r="64" spans="1:59" ht="15" x14ac:dyDescent="0.25">
      <c r="A64" s="199">
        <f>PowellInflow.Unregulated!A64</f>
        <v>46508</v>
      </c>
      <c r="B64" s="101">
        <v>1</v>
      </c>
      <c r="C64" s="101">
        <v>1</v>
      </c>
      <c r="D64" s="101">
        <v>1</v>
      </c>
      <c r="E64" s="108">
        <v>0</v>
      </c>
      <c r="F64" s="108">
        <v>0</v>
      </c>
      <c r="G64" s="108">
        <v>0</v>
      </c>
      <c r="H64" s="108">
        <v>0</v>
      </c>
      <c r="I64" s="108">
        <v>0</v>
      </c>
      <c r="J64" s="108">
        <v>0</v>
      </c>
      <c r="K64" s="108">
        <v>0</v>
      </c>
      <c r="L64" s="108">
        <v>0</v>
      </c>
      <c r="M64" s="108">
        <v>0</v>
      </c>
      <c r="N64" s="108">
        <v>0</v>
      </c>
      <c r="O64" s="108">
        <v>0</v>
      </c>
      <c r="P64" s="108">
        <v>0</v>
      </c>
      <c r="Q64" s="108">
        <v>0</v>
      </c>
      <c r="R64" s="108">
        <v>0</v>
      </c>
      <c r="S64" s="108">
        <v>0</v>
      </c>
      <c r="T64" s="108">
        <v>0</v>
      </c>
      <c r="U64" s="108">
        <v>0</v>
      </c>
      <c r="V64" s="108">
        <v>0</v>
      </c>
      <c r="W64" s="108">
        <v>0</v>
      </c>
      <c r="X64" s="108">
        <v>0</v>
      </c>
      <c r="Y64" s="108">
        <v>0</v>
      </c>
      <c r="Z64" s="108">
        <v>0</v>
      </c>
      <c r="AA64" s="108">
        <v>0</v>
      </c>
      <c r="AB64" s="108">
        <v>0</v>
      </c>
      <c r="AC64" s="108">
        <v>0</v>
      </c>
      <c r="AD64" s="108">
        <v>0</v>
      </c>
      <c r="AE64" s="108">
        <v>0</v>
      </c>
      <c r="AF64" s="108">
        <v>0</v>
      </c>
      <c r="AG64" s="108">
        <v>0</v>
      </c>
      <c r="AH64" s="123">
        <v>0</v>
      </c>
      <c r="AI64" s="123">
        <v>0</v>
      </c>
      <c r="AJ64" s="123">
        <v>0</v>
      </c>
      <c r="AK64" s="123">
        <v>0</v>
      </c>
      <c r="AL64" s="123">
        <v>0</v>
      </c>
      <c r="AM64" s="123">
        <v>0</v>
      </c>
      <c r="AN64" s="123">
        <v>0</v>
      </c>
      <c r="AO64" s="123">
        <v>0</v>
      </c>
      <c r="AP64" s="123">
        <v>0</v>
      </c>
      <c r="AQ64" s="123">
        <v>0</v>
      </c>
      <c r="AR64" s="123">
        <v>0</v>
      </c>
      <c r="AS64" s="123">
        <v>0</v>
      </c>
      <c r="AT64" s="123">
        <v>0</v>
      </c>
      <c r="AU64" s="123">
        <v>0</v>
      </c>
      <c r="AV64" s="123">
        <v>0</v>
      </c>
      <c r="AW64" s="123">
        <v>0</v>
      </c>
      <c r="AX64" s="123">
        <v>0</v>
      </c>
      <c r="AY64" s="123">
        <v>0</v>
      </c>
      <c r="AZ64" s="123">
        <v>0</v>
      </c>
      <c r="BA64" s="123">
        <v>0</v>
      </c>
      <c r="BB64" s="123">
        <v>0</v>
      </c>
      <c r="BC64" s="123">
        <v>0</v>
      </c>
      <c r="BD64" s="123">
        <v>0</v>
      </c>
      <c r="BE64" s="123">
        <v>0</v>
      </c>
      <c r="BF64" s="123">
        <v>0</v>
      </c>
      <c r="BG64" s="123">
        <v>0</v>
      </c>
    </row>
    <row r="65" spans="1:59" ht="15" x14ac:dyDescent="0.25">
      <c r="A65" s="199">
        <f>PowellInflow.Unregulated!A65</f>
        <v>46539</v>
      </c>
      <c r="B65" s="101">
        <v>1</v>
      </c>
      <c r="C65" s="101">
        <v>1</v>
      </c>
      <c r="D65" s="101">
        <v>1</v>
      </c>
      <c r="E65" s="108">
        <v>0</v>
      </c>
      <c r="F65" s="108">
        <v>0</v>
      </c>
      <c r="G65" s="108">
        <v>0</v>
      </c>
      <c r="H65" s="108">
        <v>0</v>
      </c>
      <c r="I65" s="108">
        <v>0</v>
      </c>
      <c r="J65" s="108">
        <v>0</v>
      </c>
      <c r="K65" s="108">
        <v>0</v>
      </c>
      <c r="L65" s="108">
        <v>0</v>
      </c>
      <c r="M65" s="108">
        <v>0</v>
      </c>
      <c r="N65" s="108">
        <v>0</v>
      </c>
      <c r="O65" s="108">
        <v>0</v>
      </c>
      <c r="P65" s="108">
        <v>0</v>
      </c>
      <c r="Q65" s="108">
        <v>0</v>
      </c>
      <c r="R65" s="108">
        <v>0</v>
      </c>
      <c r="S65" s="108">
        <v>0</v>
      </c>
      <c r="T65" s="108">
        <v>0</v>
      </c>
      <c r="U65" s="108">
        <v>0</v>
      </c>
      <c r="V65" s="108">
        <v>0</v>
      </c>
      <c r="W65" s="108">
        <v>0</v>
      </c>
      <c r="X65" s="108">
        <v>0</v>
      </c>
      <c r="Y65" s="108">
        <v>0</v>
      </c>
      <c r="Z65" s="108">
        <v>0</v>
      </c>
      <c r="AA65" s="108">
        <v>0</v>
      </c>
      <c r="AB65" s="108">
        <v>0</v>
      </c>
      <c r="AC65" s="108">
        <v>0</v>
      </c>
      <c r="AD65" s="108">
        <v>0</v>
      </c>
      <c r="AE65" s="108">
        <v>0</v>
      </c>
      <c r="AF65" s="108">
        <v>0</v>
      </c>
      <c r="AG65" s="108">
        <v>0</v>
      </c>
      <c r="AH65" s="123">
        <v>0</v>
      </c>
      <c r="AI65" s="123">
        <v>0</v>
      </c>
      <c r="AJ65" s="123">
        <v>0</v>
      </c>
      <c r="AK65" s="123">
        <v>0</v>
      </c>
      <c r="AL65" s="123">
        <v>0</v>
      </c>
      <c r="AM65" s="123">
        <v>0</v>
      </c>
      <c r="AN65" s="123">
        <v>0</v>
      </c>
      <c r="AO65" s="123">
        <v>0</v>
      </c>
      <c r="AP65" s="123">
        <v>0</v>
      </c>
      <c r="AQ65" s="123">
        <v>0</v>
      </c>
      <c r="AR65" s="123">
        <v>0</v>
      </c>
      <c r="AS65" s="123">
        <v>0</v>
      </c>
      <c r="AT65" s="123">
        <v>0</v>
      </c>
      <c r="AU65" s="123">
        <v>0</v>
      </c>
      <c r="AV65" s="123">
        <v>0</v>
      </c>
      <c r="AW65" s="123">
        <v>0</v>
      </c>
      <c r="AX65" s="123">
        <v>0</v>
      </c>
      <c r="AY65" s="123">
        <v>0</v>
      </c>
      <c r="AZ65" s="123">
        <v>0</v>
      </c>
      <c r="BA65" s="123">
        <v>0</v>
      </c>
      <c r="BB65" s="123">
        <v>0</v>
      </c>
      <c r="BC65" s="123">
        <v>0</v>
      </c>
      <c r="BD65" s="123">
        <v>0</v>
      </c>
      <c r="BE65" s="123">
        <v>0</v>
      </c>
      <c r="BF65" s="123">
        <v>0</v>
      </c>
      <c r="BG65" s="123">
        <v>0</v>
      </c>
    </row>
    <row r="66" spans="1:59" ht="15" x14ac:dyDescent="0.25">
      <c r="A66" s="199">
        <f>PowellInflow.Unregulated!A66</f>
        <v>46569</v>
      </c>
      <c r="B66" s="101">
        <v>1</v>
      </c>
      <c r="C66" s="101">
        <v>1</v>
      </c>
      <c r="D66" s="101">
        <v>1</v>
      </c>
      <c r="E66" s="108">
        <v>0</v>
      </c>
      <c r="F66" s="108">
        <v>0</v>
      </c>
      <c r="G66" s="108">
        <v>0</v>
      </c>
      <c r="H66" s="108">
        <v>0</v>
      </c>
      <c r="I66" s="108">
        <v>0</v>
      </c>
      <c r="J66" s="108">
        <v>0</v>
      </c>
      <c r="K66" s="108">
        <v>0</v>
      </c>
      <c r="L66" s="108">
        <v>0</v>
      </c>
      <c r="M66" s="108">
        <v>0</v>
      </c>
      <c r="N66" s="108">
        <v>0</v>
      </c>
      <c r="O66" s="108">
        <v>0</v>
      </c>
      <c r="P66" s="108">
        <v>0</v>
      </c>
      <c r="Q66" s="108">
        <v>0</v>
      </c>
      <c r="R66" s="108">
        <v>0</v>
      </c>
      <c r="S66" s="108">
        <v>0</v>
      </c>
      <c r="T66" s="108">
        <v>0</v>
      </c>
      <c r="U66" s="108">
        <v>0</v>
      </c>
      <c r="V66" s="108">
        <v>0</v>
      </c>
      <c r="W66" s="108">
        <v>0</v>
      </c>
      <c r="X66" s="108">
        <v>0</v>
      </c>
      <c r="Y66" s="108">
        <v>0</v>
      </c>
      <c r="Z66" s="108">
        <v>0</v>
      </c>
      <c r="AA66" s="108">
        <v>0</v>
      </c>
      <c r="AB66" s="108">
        <v>0</v>
      </c>
      <c r="AC66" s="108">
        <v>0</v>
      </c>
      <c r="AD66" s="108">
        <v>0</v>
      </c>
      <c r="AE66" s="108">
        <v>0</v>
      </c>
      <c r="AF66" s="108">
        <v>0</v>
      </c>
      <c r="AG66" s="108">
        <v>0</v>
      </c>
      <c r="AH66" s="123">
        <v>0</v>
      </c>
      <c r="AI66" s="123">
        <v>0</v>
      </c>
      <c r="AJ66" s="123">
        <v>0</v>
      </c>
      <c r="AK66" s="123">
        <v>0</v>
      </c>
      <c r="AL66" s="123">
        <v>0</v>
      </c>
      <c r="AM66" s="123">
        <v>0</v>
      </c>
      <c r="AN66" s="123">
        <v>0</v>
      </c>
      <c r="AO66" s="123">
        <v>0</v>
      </c>
      <c r="AP66" s="123">
        <v>0</v>
      </c>
      <c r="AQ66" s="123">
        <v>0</v>
      </c>
      <c r="AR66" s="123">
        <v>0</v>
      </c>
      <c r="AS66" s="123">
        <v>0</v>
      </c>
      <c r="AT66" s="123">
        <v>0</v>
      </c>
      <c r="AU66" s="123">
        <v>0</v>
      </c>
      <c r="AV66" s="123">
        <v>0</v>
      </c>
      <c r="AW66" s="123">
        <v>0</v>
      </c>
      <c r="AX66" s="123">
        <v>0</v>
      </c>
      <c r="AY66" s="123">
        <v>0</v>
      </c>
      <c r="AZ66" s="123">
        <v>0</v>
      </c>
      <c r="BA66" s="123">
        <v>0</v>
      </c>
      <c r="BB66" s="123">
        <v>0</v>
      </c>
      <c r="BC66" s="123">
        <v>0</v>
      </c>
      <c r="BD66" s="123">
        <v>0</v>
      </c>
      <c r="BE66" s="123">
        <v>0</v>
      </c>
      <c r="BF66" s="123">
        <v>0</v>
      </c>
      <c r="BG66" s="123">
        <v>0</v>
      </c>
    </row>
    <row r="67" spans="1:59" ht="15" x14ac:dyDescent="0.25">
      <c r="A67" s="199">
        <f>PowellInflow.Unregulated!A67</f>
        <v>46600</v>
      </c>
      <c r="B67" s="101">
        <v>1</v>
      </c>
      <c r="C67" s="101">
        <v>1</v>
      </c>
      <c r="D67" s="101">
        <v>1</v>
      </c>
      <c r="E67" s="108">
        <v>0</v>
      </c>
      <c r="F67" s="108">
        <v>0</v>
      </c>
      <c r="G67" s="108">
        <v>0</v>
      </c>
      <c r="H67" s="108">
        <v>0</v>
      </c>
      <c r="I67" s="108">
        <v>0</v>
      </c>
      <c r="J67" s="108">
        <v>0</v>
      </c>
      <c r="K67" s="108">
        <v>0</v>
      </c>
      <c r="L67" s="108">
        <v>0</v>
      </c>
      <c r="M67" s="108">
        <v>0</v>
      </c>
      <c r="N67" s="108">
        <v>0</v>
      </c>
      <c r="O67" s="108">
        <v>0</v>
      </c>
      <c r="P67" s="108">
        <v>0</v>
      </c>
      <c r="Q67" s="108">
        <v>0</v>
      </c>
      <c r="R67" s="108">
        <v>0</v>
      </c>
      <c r="S67" s="108">
        <v>0</v>
      </c>
      <c r="T67" s="108">
        <v>0</v>
      </c>
      <c r="U67" s="108">
        <v>0</v>
      </c>
      <c r="V67" s="108">
        <v>0</v>
      </c>
      <c r="W67" s="108">
        <v>0</v>
      </c>
      <c r="X67" s="108">
        <v>0</v>
      </c>
      <c r="Y67" s="108">
        <v>0</v>
      </c>
      <c r="Z67" s="108">
        <v>0</v>
      </c>
      <c r="AA67" s="108">
        <v>0</v>
      </c>
      <c r="AB67" s="108">
        <v>0</v>
      </c>
      <c r="AC67" s="108">
        <v>0</v>
      </c>
      <c r="AD67" s="108">
        <v>0</v>
      </c>
      <c r="AE67" s="108">
        <v>0</v>
      </c>
      <c r="AF67" s="108">
        <v>0</v>
      </c>
      <c r="AG67" s="108">
        <v>0</v>
      </c>
      <c r="AH67" s="123">
        <v>0</v>
      </c>
      <c r="AI67" s="123">
        <v>0</v>
      </c>
      <c r="AJ67" s="123">
        <v>0</v>
      </c>
      <c r="AK67" s="123">
        <v>0</v>
      </c>
      <c r="AL67" s="123">
        <v>0</v>
      </c>
      <c r="AM67" s="123">
        <v>0</v>
      </c>
      <c r="AN67" s="123">
        <v>0</v>
      </c>
      <c r="AO67" s="123">
        <v>0</v>
      </c>
      <c r="AP67" s="123">
        <v>0</v>
      </c>
      <c r="AQ67" s="123">
        <v>0</v>
      </c>
      <c r="AR67" s="123">
        <v>0</v>
      </c>
      <c r="AS67" s="123">
        <v>0</v>
      </c>
      <c r="AT67" s="123">
        <v>0</v>
      </c>
      <c r="AU67" s="123">
        <v>0</v>
      </c>
      <c r="AV67" s="123">
        <v>0</v>
      </c>
      <c r="AW67" s="123">
        <v>0</v>
      </c>
      <c r="AX67" s="123">
        <v>0</v>
      </c>
      <c r="AY67" s="123">
        <v>0</v>
      </c>
      <c r="AZ67" s="123">
        <v>0</v>
      </c>
      <c r="BA67" s="123">
        <v>0</v>
      </c>
      <c r="BB67" s="123">
        <v>0</v>
      </c>
      <c r="BC67" s="123">
        <v>0</v>
      </c>
      <c r="BD67" s="123">
        <v>0</v>
      </c>
      <c r="BE67" s="123">
        <v>0</v>
      </c>
      <c r="BF67" s="123">
        <v>0</v>
      </c>
      <c r="BG67" s="123">
        <v>0</v>
      </c>
    </row>
    <row r="68" spans="1:59" ht="15" x14ac:dyDescent="0.25">
      <c r="A68" s="199">
        <f>PowellInflow.Unregulated!A68</f>
        <v>46631</v>
      </c>
      <c r="B68" s="101">
        <v>1</v>
      </c>
      <c r="C68" s="101">
        <v>1</v>
      </c>
      <c r="D68" s="101">
        <v>1</v>
      </c>
      <c r="E68" s="108">
        <v>0</v>
      </c>
      <c r="F68" s="108">
        <v>0</v>
      </c>
      <c r="G68" s="108">
        <v>0</v>
      </c>
      <c r="H68" s="108">
        <v>0</v>
      </c>
      <c r="I68" s="108">
        <v>0</v>
      </c>
      <c r="J68" s="108">
        <v>0</v>
      </c>
      <c r="K68" s="108">
        <v>0</v>
      </c>
      <c r="L68" s="108">
        <v>0</v>
      </c>
      <c r="M68" s="108">
        <v>0</v>
      </c>
      <c r="N68" s="108">
        <v>0</v>
      </c>
      <c r="O68" s="108">
        <v>0</v>
      </c>
      <c r="P68" s="108">
        <v>0</v>
      </c>
      <c r="Q68" s="108">
        <v>0</v>
      </c>
      <c r="R68" s="108">
        <v>0</v>
      </c>
      <c r="S68" s="108">
        <v>0</v>
      </c>
      <c r="T68" s="108">
        <v>0</v>
      </c>
      <c r="U68" s="108">
        <v>0</v>
      </c>
      <c r="V68" s="108">
        <v>0</v>
      </c>
      <c r="W68" s="108">
        <v>0</v>
      </c>
      <c r="X68" s="108">
        <v>0</v>
      </c>
      <c r="Y68" s="108">
        <v>0</v>
      </c>
      <c r="Z68" s="108">
        <v>0</v>
      </c>
      <c r="AA68" s="108">
        <v>0</v>
      </c>
      <c r="AB68" s="108">
        <v>0</v>
      </c>
      <c r="AC68" s="108">
        <v>0</v>
      </c>
      <c r="AD68" s="108">
        <v>0</v>
      </c>
      <c r="AE68" s="108">
        <v>0</v>
      </c>
      <c r="AF68" s="108">
        <v>0</v>
      </c>
      <c r="AG68" s="108">
        <v>0</v>
      </c>
      <c r="AH68" s="123">
        <v>0</v>
      </c>
      <c r="AI68" s="123">
        <v>0</v>
      </c>
      <c r="AJ68" s="123">
        <v>0</v>
      </c>
      <c r="AK68" s="123">
        <v>0</v>
      </c>
      <c r="AL68" s="123">
        <v>0</v>
      </c>
      <c r="AM68" s="123">
        <v>0</v>
      </c>
      <c r="AN68" s="123">
        <v>0</v>
      </c>
      <c r="AO68" s="123">
        <v>0</v>
      </c>
      <c r="AP68" s="123">
        <v>0</v>
      </c>
      <c r="AQ68" s="123">
        <v>0</v>
      </c>
      <c r="AR68" s="123">
        <v>0</v>
      </c>
      <c r="AS68" s="123">
        <v>0</v>
      </c>
      <c r="AT68" s="123">
        <v>0</v>
      </c>
      <c r="AU68" s="123">
        <v>0</v>
      </c>
      <c r="AV68" s="123">
        <v>0</v>
      </c>
      <c r="AW68" s="123">
        <v>0</v>
      </c>
      <c r="AX68" s="123">
        <v>0</v>
      </c>
      <c r="AY68" s="123">
        <v>0</v>
      </c>
      <c r="AZ68" s="123">
        <v>0</v>
      </c>
      <c r="BA68" s="123">
        <v>0</v>
      </c>
      <c r="BB68" s="123">
        <v>0</v>
      </c>
      <c r="BC68" s="123">
        <v>0</v>
      </c>
      <c r="BD68" s="123">
        <v>0</v>
      </c>
      <c r="BE68" s="123">
        <v>0</v>
      </c>
      <c r="BF68" s="123">
        <v>0</v>
      </c>
      <c r="BG68" s="123">
        <v>0</v>
      </c>
    </row>
    <row r="69" spans="1:59" ht="15" x14ac:dyDescent="0.25">
      <c r="A69" s="199">
        <f>PowellInflow.Unregulated!A69</f>
        <v>0</v>
      </c>
      <c r="B69" s="101">
        <v>1</v>
      </c>
      <c r="C69" s="101">
        <v>1</v>
      </c>
      <c r="D69" s="101">
        <v>1</v>
      </c>
      <c r="E69" s="108">
        <v>0</v>
      </c>
      <c r="F69" s="108">
        <v>0</v>
      </c>
      <c r="G69" s="108">
        <v>0</v>
      </c>
      <c r="H69" s="108">
        <v>0</v>
      </c>
      <c r="I69" s="108">
        <v>0</v>
      </c>
      <c r="J69" s="108">
        <v>0</v>
      </c>
      <c r="K69" s="108">
        <v>0</v>
      </c>
      <c r="L69" s="108">
        <v>0</v>
      </c>
      <c r="M69" s="108">
        <v>0</v>
      </c>
      <c r="N69" s="108">
        <v>0</v>
      </c>
      <c r="O69" s="108">
        <v>0</v>
      </c>
      <c r="P69" s="108">
        <v>0</v>
      </c>
      <c r="Q69" s="108">
        <v>0</v>
      </c>
      <c r="R69" s="108">
        <v>0</v>
      </c>
      <c r="S69" s="108">
        <v>0</v>
      </c>
      <c r="T69" s="108">
        <v>0</v>
      </c>
      <c r="U69" s="108">
        <v>0</v>
      </c>
      <c r="V69" s="108">
        <v>0</v>
      </c>
      <c r="W69" s="108">
        <v>0</v>
      </c>
      <c r="X69" s="108">
        <v>0</v>
      </c>
      <c r="Y69" s="108">
        <v>0</v>
      </c>
      <c r="Z69" s="108">
        <v>0</v>
      </c>
      <c r="AA69" s="108">
        <v>0</v>
      </c>
      <c r="AB69" s="108">
        <v>0</v>
      </c>
      <c r="AC69" s="108">
        <v>0</v>
      </c>
      <c r="AD69" s="108">
        <v>0</v>
      </c>
      <c r="AE69" s="108">
        <v>0</v>
      </c>
      <c r="AF69" s="108">
        <v>0</v>
      </c>
      <c r="AG69" s="108">
        <v>0</v>
      </c>
      <c r="AH69" s="123">
        <v>0</v>
      </c>
      <c r="AI69" s="123">
        <v>0</v>
      </c>
      <c r="AJ69" s="123">
        <v>0</v>
      </c>
      <c r="AK69" s="123">
        <v>0</v>
      </c>
      <c r="AL69" s="123">
        <v>0</v>
      </c>
      <c r="AM69" s="123">
        <v>0</v>
      </c>
      <c r="AN69" s="123">
        <v>0</v>
      </c>
      <c r="AO69" s="123">
        <v>0</v>
      </c>
      <c r="AP69" s="123">
        <v>0</v>
      </c>
      <c r="AQ69" s="123">
        <v>0</v>
      </c>
      <c r="AR69" s="123">
        <v>0</v>
      </c>
      <c r="AS69" s="123">
        <v>0</v>
      </c>
      <c r="AT69" s="123">
        <v>0</v>
      </c>
      <c r="AU69" s="123">
        <v>0</v>
      </c>
      <c r="AV69" s="123">
        <v>0</v>
      </c>
      <c r="AW69" s="123">
        <v>0</v>
      </c>
      <c r="AX69" s="123">
        <v>0</v>
      </c>
      <c r="AY69" s="123">
        <v>0</v>
      </c>
      <c r="AZ69" s="123">
        <v>0</v>
      </c>
      <c r="BA69" s="123">
        <v>0</v>
      </c>
      <c r="BB69" s="123">
        <v>0</v>
      </c>
      <c r="BC69" s="123">
        <v>0</v>
      </c>
      <c r="BD69" s="123">
        <v>0</v>
      </c>
      <c r="BE69" s="123">
        <v>0</v>
      </c>
      <c r="BF69" s="123">
        <v>0</v>
      </c>
      <c r="BG69" s="123">
        <v>0</v>
      </c>
    </row>
    <row r="70" spans="1:59" ht="15" x14ac:dyDescent="0.25">
      <c r="A70" s="199">
        <f>PowellInflow.Unregulated!A70</f>
        <v>0</v>
      </c>
      <c r="B70" s="101">
        <v>1</v>
      </c>
      <c r="C70" s="101">
        <v>1</v>
      </c>
      <c r="D70" s="101">
        <v>1</v>
      </c>
      <c r="E70" s="108">
        <v>0</v>
      </c>
      <c r="F70" s="108">
        <v>0</v>
      </c>
      <c r="G70" s="108">
        <v>0</v>
      </c>
      <c r="H70" s="108">
        <v>0</v>
      </c>
      <c r="I70" s="108">
        <v>0</v>
      </c>
      <c r="J70" s="108">
        <v>0</v>
      </c>
      <c r="K70" s="108">
        <v>0</v>
      </c>
      <c r="L70" s="108">
        <v>0</v>
      </c>
      <c r="M70" s="108">
        <v>0</v>
      </c>
      <c r="N70" s="108">
        <v>0</v>
      </c>
      <c r="O70" s="108">
        <v>0</v>
      </c>
      <c r="P70" s="108">
        <v>0</v>
      </c>
      <c r="Q70" s="108">
        <v>0</v>
      </c>
      <c r="R70" s="108">
        <v>0</v>
      </c>
      <c r="S70" s="108">
        <v>0</v>
      </c>
      <c r="T70" s="108">
        <v>0</v>
      </c>
      <c r="U70" s="108">
        <v>0</v>
      </c>
      <c r="V70" s="108">
        <v>0</v>
      </c>
      <c r="W70" s="108">
        <v>0</v>
      </c>
      <c r="X70" s="108">
        <v>0</v>
      </c>
      <c r="Y70" s="108">
        <v>0</v>
      </c>
      <c r="Z70" s="108">
        <v>0</v>
      </c>
      <c r="AA70" s="108">
        <v>0</v>
      </c>
      <c r="AB70" s="108">
        <v>0</v>
      </c>
      <c r="AC70" s="108">
        <v>0</v>
      </c>
      <c r="AD70" s="108">
        <v>0</v>
      </c>
      <c r="AE70" s="108">
        <v>0</v>
      </c>
      <c r="AF70" s="108">
        <v>0</v>
      </c>
      <c r="AG70" s="108">
        <v>0</v>
      </c>
      <c r="AH70" s="123">
        <v>0</v>
      </c>
      <c r="AI70" s="123">
        <v>0</v>
      </c>
      <c r="AJ70" s="123">
        <v>0</v>
      </c>
      <c r="AK70" s="123">
        <v>0</v>
      </c>
      <c r="AL70" s="123">
        <v>0</v>
      </c>
      <c r="AM70" s="123">
        <v>0</v>
      </c>
      <c r="AN70" s="123">
        <v>0</v>
      </c>
      <c r="AO70" s="123">
        <v>0</v>
      </c>
      <c r="AP70" s="123">
        <v>0</v>
      </c>
      <c r="AQ70" s="123">
        <v>0</v>
      </c>
      <c r="AR70" s="123">
        <v>0</v>
      </c>
      <c r="AS70" s="123">
        <v>0</v>
      </c>
      <c r="AT70" s="123">
        <v>0</v>
      </c>
      <c r="AU70" s="123">
        <v>0</v>
      </c>
      <c r="AV70" s="123">
        <v>0</v>
      </c>
      <c r="AW70" s="123">
        <v>0</v>
      </c>
      <c r="AX70" s="123">
        <v>0</v>
      </c>
      <c r="AY70" s="123">
        <v>0</v>
      </c>
      <c r="AZ70" s="123">
        <v>0</v>
      </c>
      <c r="BA70" s="123">
        <v>0</v>
      </c>
      <c r="BB70" s="123">
        <v>0</v>
      </c>
      <c r="BC70" s="123">
        <v>0</v>
      </c>
      <c r="BD70" s="123">
        <v>0</v>
      </c>
      <c r="BE70" s="123">
        <v>0</v>
      </c>
      <c r="BF70" s="123">
        <v>0</v>
      </c>
      <c r="BG70" s="123">
        <v>0</v>
      </c>
    </row>
    <row r="71" spans="1:59" ht="15" x14ac:dyDescent="0.25">
      <c r="A71" s="199">
        <f>PowellInflow.Unregulated!A71</f>
        <v>0</v>
      </c>
      <c r="B71" s="101">
        <v>1</v>
      </c>
      <c r="C71" s="101">
        <v>1</v>
      </c>
      <c r="D71" s="101">
        <v>1</v>
      </c>
      <c r="E71" s="108">
        <v>0</v>
      </c>
      <c r="F71" s="108">
        <v>0</v>
      </c>
      <c r="G71" s="108">
        <v>0</v>
      </c>
      <c r="H71" s="108">
        <v>0</v>
      </c>
      <c r="I71" s="108">
        <v>0</v>
      </c>
      <c r="J71" s="108">
        <v>0</v>
      </c>
      <c r="K71" s="108">
        <v>0</v>
      </c>
      <c r="L71" s="108">
        <v>0</v>
      </c>
      <c r="M71" s="108">
        <v>0</v>
      </c>
      <c r="N71" s="108">
        <v>0</v>
      </c>
      <c r="O71" s="108">
        <v>0</v>
      </c>
      <c r="P71" s="108">
        <v>0</v>
      </c>
      <c r="Q71" s="108">
        <v>0</v>
      </c>
      <c r="R71" s="108">
        <v>0</v>
      </c>
      <c r="S71" s="108">
        <v>0</v>
      </c>
      <c r="T71" s="108">
        <v>0</v>
      </c>
      <c r="U71" s="108">
        <v>0</v>
      </c>
      <c r="V71" s="108">
        <v>0</v>
      </c>
      <c r="W71" s="108">
        <v>0</v>
      </c>
      <c r="X71" s="108">
        <v>0</v>
      </c>
      <c r="Y71" s="108">
        <v>0</v>
      </c>
      <c r="Z71" s="108">
        <v>0</v>
      </c>
      <c r="AA71" s="108">
        <v>0</v>
      </c>
      <c r="AB71" s="108">
        <v>0</v>
      </c>
      <c r="AC71" s="108">
        <v>0</v>
      </c>
      <c r="AD71" s="108">
        <v>0</v>
      </c>
      <c r="AE71" s="108">
        <v>0</v>
      </c>
      <c r="AF71" s="108">
        <v>0</v>
      </c>
      <c r="AG71" s="108">
        <v>0</v>
      </c>
      <c r="AH71" s="123">
        <v>0</v>
      </c>
      <c r="AI71" s="123">
        <v>0</v>
      </c>
      <c r="AJ71" s="123">
        <v>0</v>
      </c>
      <c r="AK71" s="123">
        <v>0</v>
      </c>
      <c r="AL71" s="123">
        <v>0</v>
      </c>
      <c r="AM71" s="123">
        <v>0</v>
      </c>
      <c r="AN71" s="123">
        <v>0</v>
      </c>
      <c r="AO71" s="123">
        <v>0</v>
      </c>
      <c r="AP71" s="123">
        <v>0</v>
      </c>
      <c r="AQ71" s="123">
        <v>0</v>
      </c>
      <c r="AR71" s="123">
        <v>0</v>
      </c>
      <c r="AS71" s="123">
        <v>0</v>
      </c>
      <c r="AT71" s="123">
        <v>0</v>
      </c>
      <c r="AU71" s="123">
        <v>0</v>
      </c>
      <c r="AV71" s="123">
        <v>0</v>
      </c>
      <c r="AW71" s="123">
        <v>0</v>
      </c>
      <c r="AX71" s="123">
        <v>0</v>
      </c>
      <c r="AY71" s="123">
        <v>0</v>
      </c>
      <c r="AZ71" s="123">
        <v>0</v>
      </c>
      <c r="BA71" s="123">
        <v>0</v>
      </c>
      <c r="BB71" s="123">
        <v>0</v>
      </c>
      <c r="BC71" s="123">
        <v>0</v>
      </c>
      <c r="BD71" s="123">
        <v>0</v>
      </c>
      <c r="BE71" s="123">
        <v>0</v>
      </c>
      <c r="BF71" s="123">
        <v>0</v>
      </c>
      <c r="BG71" s="123">
        <v>0</v>
      </c>
    </row>
    <row r="72" spans="1:59" ht="15" x14ac:dyDescent="0.25">
      <c r="A72" s="199">
        <f>PowellInflow.Unregulated!A72</f>
        <v>0</v>
      </c>
      <c r="B72" s="122">
        <v>1</v>
      </c>
      <c r="C72" s="122">
        <v>1</v>
      </c>
      <c r="D72" s="122">
        <v>1</v>
      </c>
      <c r="E72" s="123">
        <v>0</v>
      </c>
      <c r="F72" s="123">
        <v>0</v>
      </c>
      <c r="G72" s="123">
        <v>0</v>
      </c>
      <c r="H72" s="123">
        <v>0</v>
      </c>
      <c r="I72" s="123">
        <v>0</v>
      </c>
      <c r="J72" s="123">
        <v>0</v>
      </c>
      <c r="K72" s="123">
        <v>0</v>
      </c>
      <c r="L72" s="123">
        <v>0</v>
      </c>
      <c r="M72" s="123">
        <v>0</v>
      </c>
      <c r="N72" s="123">
        <v>0</v>
      </c>
      <c r="O72" s="123">
        <v>0</v>
      </c>
      <c r="P72" s="123">
        <v>0</v>
      </c>
      <c r="Q72" s="123">
        <v>0</v>
      </c>
      <c r="R72" s="123">
        <v>0</v>
      </c>
      <c r="S72" s="123">
        <v>0</v>
      </c>
      <c r="T72" s="123">
        <v>0</v>
      </c>
      <c r="U72" s="123">
        <v>0</v>
      </c>
      <c r="V72" s="123">
        <v>0</v>
      </c>
      <c r="W72" s="123">
        <v>0</v>
      </c>
      <c r="X72" s="123">
        <v>0</v>
      </c>
      <c r="Y72" s="123">
        <v>0</v>
      </c>
      <c r="Z72" s="123">
        <v>0</v>
      </c>
      <c r="AA72" s="123">
        <v>0</v>
      </c>
      <c r="AB72" s="123">
        <v>0</v>
      </c>
      <c r="AC72" s="123">
        <v>0</v>
      </c>
      <c r="AD72" s="123">
        <v>0</v>
      </c>
      <c r="AE72" s="123">
        <v>0</v>
      </c>
      <c r="AF72" s="123">
        <v>0</v>
      </c>
      <c r="AG72" s="123">
        <v>0</v>
      </c>
      <c r="AH72" s="123">
        <v>0</v>
      </c>
      <c r="AI72" s="123">
        <v>0</v>
      </c>
      <c r="AJ72" s="123">
        <v>0</v>
      </c>
      <c r="AK72" s="123">
        <v>0</v>
      </c>
      <c r="AL72" s="123">
        <v>0</v>
      </c>
      <c r="AM72" s="123">
        <v>0</v>
      </c>
      <c r="AN72" s="123">
        <v>0</v>
      </c>
      <c r="AO72" s="123">
        <v>0</v>
      </c>
      <c r="AP72" s="123">
        <v>0</v>
      </c>
      <c r="AQ72" s="123">
        <v>0</v>
      </c>
      <c r="AR72" s="123">
        <v>0</v>
      </c>
      <c r="AS72" s="123">
        <v>0</v>
      </c>
      <c r="AT72" s="123">
        <v>0</v>
      </c>
      <c r="AU72" s="123">
        <v>0</v>
      </c>
      <c r="AV72" s="123">
        <v>0</v>
      </c>
      <c r="AW72" s="123">
        <v>0</v>
      </c>
      <c r="AX72" s="123">
        <v>0</v>
      </c>
      <c r="AY72" s="123">
        <v>0</v>
      </c>
      <c r="AZ72" s="123">
        <v>0</v>
      </c>
      <c r="BA72" s="123">
        <v>0</v>
      </c>
      <c r="BB72" s="123">
        <v>0</v>
      </c>
      <c r="BC72" s="123">
        <v>0</v>
      </c>
      <c r="BD72" s="123">
        <v>0</v>
      </c>
      <c r="BE72" s="123">
        <v>0</v>
      </c>
      <c r="BF72" s="123">
        <v>0</v>
      </c>
      <c r="BG72" s="123">
        <v>0</v>
      </c>
    </row>
    <row r="73" spans="1:59" ht="15" x14ac:dyDescent="0.25">
      <c r="A73" s="199">
        <f>PowellInflow.Unregulated!A73</f>
        <v>0</v>
      </c>
      <c r="B73" s="122">
        <v>1</v>
      </c>
      <c r="C73" s="122">
        <v>1</v>
      </c>
      <c r="D73" s="122">
        <v>1</v>
      </c>
      <c r="E73" s="123">
        <v>0</v>
      </c>
      <c r="F73" s="123">
        <v>0</v>
      </c>
      <c r="G73" s="123">
        <v>0</v>
      </c>
      <c r="H73" s="123">
        <v>0</v>
      </c>
      <c r="I73" s="123">
        <v>0</v>
      </c>
      <c r="J73" s="123">
        <v>0</v>
      </c>
      <c r="K73" s="123">
        <v>0</v>
      </c>
      <c r="L73" s="123">
        <v>0</v>
      </c>
      <c r="M73" s="123">
        <v>0</v>
      </c>
      <c r="N73" s="123">
        <v>0</v>
      </c>
      <c r="O73" s="123">
        <v>0</v>
      </c>
      <c r="P73" s="123">
        <v>0</v>
      </c>
      <c r="Q73" s="123">
        <v>0</v>
      </c>
      <c r="R73" s="123">
        <v>0</v>
      </c>
      <c r="S73" s="123">
        <v>0</v>
      </c>
      <c r="T73" s="123">
        <v>0</v>
      </c>
      <c r="U73" s="123">
        <v>0</v>
      </c>
      <c r="V73" s="123">
        <v>0</v>
      </c>
      <c r="W73" s="123">
        <v>0</v>
      </c>
      <c r="X73" s="123">
        <v>0</v>
      </c>
      <c r="Y73" s="123">
        <v>0</v>
      </c>
      <c r="Z73" s="123">
        <v>0</v>
      </c>
      <c r="AA73" s="123">
        <v>0</v>
      </c>
      <c r="AB73" s="123">
        <v>0</v>
      </c>
      <c r="AC73" s="123">
        <v>0</v>
      </c>
      <c r="AD73" s="123">
        <v>0</v>
      </c>
      <c r="AE73" s="123">
        <v>0</v>
      </c>
      <c r="AF73" s="123">
        <v>0</v>
      </c>
      <c r="AG73" s="123">
        <v>0</v>
      </c>
      <c r="AH73" s="123">
        <v>0</v>
      </c>
      <c r="AI73" s="123">
        <v>0</v>
      </c>
      <c r="AJ73" s="123">
        <v>0</v>
      </c>
      <c r="AK73" s="123">
        <v>0</v>
      </c>
      <c r="AL73" s="123">
        <v>0</v>
      </c>
      <c r="AM73" s="123">
        <v>0</v>
      </c>
      <c r="AN73" s="123">
        <v>0</v>
      </c>
      <c r="AO73" s="123">
        <v>0</v>
      </c>
      <c r="AP73" s="123">
        <v>0</v>
      </c>
      <c r="AQ73" s="123">
        <v>0</v>
      </c>
      <c r="AR73" s="123">
        <v>0</v>
      </c>
      <c r="AS73" s="123">
        <v>0</v>
      </c>
      <c r="AT73" s="123">
        <v>0</v>
      </c>
      <c r="AU73" s="123">
        <v>0</v>
      </c>
      <c r="AV73" s="123">
        <v>0</v>
      </c>
      <c r="AW73" s="123">
        <v>0</v>
      </c>
      <c r="AX73" s="123">
        <v>0</v>
      </c>
      <c r="AY73" s="123">
        <v>0</v>
      </c>
      <c r="AZ73" s="123">
        <v>0</v>
      </c>
      <c r="BA73" s="123">
        <v>0</v>
      </c>
      <c r="BB73" s="123">
        <v>0</v>
      </c>
      <c r="BC73" s="123">
        <v>0</v>
      </c>
      <c r="BD73" s="123">
        <v>0</v>
      </c>
      <c r="BE73" s="123">
        <v>0</v>
      </c>
      <c r="BF73" s="123">
        <v>0</v>
      </c>
      <c r="BG73" s="123">
        <v>0</v>
      </c>
    </row>
    <row r="74" spans="1:59" ht="15" x14ac:dyDescent="0.25">
      <c r="A74" s="199">
        <f>PowellInflow.Unregulated!A74</f>
        <v>0</v>
      </c>
      <c r="B74" s="122">
        <v>1</v>
      </c>
      <c r="C74" s="122">
        <v>1</v>
      </c>
      <c r="D74" s="122">
        <v>1</v>
      </c>
      <c r="E74" s="123">
        <v>0</v>
      </c>
      <c r="F74" s="123">
        <v>0</v>
      </c>
      <c r="G74" s="123">
        <v>0</v>
      </c>
      <c r="H74" s="123">
        <v>0</v>
      </c>
      <c r="I74" s="123">
        <v>0</v>
      </c>
      <c r="J74" s="123">
        <v>0</v>
      </c>
      <c r="K74" s="123">
        <v>0</v>
      </c>
      <c r="L74" s="123">
        <v>0</v>
      </c>
      <c r="M74" s="123">
        <v>0</v>
      </c>
      <c r="N74" s="123">
        <v>0</v>
      </c>
      <c r="O74" s="123">
        <v>0</v>
      </c>
      <c r="P74" s="123">
        <v>0</v>
      </c>
      <c r="Q74" s="123">
        <v>0</v>
      </c>
      <c r="R74" s="123">
        <v>0</v>
      </c>
      <c r="S74" s="123">
        <v>0</v>
      </c>
      <c r="T74" s="123">
        <v>0</v>
      </c>
      <c r="U74" s="123">
        <v>0</v>
      </c>
      <c r="V74" s="123">
        <v>0</v>
      </c>
      <c r="W74" s="123">
        <v>0</v>
      </c>
      <c r="X74" s="123">
        <v>0</v>
      </c>
      <c r="Y74" s="123">
        <v>0</v>
      </c>
      <c r="Z74" s="123">
        <v>0</v>
      </c>
      <c r="AA74" s="123">
        <v>0</v>
      </c>
      <c r="AB74" s="123">
        <v>0</v>
      </c>
      <c r="AC74" s="123">
        <v>0</v>
      </c>
      <c r="AD74" s="123">
        <v>0</v>
      </c>
      <c r="AE74" s="123">
        <v>0</v>
      </c>
      <c r="AF74" s="123">
        <v>0</v>
      </c>
      <c r="AG74" s="123">
        <v>0</v>
      </c>
      <c r="AH74" s="123">
        <v>0</v>
      </c>
      <c r="AI74" s="123">
        <v>0</v>
      </c>
      <c r="AJ74" s="123">
        <v>0</v>
      </c>
      <c r="AK74" s="123">
        <v>0</v>
      </c>
      <c r="AL74" s="123">
        <v>0</v>
      </c>
      <c r="AM74" s="123">
        <v>0</v>
      </c>
      <c r="AN74" s="123">
        <v>0</v>
      </c>
      <c r="AO74" s="123">
        <v>0</v>
      </c>
      <c r="AP74" s="123">
        <v>0</v>
      </c>
      <c r="AQ74" s="123">
        <v>0</v>
      </c>
      <c r="AR74" s="123">
        <v>0</v>
      </c>
      <c r="AS74" s="123">
        <v>0</v>
      </c>
      <c r="AT74" s="123">
        <v>0</v>
      </c>
      <c r="AU74" s="123">
        <v>0</v>
      </c>
      <c r="AV74" s="123">
        <v>0</v>
      </c>
      <c r="AW74" s="123">
        <v>0</v>
      </c>
      <c r="AX74" s="123">
        <v>0</v>
      </c>
      <c r="AY74" s="123">
        <v>0</v>
      </c>
      <c r="AZ74" s="123">
        <v>0</v>
      </c>
      <c r="BA74" s="123">
        <v>0</v>
      </c>
      <c r="BB74" s="123">
        <v>0</v>
      </c>
      <c r="BC74" s="123">
        <v>0</v>
      </c>
      <c r="BD74" s="123">
        <v>0</v>
      </c>
      <c r="BE74" s="123">
        <v>0</v>
      </c>
      <c r="BF74" s="123">
        <v>0</v>
      </c>
      <c r="BG74" s="123">
        <v>0</v>
      </c>
    </row>
    <row r="75" spans="1:59" ht="15" x14ac:dyDescent="0.25">
      <c r="A75" s="199">
        <f>PowellInflow.Unregulated!A75</f>
        <v>0</v>
      </c>
      <c r="B75" s="122">
        <v>1</v>
      </c>
      <c r="C75" s="122">
        <v>1</v>
      </c>
      <c r="D75" s="122">
        <v>1</v>
      </c>
      <c r="E75" s="123">
        <v>0</v>
      </c>
      <c r="F75" s="123">
        <v>0</v>
      </c>
      <c r="G75" s="123">
        <v>0</v>
      </c>
      <c r="H75" s="123">
        <v>0</v>
      </c>
      <c r="I75" s="123">
        <v>0</v>
      </c>
      <c r="J75" s="123">
        <v>0</v>
      </c>
      <c r="K75" s="123">
        <v>0</v>
      </c>
      <c r="L75" s="123">
        <v>0</v>
      </c>
      <c r="M75" s="123">
        <v>0</v>
      </c>
      <c r="N75" s="123">
        <v>0</v>
      </c>
      <c r="O75" s="123">
        <v>0</v>
      </c>
      <c r="P75" s="123">
        <v>0</v>
      </c>
      <c r="Q75" s="123">
        <v>0</v>
      </c>
      <c r="R75" s="123">
        <v>0</v>
      </c>
      <c r="S75" s="123">
        <v>0</v>
      </c>
      <c r="T75" s="123">
        <v>0</v>
      </c>
      <c r="U75" s="123">
        <v>0</v>
      </c>
      <c r="V75" s="123">
        <v>0</v>
      </c>
      <c r="W75" s="123">
        <v>0</v>
      </c>
      <c r="X75" s="123">
        <v>0</v>
      </c>
      <c r="Y75" s="123">
        <v>0</v>
      </c>
      <c r="Z75" s="123">
        <v>0</v>
      </c>
      <c r="AA75" s="123">
        <v>0</v>
      </c>
      <c r="AB75" s="123">
        <v>0</v>
      </c>
      <c r="AC75" s="123">
        <v>0</v>
      </c>
      <c r="AD75" s="123">
        <v>0</v>
      </c>
      <c r="AE75" s="123">
        <v>0</v>
      </c>
      <c r="AF75" s="123">
        <v>0</v>
      </c>
      <c r="AG75" s="123">
        <v>0</v>
      </c>
      <c r="AH75" s="123">
        <v>0</v>
      </c>
      <c r="AI75" s="123">
        <v>0</v>
      </c>
      <c r="AJ75" s="123">
        <v>0</v>
      </c>
      <c r="AK75" s="123">
        <v>0</v>
      </c>
      <c r="AL75" s="123">
        <v>0</v>
      </c>
      <c r="AM75" s="123">
        <v>0</v>
      </c>
      <c r="AN75" s="123">
        <v>0</v>
      </c>
      <c r="AO75" s="123">
        <v>0</v>
      </c>
      <c r="AP75" s="123">
        <v>0</v>
      </c>
      <c r="AQ75" s="123">
        <v>0</v>
      </c>
      <c r="AR75" s="123">
        <v>0</v>
      </c>
      <c r="AS75" s="123">
        <v>0</v>
      </c>
      <c r="AT75" s="123">
        <v>0</v>
      </c>
      <c r="AU75" s="123">
        <v>0</v>
      </c>
      <c r="AV75" s="123">
        <v>0</v>
      </c>
      <c r="AW75" s="123">
        <v>0</v>
      </c>
      <c r="AX75" s="123">
        <v>0</v>
      </c>
      <c r="AY75" s="123">
        <v>0</v>
      </c>
      <c r="AZ75" s="123">
        <v>0</v>
      </c>
      <c r="BA75" s="123">
        <v>0</v>
      </c>
      <c r="BB75" s="123">
        <v>0</v>
      </c>
      <c r="BC75" s="123">
        <v>0</v>
      </c>
      <c r="BD75" s="123">
        <v>0</v>
      </c>
      <c r="BE75" s="123">
        <v>0</v>
      </c>
      <c r="BF75" s="123">
        <v>0</v>
      </c>
      <c r="BG75" s="123">
        <v>0</v>
      </c>
    </row>
    <row r="76" spans="1:59" ht="15" x14ac:dyDescent="0.25">
      <c r="A76" s="199">
        <f>PowellInflow.Unregulated!A76</f>
        <v>0</v>
      </c>
      <c r="B76" s="122">
        <v>1</v>
      </c>
      <c r="C76" s="122">
        <v>1</v>
      </c>
      <c r="D76" s="122">
        <v>1</v>
      </c>
      <c r="E76" s="123">
        <v>0</v>
      </c>
      <c r="F76" s="123">
        <v>0</v>
      </c>
      <c r="G76" s="123">
        <v>0</v>
      </c>
      <c r="H76" s="123">
        <v>0</v>
      </c>
      <c r="I76" s="123">
        <v>0</v>
      </c>
      <c r="J76" s="123">
        <v>0</v>
      </c>
      <c r="K76" s="123">
        <v>0</v>
      </c>
      <c r="L76" s="123">
        <v>0</v>
      </c>
      <c r="M76" s="123">
        <v>0</v>
      </c>
      <c r="N76" s="123">
        <v>0</v>
      </c>
      <c r="O76" s="123">
        <v>0</v>
      </c>
      <c r="P76" s="123">
        <v>0</v>
      </c>
      <c r="Q76" s="123">
        <v>0</v>
      </c>
      <c r="R76" s="123">
        <v>0</v>
      </c>
      <c r="S76" s="123">
        <v>0</v>
      </c>
      <c r="T76" s="123">
        <v>0</v>
      </c>
      <c r="U76" s="123">
        <v>0</v>
      </c>
      <c r="V76" s="123">
        <v>0</v>
      </c>
      <c r="W76" s="123">
        <v>0</v>
      </c>
      <c r="X76" s="123">
        <v>0</v>
      </c>
      <c r="Y76" s="123">
        <v>0</v>
      </c>
      <c r="Z76" s="123">
        <v>0</v>
      </c>
      <c r="AA76" s="123">
        <v>0</v>
      </c>
      <c r="AB76" s="123">
        <v>0</v>
      </c>
      <c r="AC76" s="123">
        <v>0</v>
      </c>
      <c r="AD76" s="123">
        <v>0</v>
      </c>
      <c r="AE76" s="123">
        <v>0</v>
      </c>
      <c r="AF76" s="123">
        <v>0</v>
      </c>
      <c r="AG76" s="123">
        <v>0</v>
      </c>
      <c r="AH76" s="123">
        <v>0</v>
      </c>
      <c r="AI76" s="123">
        <v>0</v>
      </c>
      <c r="AJ76" s="123">
        <v>0</v>
      </c>
      <c r="AK76" s="123">
        <v>0</v>
      </c>
      <c r="AL76" s="123">
        <v>0</v>
      </c>
      <c r="AM76" s="123">
        <v>0</v>
      </c>
      <c r="AN76" s="123">
        <v>0</v>
      </c>
      <c r="AO76" s="123">
        <v>0</v>
      </c>
      <c r="AP76" s="123">
        <v>0</v>
      </c>
      <c r="AQ76" s="123">
        <v>0</v>
      </c>
      <c r="AR76" s="123">
        <v>0</v>
      </c>
      <c r="AS76" s="123">
        <v>0</v>
      </c>
      <c r="AT76" s="123">
        <v>0</v>
      </c>
      <c r="AU76" s="123">
        <v>0</v>
      </c>
      <c r="AV76" s="123">
        <v>0</v>
      </c>
      <c r="AW76" s="123">
        <v>0</v>
      </c>
      <c r="AX76" s="123">
        <v>0</v>
      </c>
      <c r="AY76" s="123">
        <v>0</v>
      </c>
      <c r="AZ76" s="123">
        <v>0</v>
      </c>
      <c r="BA76" s="123">
        <v>0</v>
      </c>
      <c r="BB76" s="123">
        <v>0</v>
      </c>
      <c r="BC76" s="123">
        <v>0</v>
      </c>
      <c r="BD76" s="123">
        <v>0</v>
      </c>
      <c r="BE76" s="123">
        <v>0</v>
      </c>
      <c r="BF76" s="123">
        <v>0</v>
      </c>
      <c r="BG76" s="123">
        <v>0</v>
      </c>
    </row>
    <row r="77" spans="1:59" ht="15" x14ac:dyDescent="0.25">
      <c r="A77" s="199">
        <f>PowellInflow.Unregulated!A77</f>
        <v>0</v>
      </c>
      <c r="B77" s="122">
        <v>1</v>
      </c>
      <c r="C77" s="122">
        <v>1</v>
      </c>
      <c r="D77" s="122">
        <v>1</v>
      </c>
      <c r="E77" s="123">
        <v>0</v>
      </c>
      <c r="F77" s="123">
        <v>0</v>
      </c>
      <c r="G77" s="123">
        <v>0</v>
      </c>
      <c r="H77" s="123">
        <v>0</v>
      </c>
      <c r="I77" s="123">
        <v>0</v>
      </c>
      <c r="J77" s="123">
        <v>0</v>
      </c>
      <c r="K77" s="123">
        <v>0</v>
      </c>
      <c r="L77" s="123">
        <v>0</v>
      </c>
      <c r="M77" s="123">
        <v>0</v>
      </c>
      <c r="N77" s="123">
        <v>0</v>
      </c>
      <c r="O77" s="123">
        <v>0</v>
      </c>
      <c r="P77" s="123">
        <v>0</v>
      </c>
      <c r="Q77" s="123">
        <v>0</v>
      </c>
      <c r="R77" s="123">
        <v>0</v>
      </c>
      <c r="S77" s="123">
        <v>0</v>
      </c>
      <c r="T77" s="123">
        <v>0</v>
      </c>
      <c r="U77" s="123">
        <v>0</v>
      </c>
      <c r="V77" s="123">
        <v>0</v>
      </c>
      <c r="W77" s="123">
        <v>0</v>
      </c>
      <c r="X77" s="123">
        <v>0</v>
      </c>
      <c r="Y77" s="123">
        <v>0</v>
      </c>
      <c r="Z77" s="123">
        <v>0</v>
      </c>
      <c r="AA77" s="123">
        <v>0</v>
      </c>
      <c r="AB77" s="123">
        <v>0</v>
      </c>
      <c r="AC77" s="123">
        <v>0</v>
      </c>
      <c r="AD77" s="123">
        <v>0</v>
      </c>
      <c r="AE77" s="123">
        <v>0</v>
      </c>
      <c r="AF77" s="123">
        <v>0</v>
      </c>
      <c r="AG77" s="123">
        <v>0</v>
      </c>
      <c r="AH77" s="123">
        <v>0</v>
      </c>
      <c r="AI77" s="123">
        <v>0</v>
      </c>
      <c r="AJ77" s="123">
        <v>0</v>
      </c>
      <c r="AK77" s="123">
        <v>0</v>
      </c>
      <c r="AL77" s="123">
        <v>0</v>
      </c>
      <c r="AM77" s="123">
        <v>0</v>
      </c>
      <c r="AN77" s="123">
        <v>0</v>
      </c>
      <c r="AO77" s="123">
        <v>0</v>
      </c>
      <c r="AP77" s="123">
        <v>0</v>
      </c>
      <c r="AQ77" s="123">
        <v>0</v>
      </c>
      <c r="AR77" s="123">
        <v>0</v>
      </c>
      <c r="AS77" s="123">
        <v>0</v>
      </c>
      <c r="AT77" s="123">
        <v>0</v>
      </c>
      <c r="AU77" s="123">
        <v>0</v>
      </c>
      <c r="AV77" s="123">
        <v>0</v>
      </c>
      <c r="AW77" s="123">
        <v>0</v>
      </c>
      <c r="AX77" s="123">
        <v>0</v>
      </c>
      <c r="AY77" s="123">
        <v>0</v>
      </c>
      <c r="AZ77" s="123">
        <v>0</v>
      </c>
      <c r="BA77" s="123">
        <v>0</v>
      </c>
      <c r="BB77" s="123">
        <v>0</v>
      </c>
      <c r="BC77" s="123">
        <v>0</v>
      </c>
      <c r="BD77" s="123">
        <v>0</v>
      </c>
      <c r="BE77" s="123">
        <v>0</v>
      </c>
      <c r="BF77" s="123">
        <v>0</v>
      </c>
      <c r="BG77" s="123">
        <v>0</v>
      </c>
    </row>
    <row r="78" spans="1:59" ht="15" x14ac:dyDescent="0.25">
      <c r="A78" s="199">
        <f>PowellInflow.Unregulated!A78</f>
        <v>0</v>
      </c>
      <c r="B78" s="122">
        <v>1</v>
      </c>
      <c r="C78" s="122">
        <v>1</v>
      </c>
      <c r="D78" s="122">
        <v>1</v>
      </c>
      <c r="E78" s="123">
        <v>0</v>
      </c>
      <c r="F78" s="123">
        <v>0</v>
      </c>
      <c r="G78" s="123">
        <v>0</v>
      </c>
      <c r="H78" s="123">
        <v>0</v>
      </c>
      <c r="I78" s="123">
        <v>0</v>
      </c>
      <c r="J78" s="123">
        <v>0</v>
      </c>
      <c r="K78" s="123">
        <v>0</v>
      </c>
      <c r="L78" s="123">
        <v>0</v>
      </c>
      <c r="M78" s="123">
        <v>0</v>
      </c>
      <c r="N78" s="123">
        <v>0</v>
      </c>
      <c r="O78" s="123">
        <v>0</v>
      </c>
      <c r="P78" s="123">
        <v>0</v>
      </c>
      <c r="Q78" s="123">
        <v>0</v>
      </c>
      <c r="R78" s="123">
        <v>0</v>
      </c>
      <c r="S78" s="123">
        <v>0</v>
      </c>
      <c r="T78" s="123">
        <v>0</v>
      </c>
      <c r="U78" s="123">
        <v>0</v>
      </c>
      <c r="V78" s="123">
        <v>0</v>
      </c>
      <c r="W78" s="123">
        <v>0</v>
      </c>
      <c r="X78" s="123">
        <v>0</v>
      </c>
      <c r="Y78" s="123">
        <v>0</v>
      </c>
      <c r="Z78" s="123">
        <v>0</v>
      </c>
      <c r="AA78" s="123">
        <v>0</v>
      </c>
      <c r="AB78" s="123">
        <v>0</v>
      </c>
      <c r="AC78" s="123">
        <v>0</v>
      </c>
      <c r="AD78" s="123">
        <v>0</v>
      </c>
      <c r="AE78" s="123">
        <v>0</v>
      </c>
      <c r="AF78" s="123">
        <v>0</v>
      </c>
      <c r="AG78" s="123">
        <v>0</v>
      </c>
      <c r="AH78" s="123">
        <v>0</v>
      </c>
      <c r="AI78" s="123">
        <v>0</v>
      </c>
      <c r="AJ78" s="123">
        <v>0</v>
      </c>
      <c r="AK78" s="123">
        <v>0</v>
      </c>
      <c r="AL78" s="123">
        <v>0</v>
      </c>
      <c r="AM78" s="123">
        <v>0</v>
      </c>
      <c r="AN78" s="123">
        <v>0</v>
      </c>
      <c r="AO78" s="123">
        <v>0</v>
      </c>
      <c r="AP78" s="123">
        <v>0</v>
      </c>
      <c r="AQ78" s="123">
        <v>0</v>
      </c>
      <c r="AR78" s="123">
        <v>0</v>
      </c>
      <c r="AS78" s="123">
        <v>0</v>
      </c>
      <c r="AT78" s="123">
        <v>0</v>
      </c>
      <c r="AU78" s="123">
        <v>0</v>
      </c>
      <c r="AV78" s="123">
        <v>0</v>
      </c>
      <c r="AW78" s="123">
        <v>0</v>
      </c>
      <c r="AX78" s="123">
        <v>0</v>
      </c>
      <c r="AY78" s="123">
        <v>0</v>
      </c>
      <c r="AZ78" s="123">
        <v>0</v>
      </c>
      <c r="BA78" s="123">
        <v>0</v>
      </c>
      <c r="BB78" s="123">
        <v>0</v>
      </c>
      <c r="BC78" s="123">
        <v>0</v>
      </c>
      <c r="BD78" s="123">
        <v>0</v>
      </c>
      <c r="BE78" s="123">
        <v>0</v>
      </c>
      <c r="BF78" s="123">
        <v>0</v>
      </c>
      <c r="BG78" s="123">
        <v>0</v>
      </c>
    </row>
    <row r="79" spans="1:59" ht="15" x14ac:dyDescent="0.25">
      <c r="A79" s="199">
        <f>PowellInflow.Unregulated!A79</f>
        <v>0</v>
      </c>
      <c r="B79" s="122">
        <v>1</v>
      </c>
      <c r="C79" s="122">
        <v>1</v>
      </c>
      <c r="D79" s="122">
        <v>1</v>
      </c>
      <c r="E79" s="123">
        <v>0</v>
      </c>
      <c r="F79" s="123">
        <v>0</v>
      </c>
      <c r="G79" s="123">
        <v>0</v>
      </c>
      <c r="H79" s="123">
        <v>0</v>
      </c>
      <c r="I79" s="123">
        <v>0</v>
      </c>
      <c r="J79" s="123">
        <v>0</v>
      </c>
      <c r="K79" s="123">
        <v>0</v>
      </c>
      <c r="L79" s="123">
        <v>0</v>
      </c>
      <c r="M79" s="123">
        <v>0</v>
      </c>
      <c r="N79" s="123">
        <v>0</v>
      </c>
      <c r="O79" s="123">
        <v>0</v>
      </c>
      <c r="P79" s="123">
        <v>0</v>
      </c>
      <c r="Q79" s="123">
        <v>0</v>
      </c>
      <c r="R79" s="123">
        <v>0</v>
      </c>
      <c r="S79" s="123">
        <v>0</v>
      </c>
      <c r="T79" s="123">
        <v>0</v>
      </c>
      <c r="U79" s="123">
        <v>0</v>
      </c>
      <c r="V79" s="123">
        <v>0</v>
      </c>
      <c r="W79" s="123">
        <v>0</v>
      </c>
      <c r="X79" s="123">
        <v>0</v>
      </c>
      <c r="Y79" s="123">
        <v>0</v>
      </c>
      <c r="Z79" s="123">
        <v>0</v>
      </c>
      <c r="AA79" s="123">
        <v>0</v>
      </c>
      <c r="AB79" s="123">
        <v>0</v>
      </c>
      <c r="AC79" s="123">
        <v>0</v>
      </c>
      <c r="AD79" s="123">
        <v>0</v>
      </c>
      <c r="AE79" s="123">
        <v>0</v>
      </c>
      <c r="AF79" s="123">
        <v>0</v>
      </c>
      <c r="AG79" s="123">
        <v>0</v>
      </c>
      <c r="AH79" s="123">
        <v>0</v>
      </c>
      <c r="AI79" s="123">
        <v>0</v>
      </c>
      <c r="AJ79" s="123">
        <v>0</v>
      </c>
      <c r="AK79" s="123">
        <v>0</v>
      </c>
      <c r="AL79" s="123">
        <v>0</v>
      </c>
      <c r="AM79" s="123">
        <v>0</v>
      </c>
      <c r="AN79" s="123">
        <v>0</v>
      </c>
      <c r="AO79" s="123">
        <v>0</v>
      </c>
      <c r="AP79" s="123">
        <v>0</v>
      </c>
      <c r="AQ79" s="123">
        <v>0</v>
      </c>
      <c r="AR79" s="123">
        <v>0</v>
      </c>
      <c r="AS79" s="123">
        <v>0</v>
      </c>
      <c r="AT79" s="123">
        <v>0</v>
      </c>
      <c r="AU79" s="123">
        <v>0</v>
      </c>
      <c r="AV79" s="123">
        <v>0</v>
      </c>
      <c r="AW79" s="123">
        <v>0</v>
      </c>
      <c r="AX79" s="123">
        <v>0</v>
      </c>
      <c r="AY79" s="123">
        <v>0</v>
      </c>
      <c r="AZ79" s="123">
        <v>0</v>
      </c>
      <c r="BA79" s="123">
        <v>0</v>
      </c>
      <c r="BB79" s="123">
        <v>0</v>
      </c>
      <c r="BC79" s="123">
        <v>0</v>
      </c>
      <c r="BD79" s="123">
        <v>0</v>
      </c>
      <c r="BE79" s="123">
        <v>0</v>
      </c>
      <c r="BF79" s="123">
        <v>0</v>
      </c>
      <c r="BG79" s="123">
        <v>0</v>
      </c>
    </row>
    <row r="80" spans="1:59" ht="15" x14ac:dyDescent="0.25">
      <c r="A80" s="199">
        <f>PowellInflow.Unregulated!A80</f>
        <v>0</v>
      </c>
      <c r="B80" s="122">
        <v>1</v>
      </c>
      <c r="C80" s="122">
        <v>1</v>
      </c>
      <c r="D80" s="122">
        <v>1</v>
      </c>
      <c r="E80" s="123">
        <v>0</v>
      </c>
      <c r="F80" s="123">
        <v>0</v>
      </c>
      <c r="G80" s="123">
        <v>0</v>
      </c>
      <c r="H80" s="123">
        <v>0</v>
      </c>
      <c r="I80" s="123">
        <v>0</v>
      </c>
      <c r="J80" s="123">
        <v>0</v>
      </c>
      <c r="K80" s="123">
        <v>0</v>
      </c>
      <c r="L80" s="123">
        <v>0</v>
      </c>
      <c r="M80" s="123">
        <v>0</v>
      </c>
      <c r="N80" s="123">
        <v>0</v>
      </c>
      <c r="O80" s="123">
        <v>0</v>
      </c>
      <c r="P80" s="123">
        <v>0</v>
      </c>
      <c r="Q80" s="123">
        <v>0</v>
      </c>
      <c r="R80" s="123">
        <v>0</v>
      </c>
      <c r="S80" s="123">
        <v>0</v>
      </c>
      <c r="T80" s="123">
        <v>0</v>
      </c>
      <c r="U80" s="123">
        <v>0</v>
      </c>
      <c r="V80" s="123">
        <v>0</v>
      </c>
      <c r="W80" s="123">
        <v>0</v>
      </c>
      <c r="X80" s="123">
        <v>0</v>
      </c>
      <c r="Y80" s="123">
        <v>0</v>
      </c>
      <c r="Z80" s="123">
        <v>0</v>
      </c>
      <c r="AA80" s="123">
        <v>0</v>
      </c>
      <c r="AB80" s="123">
        <v>0</v>
      </c>
      <c r="AC80" s="123">
        <v>0</v>
      </c>
      <c r="AD80" s="123">
        <v>0</v>
      </c>
      <c r="AE80" s="123">
        <v>0</v>
      </c>
      <c r="AF80" s="123">
        <v>0</v>
      </c>
      <c r="AG80" s="123">
        <v>0</v>
      </c>
      <c r="AH80" s="123">
        <v>0</v>
      </c>
      <c r="AI80" s="123">
        <v>0</v>
      </c>
      <c r="AJ80" s="123">
        <v>0</v>
      </c>
      <c r="AK80" s="123">
        <v>0</v>
      </c>
      <c r="AL80" s="123">
        <v>0</v>
      </c>
      <c r="AM80" s="123">
        <v>0</v>
      </c>
      <c r="AN80" s="123">
        <v>0</v>
      </c>
      <c r="AO80" s="123">
        <v>0</v>
      </c>
      <c r="AP80" s="123">
        <v>0</v>
      </c>
      <c r="AQ80" s="123">
        <v>0</v>
      </c>
      <c r="AR80" s="123">
        <v>0</v>
      </c>
      <c r="AS80" s="123">
        <v>0</v>
      </c>
      <c r="AT80" s="123">
        <v>0</v>
      </c>
      <c r="AU80" s="123">
        <v>0</v>
      </c>
      <c r="AV80" s="123">
        <v>0</v>
      </c>
      <c r="AW80" s="123">
        <v>0</v>
      </c>
      <c r="AX80" s="123">
        <v>0</v>
      </c>
      <c r="AY80" s="123">
        <v>0</v>
      </c>
      <c r="AZ80" s="123">
        <v>0</v>
      </c>
      <c r="BA80" s="123">
        <v>0</v>
      </c>
      <c r="BB80" s="123">
        <v>0</v>
      </c>
      <c r="BC80" s="123">
        <v>0</v>
      </c>
      <c r="BD80" s="123">
        <v>0</v>
      </c>
      <c r="BE80" s="123">
        <v>0</v>
      </c>
      <c r="BF80" s="123">
        <v>0</v>
      </c>
      <c r="BG80" s="123">
        <v>0</v>
      </c>
    </row>
    <row r="81" spans="1:59" ht="15" x14ac:dyDescent="0.25">
      <c r="A81" s="198"/>
      <c r="B81" s="122">
        <v>1</v>
      </c>
      <c r="C81" s="122">
        <v>1</v>
      </c>
      <c r="D81" s="122">
        <v>1</v>
      </c>
      <c r="E81" s="123">
        <v>0</v>
      </c>
      <c r="F81" s="123">
        <v>0</v>
      </c>
      <c r="G81" s="123">
        <v>0</v>
      </c>
      <c r="H81" s="123">
        <v>0</v>
      </c>
      <c r="I81" s="123">
        <v>0</v>
      </c>
      <c r="J81" s="123">
        <v>0</v>
      </c>
      <c r="K81" s="123">
        <v>0</v>
      </c>
      <c r="L81" s="123">
        <v>0</v>
      </c>
      <c r="M81" s="123">
        <v>0</v>
      </c>
      <c r="N81" s="123">
        <v>0</v>
      </c>
      <c r="O81" s="123">
        <v>0</v>
      </c>
      <c r="P81" s="123">
        <v>0</v>
      </c>
      <c r="Q81" s="123">
        <v>0</v>
      </c>
      <c r="R81" s="123">
        <v>0</v>
      </c>
      <c r="S81" s="123">
        <v>0</v>
      </c>
      <c r="T81" s="123">
        <v>0</v>
      </c>
      <c r="U81" s="123">
        <v>0</v>
      </c>
      <c r="V81" s="123">
        <v>0</v>
      </c>
      <c r="W81" s="123">
        <v>0</v>
      </c>
      <c r="X81" s="123">
        <v>0</v>
      </c>
      <c r="Y81" s="123">
        <v>0</v>
      </c>
      <c r="Z81" s="123">
        <v>0</v>
      </c>
      <c r="AA81" s="123">
        <v>0</v>
      </c>
      <c r="AB81" s="123">
        <v>0</v>
      </c>
      <c r="AC81" s="123">
        <v>0</v>
      </c>
      <c r="AD81" s="123">
        <v>0</v>
      </c>
      <c r="AE81" s="123">
        <v>0</v>
      </c>
      <c r="AF81" s="123">
        <v>0</v>
      </c>
      <c r="AG81" s="123">
        <v>0</v>
      </c>
      <c r="AH81" s="123">
        <v>0</v>
      </c>
      <c r="AI81" s="123">
        <v>0</v>
      </c>
      <c r="AJ81" s="123">
        <v>0</v>
      </c>
      <c r="AK81" s="123">
        <v>0</v>
      </c>
      <c r="AL81" s="123">
        <v>0</v>
      </c>
      <c r="AM81" s="123">
        <v>0</v>
      </c>
      <c r="AN81" s="123">
        <v>0</v>
      </c>
      <c r="AO81" s="123">
        <v>0</v>
      </c>
      <c r="AP81" s="123">
        <v>0</v>
      </c>
      <c r="AQ81" s="123">
        <v>0</v>
      </c>
      <c r="AR81" s="123">
        <v>0</v>
      </c>
      <c r="AS81" s="123">
        <v>0</v>
      </c>
      <c r="AT81" s="123">
        <v>0</v>
      </c>
      <c r="AU81" s="123">
        <v>0</v>
      </c>
      <c r="AV81" s="123">
        <v>0</v>
      </c>
      <c r="AW81" s="123">
        <v>0</v>
      </c>
      <c r="AX81" s="123">
        <v>0</v>
      </c>
      <c r="AY81" s="123">
        <v>0</v>
      </c>
      <c r="AZ81" s="123">
        <v>0</v>
      </c>
      <c r="BA81" s="123">
        <v>0</v>
      </c>
      <c r="BB81" s="123">
        <v>0</v>
      </c>
      <c r="BC81" s="123">
        <v>0</v>
      </c>
      <c r="BD81" s="123">
        <v>0</v>
      </c>
      <c r="BE81" s="123">
        <v>0</v>
      </c>
      <c r="BF81" s="123">
        <v>0</v>
      </c>
      <c r="BG81" s="123">
        <v>0</v>
      </c>
    </row>
    <row r="82" spans="1:59" ht="15" x14ac:dyDescent="0.25">
      <c r="A82" s="198"/>
      <c r="B82" s="122">
        <v>1</v>
      </c>
      <c r="C82" s="122">
        <v>1</v>
      </c>
      <c r="D82" s="122">
        <v>1</v>
      </c>
      <c r="E82" s="123">
        <v>0</v>
      </c>
      <c r="F82" s="123">
        <v>0</v>
      </c>
      <c r="G82" s="123">
        <v>0</v>
      </c>
      <c r="H82" s="123">
        <v>0</v>
      </c>
      <c r="I82" s="123">
        <v>0</v>
      </c>
      <c r="J82" s="123">
        <v>0</v>
      </c>
      <c r="K82" s="123">
        <v>0</v>
      </c>
      <c r="L82" s="123">
        <v>0</v>
      </c>
      <c r="M82" s="123">
        <v>0</v>
      </c>
      <c r="N82" s="123">
        <v>0</v>
      </c>
      <c r="O82" s="123">
        <v>0</v>
      </c>
      <c r="P82" s="123">
        <v>0</v>
      </c>
      <c r="Q82" s="123">
        <v>0</v>
      </c>
      <c r="R82" s="123">
        <v>0</v>
      </c>
      <c r="S82" s="123">
        <v>0</v>
      </c>
      <c r="T82" s="123">
        <v>0</v>
      </c>
      <c r="U82" s="123">
        <v>0</v>
      </c>
      <c r="V82" s="123">
        <v>0</v>
      </c>
      <c r="W82" s="123">
        <v>0</v>
      </c>
      <c r="X82" s="123">
        <v>0</v>
      </c>
      <c r="Y82" s="123">
        <v>0</v>
      </c>
      <c r="Z82" s="123">
        <v>0</v>
      </c>
      <c r="AA82" s="123">
        <v>0</v>
      </c>
      <c r="AB82" s="123">
        <v>0</v>
      </c>
      <c r="AC82" s="123">
        <v>0</v>
      </c>
      <c r="AD82" s="123">
        <v>0</v>
      </c>
      <c r="AE82" s="123">
        <v>0</v>
      </c>
      <c r="AF82" s="123">
        <v>0</v>
      </c>
      <c r="AG82" s="123">
        <v>0</v>
      </c>
      <c r="AH82" s="123">
        <v>0</v>
      </c>
      <c r="AI82" s="123">
        <v>0</v>
      </c>
      <c r="AJ82" s="123">
        <v>0</v>
      </c>
      <c r="AK82" s="123">
        <v>0</v>
      </c>
      <c r="AL82" s="123">
        <v>0</v>
      </c>
      <c r="AM82" s="123">
        <v>0</v>
      </c>
      <c r="AN82" s="123">
        <v>0</v>
      </c>
      <c r="AO82" s="123">
        <v>0</v>
      </c>
      <c r="AP82" s="123">
        <v>0</v>
      </c>
      <c r="AQ82" s="123">
        <v>0</v>
      </c>
      <c r="AR82" s="123">
        <v>0</v>
      </c>
      <c r="AS82" s="123">
        <v>0</v>
      </c>
      <c r="AT82" s="123">
        <v>0</v>
      </c>
      <c r="AU82" s="123">
        <v>0</v>
      </c>
      <c r="AV82" s="123">
        <v>0</v>
      </c>
      <c r="AW82" s="123">
        <v>0</v>
      </c>
      <c r="AX82" s="123">
        <v>0</v>
      </c>
      <c r="AY82" s="123">
        <v>0</v>
      </c>
      <c r="AZ82" s="123">
        <v>0</v>
      </c>
      <c r="BA82" s="123">
        <v>0</v>
      </c>
      <c r="BB82" s="123">
        <v>0</v>
      </c>
      <c r="BC82" s="123">
        <v>0</v>
      </c>
      <c r="BD82" s="123">
        <v>0</v>
      </c>
      <c r="BE82" s="123">
        <v>0</v>
      </c>
      <c r="BF82" s="123">
        <v>0</v>
      </c>
      <c r="BG82" s="123">
        <v>0</v>
      </c>
    </row>
    <row r="83" spans="1:59" ht="15" x14ac:dyDescent="0.25">
      <c r="A83" s="198"/>
      <c r="B83" s="122">
        <v>1</v>
      </c>
      <c r="C83" s="122">
        <v>1</v>
      </c>
      <c r="D83" s="122">
        <v>1</v>
      </c>
      <c r="E83" s="123">
        <v>0</v>
      </c>
      <c r="F83" s="123">
        <v>0</v>
      </c>
      <c r="G83" s="123">
        <v>0</v>
      </c>
      <c r="H83" s="123">
        <v>0</v>
      </c>
      <c r="I83" s="123">
        <v>0</v>
      </c>
      <c r="J83" s="123">
        <v>0</v>
      </c>
      <c r="K83" s="123">
        <v>0</v>
      </c>
      <c r="L83" s="123">
        <v>0</v>
      </c>
      <c r="M83" s="123">
        <v>0</v>
      </c>
      <c r="N83" s="123">
        <v>0</v>
      </c>
      <c r="O83" s="123">
        <v>0</v>
      </c>
      <c r="P83" s="123">
        <v>0</v>
      </c>
      <c r="Q83" s="123">
        <v>0</v>
      </c>
      <c r="R83" s="123">
        <v>0</v>
      </c>
      <c r="S83" s="123">
        <v>0</v>
      </c>
      <c r="T83" s="123">
        <v>0</v>
      </c>
      <c r="U83" s="123">
        <v>0</v>
      </c>
      <c r="V83" s="123">
        <v>0</v>
      </c>
      <c r="W83" s="123">
        <v>0</v>
      </c>
      <c r="X83" s="123">
        <v>0</v>
      </c>
      <c r="Y83" s="123">
        <v>0</v>
      </c>
      <c r="Z83" s="123">
        <v>0</v>
      </c>
      <c r="AA83" s="123">
        <v>0</v>
      </c>
      <c r="AB83" s="123">
        <v>0</v>
      </c>
      <c r="AC83" s="123">
        <v>0</v>
      </c>
      <c r="AD83" s="123">
        <v>0</v>
      </c>
      <c r="AE83" s="123">
        <v>0</v>
      </c>
      <c r="AF83" s="123">
        <v>0</v>
      </c>
      <c r="AG83" s="123">
        <v>0</v>
      </c>
      <c r="AH83" s="123">
        <v>0</v>
      </c>
      <c r="AI83" s="123">
        <v>0</v>
      </c>
      <c r="AJ83" s="123">
        <v>0</v>
      </c>
      <c r="AK83" s="123">
        <v>0</v>
      </c>
      <c r="AL83" s="123">
        <v>0</v>
      </c>
      <c r="AM83" s="123">
        <v>0</v>
      </c>
      <c r="AN83" s="123">
        <v>0</v>
      </c>
      <c r="AO83" s="123">
        <v>0</v>
      </c>
      <c r="AP83" s="123">
        <v>0</v>
      </c>
      <c r="AQ83" s="123">
        <v>0</v>
      </c>
      <c r="AR83" s="123">
        <v>0</v>
      </c>
      <c r="AS83" s="123">
        <v>0</v>
      </c>
      <c r="AT83" s="123">
        <v>0</v>
      </c>
      <c r="AU83" s="123">
        <v>0</v>
      </c>
      <c r="AV83" s="123">
        <v>0</v>
      </c>
      <c r="AW83" s="123">
        <v>0</v>
      </c>
      <c r="AX83" s="123">
        <v>0</v>
      </c>
      <c r="AY83" s="123">
        <v>0</v>
      </c>
      <c r="AZ83" s="123">
        <v>0</v>
      </c>
      <c r="BA83" s="123">
        <v>0</v>
      </c>
      <c r="BB83" s="123">
        <v>0</v>
      </c>
      <c r="BC83" s="123">
        <v>0</v>
      </c>
      <c r="BD83" s="123">
        <v>0</v>
      </c>
      <c r="BE83" s="123">
        <v>0</v>
      </c>
      <c r="BF83" s="123">
        <v>0</v>
      </c>
      <c r="BG83" s="123">
        <v>0</v>
      </c>
    </row>
    <row r="84" spans="1:59" ht="15" x14ac:dyDescent="0.25">
      <c r="A84" s="198"/>
      <c r="B84" s="122">
        <v>1</v>
      </c>
      <c r="C84" s="122">
        <v>1</v>
      </c>
      <c r="D84" s="122">
        <v>1</v>
      </c>
      <c r="E84" s="123">
        <v>0</v>
      </c>
      <c r="F84" s="123">
        <v>0</v>
      </c>
      <c r="G84" s="123">
        <v>0</v>
      </c>
      <c r="H84" s="123">
        <v>0</v>
      </c>
      <c r="I84" s="123">
        <v>0</v>
      </c>
      <c r="J84" s="123">
        <v>0</v>
      </c>
      <c r="K84" s="123">
        <v>0</v>
      </c>
      <c r="L84" s="123">
        <v>0</v>
      </c>
      <c r="M84" s="123">
        <v>0</v>
      </c>
      <c r="N84" s="123">
        <v>0</v>
      </c>
      <c r="O84" s="123">
        <v>0</v>
      </c>
      <c r="P84" s="123">
        <v>0</v>
      </c>
      <c r="Q84" s="123">
        <v>0</v>
      </c>
      <c r="R84" s="123">
        <v>0</v>
      </c>
      <c r="S84" s="123">
        <v>0</v>
      </c>
      <c r="T84" s="123">
        <v>0</v>
      </c>
      <c r="U84" s="123">
        <v>0</v>
      </c>
      <c r="V84" s="123">
        <v>0</v>
      </c>
      <c r="W84" s="123">
        <v>0</v>
      </c>
      <c r="X84" s="123">
        <v>0</v>
      </c>
      <c r="Y84" s="123">
        <v>0</v>
      </c>
      <c r="Z84" s="123">
        <v>0</v>
      </c>
      <c r="AA84" s="123">
        <v>0</v>
      </c>
      <c r="AB84" s="123">
        <v>0</v>
      </c>
      <c r="AC84" s="123">
        <v>0</v>
      </c>
      <c r="AD84" s="123">
        <v>0</v>
      </c>
      <c r="AE84" s="123">
        <v>0</v>
      </c>
      <c r="AF84" s="123">
        <v>0</v>
      </c>
      <c r="AG84" s="123">
        <v>0</v>
      </c>
      <c r="AH84" s="123">
        <v>0</v>
      </c>
      <c r="AI84" s="123">
        <v>0</v>
      </c>
      <c r="AJ84" s="123">
        <v>0</v>
      </c>
      <c r="AK84" s="123">
        <v>0</v>
      </c>
      <c r="AL84" s="123">
        <v>0</v>
      </c>
      <c r="AM84" s="123">
        <v>0</v>
      </c>
      <c r="AN84" s="123">
        <v>0</v>
      </c>
      <c r="AO84" s="123">
        <v>0</v>
      </c>
      <c r="AP84" s="123">
        <v>0</v>
      </c>
      <c r="AQ84" s="123">
        <v>0</v>
      </c>
      <c r="AR84" s="123">
        <v>0</v>
      </c>
      <c r="AS84" s="123">
        <v>0</v>
      </c>
      <c r="AT84" s="123">
        <v>0</v>
      </c>
      <c r="AU84" s="123">
        <v>0</v>
      </c>
      <c r="AV84" s="123">
        <v>0</v>
      </c>
      <c r="AW84" s="123">
        <v>0</v>
      </c>
      <c r="AX84" s="123">
        <v>0</v>
      </c>
      <c r="AY84" s="123">
        <v>0</v>
      </c>
      <c r="AZ84" s="123">
        <v>0</v>
      </c>
      <c r="BA84" s="123">
        <v>0</v>
      </c>
      <c r="BB84" s="123">
        <v>0</v>
      </c>
      <c r="BC84" s="123">
        <v>0</v>
      </c>
      <c r="BD84" s="123">
        <v>0</v>
      </c>
      <c r="BE84" s="123">
        <v>0</v>
      </c>
      <c r="BF84" s="123">
        <v>0</v>
      </c>
      <c r="BG84" s="123">
        <v>0</v>
      </c>
    </row>
    <row r="85" spans="1:59" ht="15" x14ac:dyDescent="0.25">
      <c r="A85" s="198"/>
      <c r="B85" s="122">
        <v>1</v>
      </c>
      <c r="C85" s="122">
        <v>1</v>
      </c>
      <c r="D85" s="122">
        <v>1</v>
      </c>
      <c r="E85" s="123">
        <v>0</v>
      </c>
      <c r="F85" s="123">
        <v>0</v>
      </c>
      <c r="G85" s="123">
        <v>0</v>
      </c>
      <c r="H85" s="123">
        <v>0</v>
      </c>
      <c r="I85" s="123">
        <v>0</v>
      </c>
      <c r="J85" s="123">
        <v>0</v>
      </c>
      <c r="K85" s="123">
        <v>0</v>
      </c>
      <c r="L85" s="123">
        <v>0</v>
      </c>
      <c r="M85" s="123">
        <v>0</v>
      </c>
      <c r="N85" s="123">
        <v>0</v>
      </c>
      <c r="O85" s="123">
        <v>0</v>
      </c>
      <c r="P85" s="123">
        <v>0</v>
      </c>
      <c r="Q85" s="123">
        <v>0</v>
      </c>
      <c r="R85" s="123">
        <v>0</v>
      </c>
      <c r="S85" s="123">
        <v>0</v>
      </c>
      <c r="T85" s="123">
        <v>0</v>
      </c>
      <c r="U85" s="123">
        <v>0</v>
      </c>
      <c r="V85" s="123">
        <v>0</v>
      </c>
      <c r="W85" s="123">
        <v>0</v>
      </c>
      <c r="X85" s="123">
        <v>0</v>
      </c>
      <c r="Y85" s="123">
        <v>0</v>
      </c>
      <c r="Z85" s="123">
        <v>0</v>
      </c>
      <c r="AA85" s="123">
        <v>0</v>
      </c>
      <c r="AB85" s="123">
        <v>0</v>
      </c>
      <c r="AC85" s="123">
        <v>0</v>
      </c>
      <c r="AD85" s="123">
        <v>0</v>
      </c>
      <c r="AE85" s="123">
        <v>0</v>
      </c>
      <c r="AF85" s="123">
        <v>0</v>
      </c>
      <c r="AG85" s="123">
        <v>0</v>
      </c>
      <c r="AH85" s="123">
        <v>0</v>
      </c>
      <c r="AI85" s="123">
        <v>0</v>
      </c>
      <c r="AJ85" s="123">
        <v>0</v>
      </c>
      <c r="AK85" s="123">
        <v>0</v>
      </c>
      <c r="AL85" s="123">
        <v>0</v>
      </c>
      <c r="AM85" s="123">
        <v>0</v>
      </c>
      <c r="AN85" s="123">
        <v>0</v>
      </c>
      <c r="AO85" s="123">
        <v>0</v>
      </c>
      <c r="AP85" s="123">
        <v>0</v>
      </c>
      <c r="AQ85" s="123">
        <v>0</v>
      </c>
      <c r="AR85" s="123">
        <v>0</v>
      </c>
      <c r="AS85" s="123">
        <v>0</v>
      </c>
      <c r="AT85" s="123">
        <v>0</v>
      </c>
      <c r="AU85" s="123">
        <v>0</v>
      </c>
      <c r="AV85" s="123">
        <v>0</v>
      </c>
      <c r="AW85" s="123">
        <v>0</v>
      </c>
      <c r="AX85" s="123">
        <v>0</v>
      </c>
      <c r="AY85" s="123">
        <v>0</v>
      </c>
      <c r="AZ85" s="123">
        <v>0</v>
      </c>
      <c r="BA85" s="123">
        <v>0</v>
      </c>
      <c r="BB85" s="123">
        <v>0</v>
      </c>
      <c r="BC85" s="123">
        <v>0</v>
      </c>
      <c r="BD85" s="123">
        <v>0</v>
      </c>
      <c r="BE85" s="123">
        <v>0</v>
      </c>
      <c r="BF85" s="123">
        <v>0</v>
      </c>
      <c r="BG85" s="123">
        <v>0</v>
      </c>
    </row>
    <row r="86" spans="1:59" ht="15" x14ac:dyDescent="0.25">
      <c r="A86" s="198"/>
      <c r="B86" s="122">
        <v>1</v>
      </c>
      <c r="C86" s="122">
        <v>1</v>
      </c>
      <c r="D86" s="122">
        <v>1</v>
      </c>
      <c r="E86" s="123">
        <v>0</v>
      </c>
      <c r="F86" s="123">
        <v>0</v>
      </c>
      <c r="G86" s="123">
        <v>0</v>
      </c>
      <c r="H86" s="123">
        <v>0</v>
      </c>
      <c r="I86" s="123">
        <v>0</v>
      </c>
      <c r="J86" s="123">
        <v>0</v>
      </c>
      <c r="K86" s="123">
        <v>0</v>
      </c>
      <c r="L86" s="123">
        <v>0</v>
      </c>
      <c r="M86" s="123">
        <v>0</v>
      </c>
      <c r="N86" s="123">
        <v>0</v>
      </c>
      <c r="O86" s="123">
        <v>0</v>
      </c>
      <c r="P86" s="123">
        <v>0</v>
      </c>
      <c r="Q86" s="123">
        <v>0</v>
      </c>
      <c r="R86" s="123">
        <v>0</v>
      </c>
      <c r="S86" s="123">
        <v>0</v>
      </c>
      <c r="T86" s="123">
        <v>0</v>
      </c>
      <c r="U86" s="123">
        <v>0</v>
      </c>
      <c r="V86" s="123">
        <v>0</v>
      </c>
      <c r="W86" s="123">
        <v>0</v>
      </c>
      <c r="X86" s="123">
        <v>0</v>
      </c>
      <c r="Y86" s="123">
        <v>0</v>
      </c>
      <c r="Z86" s="123">
        <v>0</v>
      </c>
      <c r="AA86" s="123">
        <v>0</v>
      </c>
      <c r="AB86" s="123">
        <v>0</v>
      </c>
      <c r="AC86" s="123">
        <v>0</v>
      </c>
      <c r="AD86" s="123">
        <v>0</v>
      </c>
      <c r="AE86" s="123">
        <v>0</v>
      </c>
      <c r="AF86" s="123">
        <v>0</v>
      </c>
      <c r="AG86" s="123">
        <v>0</v>
      </c>
      <c r="AH86" s="123">
        <v>0</v>
      </c>
      <c r="AI86" s="123">
        <v>0</v>
      </c>
      <c r="AJ86" s="123">
        <v>0</v>
      </c>
      <c r="AK86" s="123">
        <v>0</v>
      </c>
      <c r="AL86" s="123">
        <v>0</v>
      </c>
      <c r="AM86" s="123">
        <v>0</v>
      </c>
      <c r="AN86" s="123">
        <v>0</v>
      </c>
      <c r="AO86" s="123">
        <v>0</v>
      </c>
      <c r="AP86" s="123">
        <v>0</v>
      </c>
      <c r="AQ86" s="123">
        <v>0</v>
      </c>
      <c r="AR86" s="123">
        <v>0</v>
      </c>
      <c r="AS86" s="123">
        <v>0</v>
      </c>
      <c r="AT86" s="123">
        <v>0</v>
      </c>
      <c r="AU86" s="123">
        <v>0</v>
      </c>
      <c r="AV86" s="123">
        <v>0</v>
      </c>
      <c r="AW86" s="123">
        <v>0</v>
      </c>
      <c r="AX86" s="123">
        <v>0</v>
      </c>
      <c r="AY86" s="123">
        <v>0</v>
      </c>
      <c r="AZ86" s="123">
        <v>0</v>
      </c>
      <c r="BA86" s="123">
        <v>0</v>
      </c>
      <c r="BB86" s="123">
        <v>0</v>
      </c>
      <c r="BC86" s="123">
        <v>0</v>
      </c>
      <c r="BD86" s="123">
        <v>0</v>
      </c>
      <c r="BE86" s="123">
        <v>0</v>
      </c>
      <c r="BF86" s="123">
        <v>0</v>
      </c>
      <c r="BG86" s="123">
        <v>0</v>
      </c>
    </row>
    <row r="87" spans="1:59" ht="15" x14ac:dyDescent="0.25">
      <c r="A87" s="198"/>
      <c r="B87" s="122">
        <v>1</v>
      </c>
      <c r="C87" s="122">
        <v>1</v>
      </c>
      <c r="D87" s="122">
        <v>1</v>
      </c>
      <c r="E87" s="123">
        <v>0</v>
      </c>
      <c r="F87" s="123">
        <v>0</v>
      </c>
      <c r="G87" s="123">
        <v>0</v>
      </c>
      <c r="H87" s="123">
        <v>0</v>
      </c>
      <c r="I87" s="123">
        <v>0</v>
      </c>
      <c r="J87" s="123">
        <v>0</v>
      </c>
      <c r="K87" s="123">
        <v>0</v>
      </c>
      <c r="L87" s="123">
        <v>0</v>
      </c>
      <c r="M87" s="123">
        <v>0</v>
      </c>
      <c r="N87" s="123">
        <v>0</v>
      </c>
      <c r="O87" s="123">
        <v>0</v>
      </c>
      <c r="P87" s="123">
        <v>0</v>
      </c>
      <c r="Q87" s="123">
        <v>0</v>
      </c>
      <c r="R87" s="123">
        <v>0</v>
      </c>
      <c r="S87" s="123">
        <v>0</v>
      </c>
      <c r="T87" s="123">
        <v>0</v>
      </c>
      <c r="U87" s="123">
        <v>0</v>
      </c>
      <c r="V87" s="123">
        <v>0</v>
      </c>
      <c r="W87" s="123">
        <v>0</v>
      </c>
      <c r="X87" s="123">
        <v>0</v>
      </c>
      <c r="Y87" s="123">
        <v>0</v>
      </c>
      <c r="Z87" s="123">
        <v>0</v>
      </c>
      <c r="AA87" s="123">
        <v>0</v>
      </c>
      <c r="AB87" s="123">
        <v>0</v>
      </c>
      <c r="AC87" s="123">
        <v>0</v>
      </c>
      <c r="AD87" s="123">
        <v>0</v>
      </c>
      <c r="AE87" s="123">
        <v>0</v>
      </c>
      <c r="AF87" s="123">
        <v>0</v>
      </c>
      <c r="AG87" s="123">
        <v>0</v>
      </c>
      <c r="AH87" s="123">
        <v>0</v>
      </c>
      <c r="AI87" s="123">
        <v>0</v>
      </c>
      <c r="AJ87" s="123">
        <v>0</v>
      </c>
      <c r="AK87" s="123">
        <v>0</v>
      </c>
      <c r="AL87" s="123">
        <v>0</v>
      </c>
      <c r="AM87" s="123">
        <v>0</v>
      </c>
      <c r="AN87" s="123">
        <v>0</v>
      </c>
      <c r="AO87" s="123">
        <v>0</v>
      </c>
      <c r="AP87" s="123">
        <v>0</v>
      </c>
      <c r="AQ87" s="123">
        <v>0</v>
      </c>
      <c r="AR87" s="123">
        <v>0</v>
      </c>
      <c r="AS87" s="123">
        <v>0</v>
      </c>
      <c r="AT87" s="123">
        <v>0</v>
      </c>
      <c r="AU87" s="123">
        <v>0</v>
      </c>
      <c r="AV87" s="123">
        <v>0</v>
      </c>
      <c r="AW87" s="123">
        <v>0</v>
      </c>
      <c r="AX87" s="123">
        <v>0</v>
      </c>
      <c r="AY87" s="123">
        <v>0</v>
      </c>
      <c r="AZ87" s="123">
        <v>0</v>
      </c>
      <c r="BA87" s="123">
        <v>0</v>
      </c>
      <c r="BB87" s="123">
        <v>0</v>
      </c>
      <c r="BC87" s="123">
        <v>0</v>
      </c>
      <c r="BD87" s="123">
        <v>0</v>
      </c>
      <c r="BE87" s="123">
        <v>0</v>
      </c>
      <c r="BF87" s="123">
        <v>0</v>
      </c>
      <c r="BG87" s="123">
        <v>0</v>
      </c>
    </row>
    <row r="88" spans="1:59" ht="15" x14ac:dyDescent="0.25">
      <c r="A88" s="198"/>
      <c r="B88" s="122">
        <v>1</v>
      </c>
      <c r="C88" s="122">
        <v>1</v>
      </c>
      <c r="D88" s="122">
        <v>1</v>
      </c>
      <c r="E88" s="123">
        <v>0</v>
      </c>
      <c r="F88" s="123">
        <v>0</v>
      </c>
      <c r="G88" s="123">
        <v>0</v>
      </c>
      <c r="H88" s="123">
        <v>0</v>
      </c>
      <c r="I88" s="123">
        <v>0</v>
      </c>
      <c r="J88" s="123">
        <v>0</v>
      </c>
      <c r="K88" s="123">
        <v>0</v>
      </c>
      <c r="L88" s="123">
        <v>0</v>
      </c>
      <c r="M88" s="123">
        <v>0</v>
      </c>
      <c r="N88" s="123">
        <v>0</v>
      </c>
      <c r="O88" s="123">
        <v>0</v>
      </c>
      <c r="P88" s="123">
        <v>0</v>
      </c>
      <c r="Q88" s="123">
        <v>0</v>
      </c>
      <c r="R88" s="123">
        <v>0</v>
      </c>
      <c r="S88" s="123">
        <v>0</v>
      </c>
      <c r="T88" s="123">
        <v>0</v>
      </c>
      <c r="U88" s="123">
        <v>0</v>
      </c>
      <c r="V88" s="123">
        <v>0</v>
      </c>
      <c r="W88" s="123">
        <v>0</v>
      </c>
      <c r="X88" s="123">
        <v>0</v>
      </c>
      <c r="Y88" s="123">
        <v>0</v>
      </c>
      <c r="Z88" s="123">
        <v>0</v>
      </c>
      <c r="AA88" s="123">
        <v>0</v>
      </c>
      <c r="AB88" s="123">
        <v>0</v>
      </c>
      <c r="AC88" s="123">
        <v>0</v>
      </c>
      <c r="AD88" s="123">
        <v>0</v>
      </c>
      <c r="AE88" s="123">
        <v>0</v>
      </c>
      <c r="AF88" s="123">
        <v>0</v>
      </c>
      <c r="AG88" s="123">
        <v>0</v>
      </c>
      <c r="AH88" s="123">
        <v>0</v>
      </c>
      <c r="AI88" s="123">
        <v>0</v>
      </c>
      <c r="AJ88" s="123">
        <v>0</v>
      </c>
      <c r="AK88" s="123">
        <v>0</v>
      </c>
      <c r="AL88" s="123">
        <v>0</v>
      </c>
      <c r="AM88" s="123">
        <v>0</v>
      </c>
      <c r="AN88" s="123">
        <v>0</v>
      </c>
      <c r="AO88" s="123">
        <v>0</v>
      </c>
      <c r="AP88" s="123">
        <v>0</v>
      </c>
      <c r="AQ88" s="123">
        <v>0</v>
      </c>
      <c r="AR88" s="123">
        <v>0</v>
      </c>
      <c r="AS88" s="123">
        <v>0</v>
      </c>
      <c r="AT88" s="123">
        <v>0</v>
      </c>
      <c r="AU88" s="123">
        <v>0</v>
      </c>
      <c r="AV88" s="123">
        <v>0</v>
      </c>
      <c r="AW88" s="123">
        <v>0</v>
      </c>
      <c r="AX88" s="123">
        <v>0</v>
      </c>
      <c r="AY88" s="123">
        <v>0</v>
      </c>
      <c r="AZ88" s="123">
        <v>0</v>
      </c>
      <c r="BA88" s="123">
        <v>0</v>
      </c>
      <c r="BB88" s="123">
        <v>0</v>
      </c>
      <c r="BC88" s="123">
        <v>0</v>
      </c>
      <c r="BD88" s="123">
        <v>0</v>
      </c>
      <c r="BE88" s="123">
        <v>0</v>
      </c>
      <c r="BF88" s="123">
        <v>0</v>
      </c>
      <c r="BG88" s="123">
        <v>0</v>
      </c>
    </row>
    <row r="89" spans="1:59" ht="15" x14ac:dyDescent="0.25">
      <c r="A89" s="198"/>
      <c r="B89" s="122">
        <v>1</v>
      </c>
      <c r="C89" s="122">
        <v>1</v>
      </c>
      <c r="D89" s="122">
        <v>1</v>
      </c>
      <c r="E89" s="123">
        <v>0</v>
      </c>
      <c r="F89" s="123">
        <v>0</v>
      </c>
      <c r="G89" s="123">
        <v>0</v>
      </c>
      <c r="H89" s="123">
        <v>0</v>
      </c>
      <c r="I89" s="123">
        <v>0</v>
      </c>
      <c r="J89" s="123">
        <v>0</v>
      </c>
      <c r="K89" s="123">
        <v>0</v>
      </c>
      <c r="L89" s="123">
        <v>0</v>
      </c>
      <c r="M89" s="123">
        <v>0</v>
      </c>
      <c r="N89" s="123">
        <v>0</v>
      </c>
      <c r="O89" s="123">
        <v>0</v>
      </c>
      <c r="P89" s="123">
        <v>0</v>
      </c>
      <c r="Q89" s="123">
        <v>0</v>
      </c>
      <c r="R89" s="123">
        <v>0</v>
      </c>
      <c r="S89" s="123">
        <v>0</v>
      </c>
      <c r="T89" s="123">
        <v>0</v>
      </c>
      <c r="U89" s="123">
        <v>0</v>
      </c>
      <c r="V89" s="123">
        <v>0</v>
      </c>
      <c r="W89" s="123">
        <v>0</v>
      </c>
      <c r="X89" s="123">
        <v>0</v>
      </c>
      <c r="Y89" s="123">
        <v>0</v>
      </c>
      <c r="Z89" s="123">
        <v>0</v>
      </c>
      <c r="AA89" s="123">
        <v>0</v>
      </c>
      <c r="AB89" s="123">
        <v>0</v>
      </c>
      <c r="AC89" s="123">
        <v>0</v>
      </c>
      <c r="AD89" s="123">
        <v>0</v>
      </c>
      <c r="AE89" s="123">
        <v>0</v>
      </c>
      <c r="AF89" s="123">
        <v>0</v>
      </c>
      <c r="AG89" s="123">
        <v>0</v>
      </c>
      <c r="AH89" s="123">
        <v>0</v>
      </c>
      <c r="AI89" s="123">
        <v>0</v>
      </c>
      <c r="AJ89" s="123">
        <v>0</v>
      </c>
      <c r="AK89" s="123">
        <v>0</v>
      </c>
      <c r="AL89" s="123">
        <v>0</v>
      </c>
      <c r="AM89" s="123">
        <v>0</v>
      </c>
      <c r="AN89" s="123">
        <v>0</v>
      </c>
      <c r="AO89" s="123">
        <v>0</v>
      </c>
      <c r="AP89" s="123">
        <v>0</v>
      </c>
      <c r="AQ89" s="123">
        <v>0</v>
      </c>
      <c r="AR89" s="123">
        <v>0</v>
      </c>
      <c r="AS89" s="123">
        <v>0</v>
      </c>
      <c r="AT89" s="123">
        <v>0</v>
      </c>
      <c r="AU89" s="123">
        <v>0</v>
      </c>
      <c r="AV89" s="123">
        <v>0</v>
      </c>
      <c r="AW89" s="123">
        <v>0</v>
      </c>
      <c r="AX89" s="123">
        <v>0</v>
      </c>
      <c r="AY89" s="123">
        <v>0</v>
      </c>
      <c r="AZ89" s="123">
        <v>0</v>
      </c>
      <c r="BA89" s="123">
        <v>0</v>
      </c>
      <c r="BB89" s="123">
        <v>0</v>
      </c>
      <c r="BC89" s="123">
        <v>0</v>
      </c>
      <c r="BD89" s="123">
        <v>0</v>
      </c>
      <c r="BE89" s="123">
        <v>0</v>
      </c>
      <c r="BF89" s="123">
        <v>0</v>
      </c>
      <c r="BG89" s="123">
        <v>0</v>
      </c>
    </row>
    <row r="90" spans="1:59" ht="15" x14ac:dyDescent="0.25">
      <c r="A90" s="198"/>
      <c r="B90" s="122">
        <v>1</v>
      </c>
      <c r="C90" s="122">
        <v>1</v>
      </c>
      <c r="D90" s="122">
        <v>1</v>
      </c>
      <c r="E90" s="123">
        <v>0</v>
      </c>
      <c r="F90" s="123">
        <v>0</v>
      </c>
      <c r="G90" s="123">
        <v>0</v>
      </c>
      <c r="H90" s="123">
        <v>0</v>
      </c>
      <c r="I90" s="123">
        <v>0</v>
      </c>
      <c r="J90" s="123">
        <v>0</v>
      </c>
      <c r="K90" s="123">
        <v>0</v>
      </c>
      <c r="L90" s="123">
        <v>0</v>
      </c>
      <c r="M90" s="123">
        <v>0</v>
      </c>
      <c r="N90" s="123">
        <v>0</v>
      </c>
      <c r="O90" s="123">
        <v>0</v>
      </c>
      <c r="P90" s="123">
        <v>0</v>
      </c>
      <c r="Q90" s="123">
        <v>0</v>
      </c>
      <c r="R90" s="123">
        <v>0</v>
      </c>
      <c r="S90" s="123">
        <v>0</v>
      </c>
      <c r="T90" s="123">
        <v>0</v>
      </c>
      <c r="U90" s="123">
        <v>0</v>
      </c>
      <c r="V90" s="123">
        <v>0</v>
      </c>
      <c r="W90" s="123">
        <v>0</v>
      </c>
      <c r="X90" s="123">
        <v>0</v>
      </c>
      <c r="Y90" s="123">
        <v>0</v>
      </c>
      <c r="Z90" s="123">
        <v>0</v>
      </c>
      <c r="AA90" s="123">
        <v>0</v>
      </c>
      <c r="AB90" s="123">
        <v>0</v>
      </c>
      <c r="AC90" s="123">
        <v>0</v>
      </c>
      <c r="AD90" s="123">
        <v>0</v>
      </c>
      <c r="AE90" s="123">
        <v>0</v>
      </c>
      <c r="AF90" s="123">
        <v>0</v>
      </c>
      <c r="AG90" s="123">
        <v>0</v>
      </c>
      <c r="AH90" s="123">
        <v>0</v>
      </c>
      <c r="AI90" s="123">
        <v>0</v>
      </c>
      <c r="AJ90" s="123">
        <v>0</v>
      </c>
      <c r="AK90" s="123">
        <v>0</v>
      </c>
      <c r="AL90" s="123">
        <v>0</v>
      </c>
      <c r="AM90" s="123">
        <v>0</v>
      </c>
      <c r="AN90" s="123">
        <v>0</v>
      </c>
      <c r="AO90" s="123">
        <v>0</v>
      </c>
      <c r="AP90" s="123">
        <v>0</v>
      </c>
      <c r="AQ90" s="123">
        <v>0</v>
      </c>
      <c r="AR90" s="123">
        <v>0</v>
      </c>
      <c r="AS90" s="123">
        <v>0</v>
      </c>
      <c r="AT90" s="123">
        <v>0</v>
      </c>
      <c r="AU90" s="123">
        <v>0</v>
      </c>
      <c r="AV90" s="123">
        <v>0</v>
      </c>
      <c r="AW90" s="123">
        <v>0</v>
      </c>
      <c r="AX90" s="123">
        <v>0</v>
      </c>
      <c r="AY90" s="123">
        <v>0</v>
      </c>
      <c r="AZ90" s="123">
        <v>0</v>
      </c>
      <c r="BA90" s="123">
        <v>0</v>
      </c>
      <c r="BB90" s="123">
        <v>0</v>
      </c>
      <c r="BC90" s="123">
        <v>0</v>
      </c>
      <c r="BD90" s="123">
        <v>0</v>
      </c>
      <c r="BE90" s="123">
        <v>0</v>
      </c>
      <c r="BF90" s="123">
        <v>0</v>
      </c>
      <c r="BG90" s="123">
        <v>0</v>
      </c>
    </row>
    <row r="91" spans="1:59" ht="15" x14ac:dyDescent="0.25">
      <c r="A91" s="198"/>
      <c r="B91" s="122">
        <v>1</v>
      </c>
      <c r="C91" s="122">
        <v>1</v>
      </c>
      <c r="D91" s="122">
        <v>1</v>
      </c>
      <c r="E91" s="123">
        <v>0</v>
      </c>
      <c r="F91" s="123">
        <v>0</v>
      </c>
      <c r="G91" s="123">
        <v>0</v>
      </c>
      <c r="H91" s="123">
        <v>0</v>
      </c>
      <c r="I91" s="123">
        <v>0</v>
      </c>
      <c r="J91" s="123">
        <v>0</v>
      </c>
      <c r="K91" s="123">
        <v>0</v>
      </c>
      <c r="L91" s="123">
        <v>0</v>
      </c>
      <c r="M91" s="123">
        <v>0</v>
      </c>
      <c r="N91" s="123">
        <v>0</v>
      </c>
      <c r="O91" s="123">
        <v>0</v>
      </c>
      <c r="P91" s="123">
        <v>0</v>
      </c>
      <c r="Q91" s="123">
        <v>0</v>
      </c>
      <c r="R91" s="123">
        <v>0</v>
      </c>
      <c r="S91" s="123">
        <v>0</v>
      </c>
      <c r="T91" s="123">
        <v>0</v>
      </c>
      <c r="U91" s="123">
        <v>0</v>
      </c>
      <c r="V91" s="123">
        <v>0</v>
      </c>
      <c r="W91" s="123">
        <v>0</v>
      </c>
      <c r="X91" s="123">
        <v>0</v>
      </c>
      <c r="Y91" s="123">
        <v>0</v>
      </c>
      <c r="Z91" s="123">
        <v>0</v>
      </c>
      <c r="AA91" s="123">
        <v>0</v>
      </c>
      <c r="AB91" s="123">
        <v>0</v>
      </c>
      <c r="AC91" s="123">
        <v>0</v>
      </c>
      <c r="AD91" s="123">
        <v>0</v>
      </c>
      <c r="AE91" s="123">
        <v>0</v>
      </c>
      <c r="AF91" s="123">
        <v>0</v>
      </c>
      <c r="AG91" s="123">
        <v>0</v>
      </c>
      <c r="AH91" s="123">
        <v>0</v>
      </c>
      <c r="AI91" s="123">
        <v>0</v>
      </c>
      <c r="AJ91" s="123">
        <v>0</v>
      </c>
      <c r="AK91" s="123">
        <v>0</v>
      </c>
      <c r="AL91" s="123">
        <v>0</v>
      </c>
      <c r="AM91" s="123">
        <v>0</v>
      </c>
      <c r="AN91" s="123">
        <v>0</v>
      </c>
      <c r="AO91" s="123">
        <v>0</v>
      </c>
      <c r="AP91" s="123">
        <v>0</v>
      </c>
      <c r="AQ91" s="123">
        <v>0</v>
      </c>
      <c r="AR91" s="123">
        <v>0</v>
      </c>
      <c r="AS91" s="123">
        <v>0</v>
      </c>
      <c r="AT91" s="123">
        <v>0</v>
      </c>
      <c r="AU91" s="123">
        <v>0</v>
      </c>
      <c r="AV91" s="123">
        <v>0</v>
      </c>
      <c r="AW91" s="123">
        <v>0</v>
      </c>
      <c r="AX91" s="123">
        <v>0</v>
      </c>
      <c r="AY91" s="123">
        <v>0</v>
      </c>
      <c r="AZ91" s="123">
        <v>0</v>
      </c>
      <c r="BA91" s="123">
        <v>0</v>
      </c>
      <c r="BB91" s="123">
        <v>0</v>
      </c>
      <c r="BC91" s="123">
        <v>0</v>
      </c>
      <c r="BD91" s="123">
        <v>0</v>
      </c>
      <c r="BE91" s="123">
        <v>0</v>
      </c>
      <c r="BF91" s="123">
        <v>0</v>
      </c>
      <c r="BG91" s="123">
        <v>0</v>
      </c>
    </row>
    <row r="92" spans="1:59" ht="15" x14ac:dyDescent="0.25">
      <c r="A92" s="198"/>
      <c r="B92" s="122">
        <v>1</v>
      </c>
      <c r="C92" s="122">
        <v>1</v>
      </c>
      <c r="D92" s="122">
        <v>1</v>
      </c>
      <c r="E92" s="123">
        <v>0</v>
      </c>
      <c r="F92" s="123">
        <v>0</v>
      </c>
      <c r="G92" s="123">
        <v>0</v>
      </c>
      <c r="H92" s="123">
        <v>0</v>
      </c>
      <c r="I92" s="123">
        <v>0</v>
      </c>
      <c r="J92" s="123">
        <v>0</v>
      </c>
      <c r="K92" s="123">
        <v>0</v>
      </c>
      <c r="L92" s="123">
        <v>0</v>
      </c>
      <c r="M92" s="123">
        <v>0</v>
      </c>
      <c r="N92" s="123">
        <v>0</v>
      </c>
      <c r="O92" s="123">
        <v>0</v>
      </c>
      <c r="P92" s="123">
        <v>0</v>
      </c>
      <c r="Q92" s="123">
        <v>0</v>
      </c>
      <c r="R92" s="123">
        <v>0</v>
      </c>
      <c r="S92" s="123">
        <v>0</v>
      </c>
      <c r="T92" s="123">
        <v>0</v>
      </c>
      <c r="U92" s="123">
        <v>0</v>
      </c>
      <c r="V92" s="123">
        <v>0</v>
      </c>
      <c r="W92" s="123">
        <v>0</v>
      </c>
      <c r="X92" s="123">
        <v>0</v>
      </c>
      <c r="Y92" s="123">
        <v>0</v>
      </c>
      <c r="Z92" s="123">
        <v>0</v>
      </c>
      <c r="AA92" s="123">
        <v>0</v>
      </c>
      <c r="AB92" s="123">
        <v>0</v>
      </c>
      <c r="AC92" s="123">
        <v>0</v>
      </c>
      <c r="AD92" s="123">
        <v>0</v>
      </c>
      <c r="AE92" s="123">
        <v>0</v>
      </c>
      <c r="AF92" s="123">
        <v>0</v>
      </c>
      <c r="AG92" s="123">
        <v>0</v>
      </c>
      <c r="AH92" s="123">
        <v>0</v>
      </c>
      <c r="AI92" s="123">
        <v>0</v>
      </c>
      <c r="AJ92" s="123">
        <v>0</v>
      </c>
      <c r="AK92" s="123">
        <v>0</v>
      </c>
      <c r="AL92" s="123">
        <v>0</v>
      </c>
      <c r="AM92" s="123">
        <v>0</v>
      </c>
      <c r="AN92" s="123">
        <v>0</v>
      </c>
      <c r="AO92" s="123">
        <v>0</v>
      </c>
      <c r="AP92" s="123">
        <v>0</v>
      </c>
      <c r="AQ92" s="123">
        <v>0</v>
      </c>
      <c r="AR92" s="123">
        <v>0</v>
      </c>
      <c r="AS92" s="123">
        <v>0</v>
      </c>
      <c r="AT92" s="123">
        <v>0</v>
      </c>
      <c r="AU92" s="123">
        <v>0</v>
      </c>
      <c r="AV92" s="123">
        <v>0</v>
      </c>
      <c r="AW92" s="123">
        <v>0</v>
      </c>
      <c r="AX92" s="123">
        <v>0</v>
      </c>
      <c r="AY92" s="123">
        <v>0</v>
      </c>
      <c r="AZ92" s="123">
        <v>0</v>
      </c>
      <c r="BA92" s="123">
        <v>0</v>
      </c>
      <c r="BB92" s="123">
        <v>0</v>
      </c>
      <c r="BC92" s="123">
        <v>0</v>
      </c>
      <c r="BD92" s="123">
        <v>0</v>
      </c>
      <c r="BE92" s="123">
        <v>0</v>
      </c>
      <c r="BF92" s="123">
        <v>0</v>
      </c>
      <c r="BG92" s="123">
        <v>0</v>
      </c>
    </row>
    <row r="93" spans="1:59" ht="15" x14ac:dyDescent="0.25">
      <c r="A93" s="198"/>
      <c r="B93" s="122">
        <v>1</v>
      </c>
      <c r="C93" s="122">
        <v>1</v>
      </c>
      <c r="D93" s="122">
        <v>1</v>
      </c>
      <c r="E93" s="123">
        <v>0</v>
      </c>
      <c r="F93" s="123">
        <v>0</v>
      </c>
      <c r="G93" s="123">
        <v>0</v>
      </c>
      <c r="H93" s="123">
        <v>0</v>
      </c>
      <c r="I93" s="123">
        <v>0</v>
      </c>
      <c r="J93" s="123">
        <v>0</v>
      </c>
      <c r="K93" s="123">
        <v>0</v>
      </c>
      <c r="L93" s="123">
        <v>0</v>
      </c>
      <c r="M93" s="123">
        <v>0</v>
      </c>
      <c r="N93" s="123">
        <v>0</v>
      </c>
      <c r="O93" s="123">
        <v>0</v>
      </c>
      <c r="P93" s="123">
        <v>0</v>
      </c>
      <c r="Q93" s="123">
        <v>0</v>
      </c>
      <c r="R93" s="123">
        <v>0</v>
      </c>
      <c r="S93" s="123">
        <v>0</v>
      </c>
      <c r="T93" s="123">
        <v>0</v>
      </c>
      <c r="U93" s="123">
        <v>0</v>
      </c>
      <c r="V93" s="123">
        <v>0</v>
      </c>
      <c r="W93" s="123">
        <v>0</v>
      </c>
      <c r="X93" s="123">
        <v>0</v>
      </c>
      <c r="Y93" s="123">
        <v>0</v>
      </c>
      <c r="Z93" s="123">
        <v>0</v>
      </c>
      <c r="AA93" s="123">
        <v>0</v>
      </c>
      <c r="AB93" s="123">
        <v>0</v>
      </c>
      <c r="AC93" s="123">
        <v>0</v>
      </c>
      <c r="AD93" s="123">
        <v>0</v>
      </c>
      <c r="AE93" s="123">
        <v>0</v>
      </c>
      <c r="AF93" s="123">
        <v>0</v>
      </c>
      <c r="AG93" s="123">
        <v>0</v>
      </c>
      <c r="AH93" s="123">
        <v>0</v>
      </c>
      <c r="AI93" s="123">
        <v>0</v>
      </c>
      <c r="AJ93" s="123">
        <v>0</v>
      </c>
      <c r="AK93" s="123">
        <v>0</v>
      </c>
      <c r="AL93" s="123">
        <v>0</v>
      </c>
      <c r="AM93" s="123">
        <v>0</v>
      </c>
      <c r="AN93" s="123">
        <v>0</v>
      </c>
      <c r="AO93" s="123">
        <v>0</v>
      </c>
      <c r="AP93" s="123">
        <v>0</v>
      </c>
      <c r="AQ93" s="123">
        <v>0</v>
      </c>
      <c r="AR93" s="123">
        <v>0</v>
      </c>
      <c r="AS93" s="123">
        <v>0</v>
      </c>
      <c r="AT93" s="123">
        <v>0</v>
      </c>
      <c r="AU93" s="123">
        <v>0</v>
      </c>
      <c r="AV93" s="123">
        <v>0</v>
      </c>
      <c r="AW93" s="123">
        <v>0</v>
      </c>
      <c r="AX93" s="123">
        <v>0</v>
      </c>
      <c r="AY93" s="123">
        <v>0</v>
      </c>
      <c r="AZ93" s="123">
        <v>0</v>
      </c>
      <c r="BA93" s="123">
        <v>0</v>
      </c>
      <c r="BB93" s="123">
        <v>0</v>
      </c>
      <c r="BC93" s="123">
        <v>0</v>
      </c>
      <c r="BD93" s="123">
        <v>0</v>
      </c>
      <c r="BE93" s="123">
        <v>0</v>
      </c>
      <c r="BF93" s="123">
        <v>0</v>
      </c>
      <c r="BG93" s="123">
        <v>0</v>
      </c>
    </row>
    <row r="94" spans="1:59" ht="15" x14ac:dyDescent="0.25">
      <c r="A94" s="198"/>
      <c r="B94" s="122">
        <v>1</v>
      </c>
      <c r="C94" s="122">
        <v>1</v>
      </c>
      <c r="D94" s="122">
        <v>1</v>
      </c>
      <c r="E94" s="123">
        <v>0</v>
      </c>
      <c r="F94" s="123">
        <v>0</v>
      </c>
      <c r="G94" s="123">
        <v>0</v>
      </c>
      <c r="H94" s="123">
        <v>0</v>
      </c>
      <c r="I94" s="123">
        <v>0</v>
      </c>
      <c r="J94" s="123">
        <v>0</v>
      </c>
      <c r="K94" s="123">
        <v>0</v>
      </c>
      <c r="L94" s="123">
        <v>0</v>
      </c>
      <c r="M94" s="123">
        <v>0</v>
      </c>
      <c r="N94" s="123">
        <v>0</v>
      </c>
      <c r="O94" s="123">
        <v>0</v>
      </c>
      <c r="P94" s="123">
        <v>0</v>
      </c>
      <c r="Q94" s="123">
        <v>0</v>
      </c>
      <c r="R94" s="123">
        <v>0</v>
      </c>
      <c r="S94" s="123">
        <v>0</v>
      </c>
      <c r="T94" s="123">
        <v>0</v>
      </c>
      <c r="U94" s="123">
        <v>0</v>
      </c>
      <c r="V94" s="123">
        <v>0</v>
      </c>
      <c r="W94" s="123">
        <v>0</v>
      </c>
      <c r="X94" s="123">
        <v>0</v>
      </c>
      <c r="Y94" s="123">
        <v>0</v>
      </c>
      <c r="Z94" s="123">
        <v>0</v>
      </c>
      <c r="AA94" s="123">
        <v>0</v>
      </c>
      <c r="AB94" s="123">
        <v>0</v>
      </c>
      <c r="AC94" s="123">
        <v>0</v>
      </c>
      <c r="AD94" s="123">
        <v>0</v>
      </c>
      <c r="AE94" s="123">
        <v>0</v>
      </c>
      <c r="AF94" s="123">
        <v>0</v>
      </c>
      <c r="AG94" s="123">
        <v>0</v>
      </c>
      <c r="AH94" s="123">
        <v>0</v>
      </c>
      <c r="AI94" s="123">
        <v>0</v>
      </c>
      <c r="AJ94" s="123">
        <v>0</v>
      </c>
      <c r="AK94" s="123">
        <v>0</v>
      </c>
      <c r="AL94" s="123">
        <v>0</v>
      </c>
      <c r="AM94" s="123">
        <v>0</v>
      </c>
      <c r="AN94" s="123">
        <v>0</v>
      </c>
      <c r="AO94" s="123">
        <v>0</v>
      </c>
      <c r="AP94" s="123">
        <v>0</v>
      </c>
      <c r="AQ94" s="123">
        <v>0</v>
      </c>
      <c r="AR94" s="123">
        <v>0</v>
      </c>
      <c r="AS94" s="123">
        <v>0</v>
      </c>
      <c r="AT94" s="123">
        <v>0</v>
      </c>
      <c r="AU94" s="123">
        <v>0</v>
      </c>
      <c r="AV94" s="123">
        <v>0</v>
      </c>
      <c r="AW94" s="123">
        <v>0</v>
      </c>
      <c r="AX94" s="123">
        <v>0</v>
      </c>
      <c r="AY94" s="123">
        <v>0</v>
      </c>
      <c r="AZ94" s="123">
        <v>0</v>
      </c>
      <c r="BA94" s="123">
        <v>0</v>
      </c>
      <c r="BB94" s="123">
        <v>0</v>
      </c>
      <c r="BC94" s="123">
        <v>0</v>
      </c>
      <c r="BD94" s="123">
        <v>0</v>
      </c>
      <c r="BE94" s="123">
        <v>0</v>
      </c>
      <c r="BF94" s="123">
        <v>0</v>
      </c>
      <c r="BG94" s="123">
        <v>0</v>
      </c>
    </row>
    <row r="95" spans="1:59" ht="15" x14ac:dyDescent="0.25">
      <c r="A95" s="198"/>
      <c r="B95" s="122">
        <v>1</v>
      </c>
      <c r="C95" s="122">
        <v>1</v>
      </c>
      <c r="D95" s="122">
        <v>1</v>
      </c>
      <c r="E95" s="123">
        <v>0</v>
      </c>
      <c r="F95" s="123">
        <v>0</v>
      </c>
      <c r="G95" s="123">
        <v>0</v>
      </c>
      <c r="H95" s="123">
        <v>0</v>
      </c>
      <c r="I95" s="123">
        <v>0</v>
      </c>
      <c r="J95" s="123">
        <v>0</v>
      </c>
      <c r="K95" s="123">
        <v>0</v>
      </c>
      <c r="L95" s="123">
        <v>0</v>
      </c>
      <c r="M95" s="123">
        <v>0</v>
      </c>
      <c r="N95" s="123">
        <v>0</v>
      </c>
      <c r="O95" s="123">
        <v>0</v>
      </c>
      <c r="P95" s="123">
        <v>0</v>
      </c>
      <c r="Q95" s="123">
        <v>0</v>
      </c>
      <c r="R95" s="123">
        <v>0</v>
      </c>
      <c r="S95" s="123">
        <v>0</v>
      </c>
      <c r="T95" s="123">
        <v>0</v>
      </c>
      <c r="U95" s="123">
        <v>0</v>
      </c>
      <c r="V95" s="123">
        <v>0</v>
      </c>
      <c r="W95" s="123">
        <v>0</v>
      </c>
      <c r="X95" s="123">
        <v>0</v>
      </c>
      <c r="Y95" s="123">
        <v>0</v>
      </c>
      <c r="Z95" s="123">
        <v>0</v>
      </c>
      <c r="AA95" s="123">
        <v>0</v>
      </c>
      <c r="AB95" s="123">
        <v>0</v>
      </c>
      <c r="AC95" s="123">
        <v>0</v>
      </c>
      <c r="AD95" s="123">
        <v>0</v>
      </c>
      <c r="AE95" s="123">
        <v>0</v>
      </c>
      <c r="AF95" s="123">
        <v>0</v>
      </c>
      <c r="AG95" s="123">
        <v>0</v>
      </c>
      <c r="AH95" s="123">
        <v>0</v>
      </c>
      <c r="AI95" s="123">
        <v>0</v>
      </c>
      <c r="AJ95" s="123">
        <v>0</v>
      </c>
      <c r="AK95" s="123">
        <v>0</v>
      </c>
      <c r="AL95" s="123">
        <v>0</v>
      </c>
      <c r="AM95" s="123">
        <v>0</v>
      </c>
      <c r="AN95" s="123">
        <v>0</v>
      </c>
      <c r="AO95" s="123">
        <v>0</v>
      </c>
      <c r="AP95" s="123">
        <v>0</v>
      </c>
      <c r="AQ95" s="123">
        <v>0</v>
      </c>
      <c r="AR95" s="123">
        <v>0</v>
      </c>
      <c r="AS95" s="123">
        <v>0</v>
      </c>
      <c r="AT95" s="123">
        <v>0</v>
      </c>
      <c r="AU95" s="123">
        <v>0</v>
      </c>
      <c r="AV95" s="123">
        <v>0</v>
      </c>
      <c r="AW95" s="123">
        <v>0</v>
      </c>
      <c r="AX95" s="123">
        <v>0</v>
      </c>
      <c r="AY95" s="123">
        <v>0</v>
      </c>
      <c r="AZ95" s="123">
        <v>0</v>
      </c>
      <c r="BA95" s="123">
        <v>0</v>
      </c>
      <c r="BB95" s="123">
        <v>0</v>
      </c>
      <c r="BC95" s="123">
        <v>0</v>
      </c>
      <c r="BD95" s="123">
        <v>0</v>
      </c>
      <c r="BE95" s="123">
        <v>0</v>
      </c>
      <c r="BF95" s="123">
        <v>0</v>
      </c>
      <c r="BG95" s="123">
        <v>0</v>
      </c>
    </row>
    <row r="96" spans="1:59" ht="15" x14ac:dyDescent="0.25">
      <c r="A96" s="198"/>
      <c r="B96" s="122">
        <v>1</v>
      </c>
      <c r="C96" s="122">
        <v>1</v>
      </c>
      <c r="D96" s="122">
        <v>1</v>
      </c>
      <c r="E96" s="123">
        <v>0</v>
      </c>
      <c r="F96" s="123">
        <v>0</v>
      </c>
      <c r="G96" s="123">
        <v>0</v>
      </c>
      <c r="H96" s="123">
        <v>0</v>
      </c>
      <c r="I96" s="123">
        <v>0</v>
      </c>
      <c r="J96" s="123">
        <v>0</v>
      </c>
      <c r="K96" s="123">
        <v>0</v>
      </c>
      <c r="L96" s="123">
        <v>0</v>
      </c>
      <c r="M96" s="123">
        <v>0</v>
      </c>
      <c r="N96" s="123">
        <v>0</v>
      </c>
      <c r="O96" s="123">
        <v>0</v>
      </c>
      <c r="P96" s="123">
        <v>0</v>
      </c>
      <c r="Q96" s="123">
        <v>0</v>
      </c>
      <c r="R96" s="123">
        <v>0</v>
      </c>
      <c r="S96" s="123">
        <v>0</v>
      </c>
      <c r="T96" s="123">
        <v>0</v>
      </c>
      <c r="U96" s="123">
        <v>0</v>
      </c>
      <c r="V96" s="123">
        <v>0</v>
      </c>
      <c r="W96" s="123">
        <v>0</v>
      </c>
      <c r="X96" s="123">
        <v>0</v>
      </c>
      <c r="Y96" s="123">
        <v>0</v>
      </c>
      <c r="Z96" s="123">
        <v>0</v>
      </c>
      <c r="AA96" s="123">
        <v>0</v>
      </c>
      <c r="AB96" s="123">
        <v>0</v>
      </c>
      <c r="AC96" s="123">
        <v>0</v>
      </c>
      <c r="AD96" s="123">
        <v>0</v>
      </c>
      <c r="AE96" s="123">
        <v>0</v>
      </c>
      <c r="AF96" s="123">
        <v>0</v>
      </c>
      <c r="AG96" s="123">
        <v>0</v>
      </c>
      <c r="AH96" s="123">
        <v>0</v>
      </c>
      <c r="AI96" s="123">
        <v>0</v>
      </c>
      <c r="AJ96" s="123">
        <v>0</v>
      </c>
      <c r="AK96" s="123">
        <v>0</v>
      </c>
      <c r="AL96" s="123">
        <v>0</v>
      </c>
      <c r="AM96" s="123">
        <v>0</v>
      </c>
      <c r="AN96" s="123">
        <v>0</v>
      </c>
      <c r="AO96" s="123">
        <v>0</v>
      </c>
      <c r="AP96" s="123">
        <v>0</v>
      </c>
      <c r="AQ96" s="123">
        <v>0</v>
      </c>
      <c r="AR96" s="123">
        <v>0</v>
      </c>
      <c r="AS96" s="123">
        <v>0</v>
      </c>
      <c r="AT96" s="123">
        <v>0</v>
      </c>
      <c r="AU96" s="123">
        <v>0</v>
      </c>
      <c r="AV96" s="123">
        <v>0</v>
      </c>
      <c r="AW96" s="123">
        <v>0</v>
      </c>
      <c r="AX96" s="123">
        <v>0</v>
      </c>
      <c r="AY96" s="123">
        <v>0</v>
      </c>
      <c r="AZ96" s="123">
        <v>0</v>
      </c>
      <c r="BA96" s="123">
        <v>0</v>
      </c>
      <c r="BB96" s="123">
        <v>0</v>
      </c>
      <c r="BC96" s="123">
        <v>0</v>
      </c>
      <c r="BD96" s="123">
        <v>0</v>
      </c>
      <c r="BE96" s="123">
        <v>0</v>
      </c>
      <c r="BF96" s="123">
        <v>0</v>
      </c>
      <c r="BG96" s="123">
        <v>0</v>
      </c>
    </row>
    <row r="97" spans="1:59" ht="15" x14ac:dyDescent="0.25">
      <c r="A97" s="198"/>
      <c r="B97" s="122">
        <v>1</v>
      </c>
      <c r="C97" s="122">
        <v>1</v>
      </c>
      <c r="D97" s="122">
        <v>1</v>
      </c>
      <c r="E97" s="123">
        <v>0</v>
      </c>
      <c r="F97" s="123">
        <v>0</v>
      </c>
      <c r="G97" s="123">
        <v>0</v>
      </c>
      <c r="H97" s="123">
        <v>0</v>
      </c>
      <c r="I97" s="123">
        <v>0</v>
      </c>
      <c r="J97" s="123">
        <v>0</v>
      </c>
      <c r="K97" s="123">
        <v>0</v>
      </c>
      <c r="L97" s="123">
        <v>0</v>
      </c>
      <c r="M97" s="123">
        <v>0</v>
      </c>
      <c r="N97" s="123">
        <v>0</v>
      </c>
      <c r="O97" s="123">
        <v>0</v>
      </c>
      <c r="P97" s="123">
        <v>0</v>
      </c>
      <c r="Q97" s="123">
        <v>0</v>
      </c>
      <c r="R97" s="123">
        <v>0</v>
      </c>
      <c r="S97" s="123">
        <v>0</v>
      </c>
      <c r="T97" s="123">
        <v>0</v>
      </c>
      <c r="U97" s="123">
        <v>0</v>
      </c>
      <c r="V97" s="123">
        <v>0</v>
      </c>
      <c r="W97" s="123">
        <v>0</v>
      </c>
      <c r="X97" s="123">
        <v>0</v>
      </c>
      <c r="Y97" s="123">
        <v>0</v>
      </c>
      <c r="Z97" s="123">
        <v>0</v>
      </c>
      <c r="AA97" s="123">
        <v>0</v>
      </c>
      <c r="AB97" s="123">
        <v>0</v>
      </c>
      <c r="AC97" s="123">
        <v>0</v>
      </c>
      <c r="AD97" s="123">
        <v>0</v>
      </c>
      <c r="AE97" s="123">
        <v>0</v>
      </c>
      <c r="AF97" s="123">
        <v>0</v>
      </c>
      <c r="AG97" s="123">
        <v>0</v>
      </c>
      <c r="AH97" s="123">
        <v>0</v>
      </c>
      <c r="AI97" s="123">
        <v>0</v>
      </c>
      <c r="AJ97" s="123">
        <v>0</v>
      </c>
      <c r="AK97" s="123">
        <v>0</v>
      </c>
      <c r="AL97" s="123">
        <v>0</v>
      </c>
      <c r="AM97" s="123">
        <v>0</v>
      </c>
      <c r="AN97" s="123">
        <v>0</v>
      </c>
      <c r="AO97" s="123">
        <v>0</v>
      </c>
      <c r="AP97" s="123">
        <v>0</v>
      </c>
      <c r="AQ97" s="123">
        <v>0</v>
      </c>
      <c r="AR97" s="123">
        <v>0</v>
      </c>
      <c r="AS97" s="123">
        <v>0</v>
      </c>
      <c r="AT97" s="123">
        <v>0</v>
      </c>
      <c r="AU97" s="123">
        <v>0</v>
      </c>
      <c r="AV97" s="123">
        <v>0</v>
      </c>
      <c r="AW97" s="123">
        <v>0</v>
      </c>
      <c r="AX97" s="123">
        <v>0</v>
      </c>
      <c r="AY97" s="123">
        <v>0</v>
      </c>
      <c r="AZ97" s="123">
        <v>0</v>
      </c>
      <c r="BA97" s="123">
        <v>0</v>
      </c>
      <c r="BB97" s="123">
        <v>0</v>
      </c>
      <c r="BC97" s="123">
        <v>0</v>
      </c>
      <c r="BD97" s="123">
        <v>0</v>
      </c>
      <c r="BE97" s="123">
        <v>0</v>
      </c>
      <c r="BF97" s="123">
        <v>0</v>
      </c>
      <c r="BG97" s="123">
        <v>0</v>
      </c>
    </row>
    <row r="98" spans="1:59" ht="15" x14ac:dyDescent="0.25">
      <c r="A98" s="198"/>
      <c r="B98" s="122">
        <v>1</v>
      </c>
      <c r="C98" s="122">
        <v>1</v>
      </c>
      <c r="D98" s="122">
        <v>1</v>
      </c>
      <c r="E98" s="123">
        <v>0</v>
      </c>
      <c r="F98" s="123">
        <v>0</v>
      </c>
      <c r="G98" s="123">
        <v>0</v>
      </c>
      <c r="H98" s="123">
        <v>0</v>
      </c>
      <c r="I98" s="123">
        <v>0</v>
      </c>
      <c r="J98" s="123">
        <v>0</v>
      </c>
      <c r="K98" s="123">
        <v>0</v>
      </c>
      <c r="L98" s="123">
        <v>0</v>
      </c>
      <c r="M98" s="123">
        <v>0</v>
      </c>
      <c r="N98" s="123">
        <v>0</v>
      </c>
      <c r="O98" s="123">
        <v>0</v>
      </c>
      <c r="P98" s="123">
        <v>0</v>
      </c>
      <c r="Q98" s="123">
        <v>0</v>
      </c>
      <c r="R98" s="123">
        <v>0</v>
      </c>
      <c r="S98" s="123">
        <v>0</v>
      </c>
      <c r="T98" s="123">
        <v>0</v>
      </c>
      <c r="U98" s="123">
        <v>0</v>
      </c>
      <c r="V98" s="123">
        <v>0</v>
      </c>
      <c r="W98" s="123">
        <v>0</v>
      </c>
      <c r="X98" s="123">
        <v>0</v>
      </c>
      <c r="Y98" s="123">
        <v>0</v>
      </c>
      <c r="Z98" s="123">
        <v>0</v>
      </c>
      <c r="AA98" s="123">
        <v>0</v>
      </c>
      <c r="AB98" s="123">
        <v>0</v>
      </c>
      <c r="AC98" s="123">
        <v>0</v>
      </c>
      <c r="AD98" s="123">
        <v>0</v>
      </c>
      <c r="AE98" s="123">
        <v>0</v>
      </c>
      <c r="AF98" s="123">
        <v>0</v>
      </c>
      <c r="AG98" s="123">
        <v>0</v>
      </c>
      <c r="AH98" s="123">
        <v>0</v>
      </c>
      <c r="AI98" s="123">
        <v>0</v>
      </c>
      <c r="AJ98" s="123">
        <v>0</v>
      </c>
      <c r="AK98" s="123">
        <v>0</v>
      </c>
      <c r="AL98" s="123">
        <v>0</v>
      </c>
      <c r="AM98" s="123">
        <v>0</v>
      </c>
      <c r="AN98" s="123">
        <v>0</v>
      </c>
      <c r="AO98" s="123">
        <v>0</v>
      </c>
      <c r="AP98" s="123">
        <v>0</v>
      </c>
      <c r="AQ98" s="123">
        <v>0</v>
      </c>
      <c r="AR98" s="123">
        <v>0</v>
      </c>
      <c r="AS98" s="123">
        <v>0</v>
      </c>
      <c r="AT98" s="123">
        <v>0</v>
      </c>
      <c r="AU98" s="123">
        <v>0</v>
      </c>
      <c r="AV98" s="123">
        <v>0</v>
      </c>
      <c r="AW98" s="123">
        <v>0</v>
      </c>
      <c r="AX98" s="123">
        <v>0</v>
      </c>
      <c r="AY98" s="123">
        <v>0</v>
      </c>
      <c r="AZ98" s="123">
        <v>0</v>
      </c>
      <c r="BA98" s="123">
        <v>0</v>
      </c>
      <c r="BB98" s="123">
        <v>0</v>
      </c>
      <c r="BC98" s="123">
        <v>0</v>
      </c>
      <c r="BD98" s="123">
        <v>0</v>
      </c>
      <c r="BE98" s="123">
        <v>0</v>
      </c>
      <c r="BF98" s="123">
        <v>0</v>
      </c>
      <c r="BG98" s="123">
        <v>0</v>
      </c>
    </row>
    <row r="99" spans="1:59" ht="15" x14ac:dyDescent="0.25">
      <c r="A99" s="198"/>
      <c r="B99" s="122">
        <v>1</v>
      </c>
      <c r="C99" s="122">
        <v>1</v>
      </c>
      <c r="D99" s="122">
        <v>1</v>
      </c>
      <c r="E99" s="123">
        <v>0</v>
      </c>
      <c r="F99" s="123">
        <v>0</v>
      </c>
      <c r="G99" s="123">
        <v>0</v>
      </c>
      <c r="H99" s="123">
        <v>0</v>
      </c>
      <c r="I99" s="123">
        <v>0</v>
      </c>
      <c r="J99" s="123">
        <v>0</v>
      </c>
      <c r="K99" s="123">
        <v>0</v>
      </c>
      <c r="L99" s="123">
        <v>0</v>
      </c>
      <c r="M99" s="123">
        <v>0</v>
      </c>
      <c r="N99" s="123">
        <v>0</v>
      </c>
      <c r="O99" s="123">
        <v>0</v>
      </c>
      <c r="P99" s="123">
        <v>0</v>
      </c>
      <c r="Q99" s="123">
        <v>0</v>
      </c>
      <c r="R99" s="123">
        <v>0</v>
      </c>
      <c r="S99" s="123">
        <v>0</v>
      </c>
      <c r="T99" s="123">
        <v>0</v>
      </c>
      <c r="U99" s="123">
        <v>0</v>
      </c>
      <c r="V99" s="123">
        <v>0</v>
      </c>
      <c r="W99" s="123">
        <v>0</v>
      </c>
      <c r="X99" s="123">
        <v>0</v>
      </c>
      <c r="Y99" s="123">
        <v>0</v>
      </c>
      <c r="Z99" s="123">
        <v>0</v>
      </c>
      <c r="AA99" s="123">
        <v>0</v>
      </c>
      <c r="AB99" s="123">
        <v>0</v>
      </c>
      <c r="AC99" s="123">
        <v>0</v>
      </c>
      <c r="AD99" s="123">
        <v>0</v>
      </c>
      <c r="AE99" s="123">
        <v>0</v>
      </c>
      <c r="AF99" s="123">
        <v>0</v>
      </c>
      <c r="AG99" s="123">
        <v>0</v>
      </c>
      <c r="AH99" s="123">
        <v>0</v>
      </c>
      <c r="AI99" s="123">
        <v>0</v>
      </c>
      <c r="AJ99" s="123">
        <v>0</v>
      </c>
      <c r="AK99" s="123">
        <v>0</v>
      </c>
      <c r="AL99" s="123">
        <v>0</v>
      </c>
      <c r="AM99" s="123">
        <v>0</v>
      </c>
      <c r="AN99" s="123">
        <v>0</v>
      </c>
      <c r="AO99" s="123">
        <v>0</v>
      </c>
      <c r="AP99" s="123">
        <v>0</v>
      </c>
      <c r="AQ99" s="123">
        <v>0</v>
      </c>
      <c r="AR99" s="123">
        <v>0</v>
      </c>
      <c r="AS99" s="123">
        <v>0</v>
      </c>
      <c r="AT99" s="123">
        <v>0</v>
      </c>
      <c r="AU99" s="123">
        <v>0</v>
      </c>
      <c r="AV99" s="123">
        <v>0</v>
      </c>
      <c r="AW99" s="123">
        <v>0</v>
      </c>
      <c r="AX99" s="123">
        <v>0</v>
      </c>
      <c r="AY99" s="123">
        <v>0</v>
      </c>
      <c r="AZ99" s="123">
        <v>0</v>
      </c>
      <c r="BA99" s="123">
        <v>0</v>
      </c>
      <c r="BB99" s="123">
        <v>0</v>
      </c>
      <c r="BC99" s="123">
        <v>0</v>
      </c>
      <c r="BD99" s="123">
        <v>0</v>
      </c>
      <c r="BE99" s="123">
        <v>0</v>
      </c>
      <c r="BF99" s="123">
        <v>0</v>
      </c>
      <c r="BG99" s="123">
        <v>0</v>
      </c>
    </row>
    <row r="100" spans="1:59" ht="15" x14ac:dyDescent="0.25">
      <c r="A100" s="198"/>
      <c r="B100" s="122">
        <v>1</v>
      </c>
      <c r="C100" s="122">
        <v>1</v>
      </c>
      <c r="D100" s="122">
        <v>1</v>
      </c>
      <c r="E100" s="123">
        <v>0</v>
      </c>
      <c r="F100" s="123">
        <v>0</v>
      </c>
      <c r="G100" s="123">
        <v>0</v>
      </c>
      <c r="H100" s="123">
        <v>0</v>
      </c>
      <c r="I100" s="123">
        <v>0</v>
      </c>
      <c r="J100" s="123">
        <v>0</v>
      </c>
      <c r="K100" s="123">
        <v>0</v>
      </c>
      <c r="L100" s="123">
        <v>0</v>
      </c>
      <c r="M100" s="123">
        <v>0</v>
      </c>
      <c r="N100" s="123">
        <v>0</v>
      </c>
      <c r="O100" s="123">
        <v>0</v>
      </c>
      <c r="P100" s="123">
        <v>0</v>
      </c>
      <c r="Q100" s="123">
        <v>0</v>
      </c>
      <c r="R100" s="123">
        <v>0</v>
      </c>
      <c r="S100" s="123">
        <v>0</v>
      </c>
      <c r="T100" s="123">
        <v>0</v>
      </c>
      <c r="U100" s="123">
        <v>0</v>
      </c>
      <c r="V100" s="123">
        <v>0</v>
      </c>
      <c r="W100" s="123">
        <v>0</v>
      </c>
      <c r="X100" s="123">
        <v>0</v>
      </c>
      <c r="Y100" s="123">
        <v>0</v>
      </c>
      <c r="Z100" s="123">
        <v>0</v>
      </c>
      <c r="AA100" s="123">
        <v>0</v>
      </c>
      <c r="AB100" s="123">
        <v>0</v>
      </c>
      <c r="AC100" s="123">
        <v>0</v>
      </c>
      <c r="AD100" s="123">
        <v>0</v>
      </c>
      <c r="AE100" s="123">
        <v>0</v>
      </c>
      <c r="AF100" s="123">
        <v>0</v>
      </c>
      <c r="AG100" s="123">
        <v>0</v>
      </c>
      <c r="AH100" s="123">
        <v>0</v>
      </c>
      <c r="AI100" s="123">
        <v>0</v>
      </c>
      <c r="AJ100" s="123">
        <v>0</v>
      </c>
      <c r="AK100" s="123">
        <v>0</v>
      </c>
      <c r="AL100" s="123">
        <v>0</v>
      </c>
      <c r="AM100" s="123">
        <v>0</v>
      </c>
      <c r="AN100" s="123">
        <v>0</v>
      </c>
      <c r="AO100" s="123">
        <v>0</v>
      </c>
      <c r="AP100" s="123">
        <v>0</v>
      </c>
      <c r="AQ100" s="123">
        <v>0</v>
      </c>
      <c r="AR100" s="123">
        <v>0</v>
      </c>
      <c r="AS100" s="123">
        <v>0</v>
      </c>
      <c r="AT100" s="123">
        <v>0</v>
      </c>
      <c r="AU100" s="123">
        <v>0</v>
      </c>
      <c r="AV100" s="123">
        <v>0</v>
      </c>
      <c r="AW100" s="123">
        <v>0</v>
      </c>
      <c r="AX100" s="123">
        <v>0</v>
      </c>
      <c r="AY100" s="123">
        <v>0</v>
      </c>
      <c r="AZ100" s="123">
        <v>0</v>
      </c>
      <c r="BA100" s="123">
        <v>0</v>
      </c>
      <c r="BB100" s="123">
        <v>0</v>
      </c>
      <c r="BC100" s="123">
        <v>0</v>
      </c>
      <c r="BD100" s="123">
        <v>0</v>
      </c>
      <c r="BE100" s="123">
        <v>0</v>
      </c>
      <c r="BF100" s="123">
        <v>0</v>
      </c>
      <c r="BG100" s="123">
        <v>0</v>
      </c>
    </row>
    <row r="101" spans="1:59" ht="15" x14ac:dyDescent="0.25">
      <c r="A101" s="198"/>
      <c r="B101" s="122">
        <v>1</v>
      </c>
      <c r="C101" s="122">
        <v>1</v>
      </c>
      <c r="D101" s="122">
        <v>1</v>
      </c>
      <c r="E101" s="123">
        <v>0</v>
      </c>
      <c r="F101" s="123">
        <v>0</v>
      </c>
      <c r="G101" s="123">
        <v>0</v>
      </c>
      <c r="H101" s="123">
        <v>0</v>
      </c>
      <c r="I101" s="123">
        <v>0</v>
      </c>
      <c r="J101" s="123">
        <v>0</v>
      </c>
      <c r="K101" s="123">
        <v>0</v>
      </c>
      <c r="L101" s="123">
        <v>0</v>
      </c>
      <c r="M101" s="123">
        <v>0</v>
      </c>
      <c r="N101" s="123">
        <v>0</v>
      </c>
      <c r="O101" s="123">
        <v>0</v>
      </c>
      <c r="P101" s="123">
        <v>0</v>
      </c>
      <c r="Q101" s="123">
        <v>0</v>
      </c>
      <c r="R101" s="123">
        <v>0</v>
      </c>
      <c r="S101" s="123">
        <v>0</v>
      </c>
      <c r="T101" s="123">
        <v>0</v>
      </c>
      <c r="U101" s="123">
        <v>0</v>
      </c>
      <c r="V101" s="123">
        <v>0</v>
      </c>
      <c r="W101" s="123">
        <v>0</v>
      </c>
      <c r="X101" s="123">
        <v>0</v>
      </c>
      <c r="Y101" s="123">
        <v>0</v>
      </c>
      <c r="Z101" s="123">
        <v>0</v>
      </c>
      <c r="AA101" s="123">
        <v>0</v>
      </c>
      <c r="AB101" s="123">
        <v>0</v>
      </c>
      <c r="AC101" s="123">
        <v>0</v>
      </c>
      <c r="AD101" s="123">
        <v>0</v>
      </c>
      <c r="AE101" s="123">
        <v>0</v>
      </c>
      <c r="AF101" s="123">
        <v>0</v>
      </c>
      <c r="AG101" s="123">
        <v>0</v>
      </c>
      <c r="AH101" s="123">
        <v>0</v>
      </c>
      <c r="AI101" s="123">
        <v>0</v>
      </c>
      <c r="AJ101" s="123">
        <v>0</v>
      </c>
      <c r="AK101" s="123">
        <v>0</v>
      </c>
      <c r="AL101" s="123">
        <v>0</v>
      </c>
      <c r="AM101" s="123">
        <v>0</v>
      </c>
      <c r="AN101" s="123">
        <v>0</v>
      </c>
      <c r="AO101" s="123">
        <v>0</v>
      </c>
      <c r="AP101" s="123">
        <v>0</v>
      </c>
      <c r="AQ101" s="123">
        <v>0</v>
      </c>
      <c r="AR101" s="123">
        <v>0</v>
      </c>
      <c r="AS101" s="123">
        <v>0</v>
      </c>
      <c r="AT101" s="123">
        <v>0</v>
      </c>
      <c r="AU101" s="123">
        <v>0</v>
      </c>
      <c r="AV101" s="123">
        <v>0</v>
      </c>
      <c r="AW101" s="123">
        <v>0</v>
      </c>
      <c r="AX101" s="123">
        <v>0</v>
      </c>
      <c r="AY101" s="123">
        <v>0</v>
      </c>
      <c r="AZ101" s="123">
        <v>0</v>
      </c>
      <c r="BA101" s="123">
        <v>0</v>
      </c>
      <c r="BB101" s="123">
        <v>0</v>
      </c>
      <c r="BC101" s="123">
        <v>0</v>
      </c>
      <c r="BD101" s="123">
        <v>0</v>
      </c>
      <c r="BE101" s="123">
        <v>0</v>
      </c>
      <c r="BF101" s="123">
        <v>0</v>
      </c>
      <c r="BG101" s="123">
        <v>0</v>
      </c>
    </row>
    <row r="102" spans="1:59" ht="15" x14ac:dyDescent="0.25">
      <c r="A102" s="198"/>
      <c r="B102" s="122">
        <v>1</v>
      </c>
      <c r="C102" s="122">
        <v>1</v>
      </c>
      <c r="D102" s="122">
        <v>1</v>
      </c>
      <c r="E102" s="123">
        <v>0</v>
      </c>
      <c r="F102" s="123">
        <v>0</v>
      </c>
      <c r="G102" s="123">
        <v>0</v>
      </c>
      <c r="H102" s="123">
        <v>0</v>
      </c>
      <c r="I102" s="123">
        <v>0</v>
      </c>
      <c r="J102" s="123">
        <v>0</v>
      </c>
      <c r="K102" s="123">
        <v>0</v>
      </c>
      <c r="L102" s="123">
        <v>0</v>
      </c>
      <c r="M102" s="123">
        <v>0</v>
      </c>
      <c r="N102" s="123">
        <v>0</v>
      </c>
      <c r="O102" s="123">
        <v>0</v>
      </c>
      <c r="P102" s="123">
        <v>0</v>
      </c>
      <c r="Q102" s="123">
        <v>0</v>
      </c>
      <c r="R102" s="123">
        <v>0</v>
      </c>
      <c r="S102" s="123">
        <v>0</v>
      </c>
      <c r="T102" s="123">
        <v>0</v>
      </c>
      <c r="U102" s="123">
        <v>0</v>
      </c>
      <c r="V102" s="123">
        <v>0</v>
      </c>
      <c r="W102" s="123">
        <v>0</v>
      </c>
      <c r="X102" s="123">
        <v>0</v>
      </c>
      <c r="Y102" s="123">
        <v>0</v>
      </c>
      <c r="Z102" s="123">
        <v>0</v>
      </c>
      <c r="AA102" s="123">
        <v>0</v>
      </c>
      <c r="AB102" s="123">
        <v>0</v>
      </c>
      <c r="AC102" s="123">
        <v>0</v>
      </c>
      <c r="AD102" s="123">
        <v>0</v>
      </c>
      <c r="AE102" s="123">
        <v>0</v>
      </c>
      <c r="AF102" s="123">
        <v>0</v>
      </c>
      <c r="AG102" s="123">
        <v>0</v>
      </c>
      <c r="AH102" s="123">
        <v>0</v>
      </c>
      <c r="AI102" s="123">
        <v>0</v>
      </c>
      <c r="AJ102" s="123">
        <v>0</v>
      </c>
      <c r="AK102" s="123">
        <v>0</v>
      </c>
      <c r="AL102" s="123">
        <v>0</v>
      </c>
      <c r="AM102" s="123">
        <v>0</v>
      </c>
      <c r="AN102" s="123">
        <v>0</v>
      </c>
      <c r="AO102" s="123">
        <v>0</v>
      </c>
      <c r="AP102" s="123">
        <v>0</v>
      </c>
      <c r="AQ102" s="123">
        <v>0</v>
      </c>
      <c r="AR102" s="123">
        <v>0</v>
      </c>
      <c r="AS102" s="123">
        <v>0</v>
      </c>
      <c r="AT102" s="123">
        <v>0</v>
      </c>
      <c r="AU102" s="123">
        <v>0</v>
      </c>
      <c r="AV102" s="123">
        <v>0</v>
      </c>
      <c r="AW102" s="123">
        <v>0</v>
      </c>
      <c r="AX102" s="123">
        <v>0</v>
      </c>
      <c r="AY102" s="123">
        <v>0</v>
      </c>
      <c r="AZ102" s="123">
        <v>0</v>
      </c>
      <c r="BA102" s="123">
        <v>0</v>
      </c>
      <c r="BB102" s="123">
        <v>0</v>
      </c>
      <c r="BC102" s="123">
        <v>0</v>
      </c>
      <c r="BD102" s="123">
        <v>0</v>
      </c>
      <c r="BE102" s="123">
        <v>0</v>
      </c>
      <c r="BF102" s="123">
        <v>0</v>
      </c>
      <c r="BG102" s="123">
        <v>0</v>
      </c>
    </row>
    <row r="103" spans="1:59" ht="15" x14ac:dyDescent="0.25">
      <c r="A103" s="198"/>
      <c r="B103" s="122">
        <v>1</v>
      </c>
      <c r="C103" s="122">
        <v>1</v>
      </c>
      <c r="D103" s="122">
        <v>1</v>
      </c>
      <c r="E103" s="123">
        <v>0</v>
      </c>
      <c r="F103" s="123">
        <v>0</v>
      </c>
      <c r="G103" s="123">
        <v>0</v>
      </c>
      <c r="H103" s="123">
        <v>0</v>
      </c>
      <c r="I103" s="123">
        <v>0</v>
      </c>
      <c r="J103" s="123">
        <v>0</v>
      </c>
      <c r="K103" s="123">
        <v>0</v>
      </c>
      <c r="L103" s="123">
        <v>0</v>
      </c>
      <c r="M103" s="123">
        <v>0</v>
      </c>
      <c r="N103" s="123">
        <v>0</v>
      </c>
      <c r="O103" s="123">
        <v>0</v>
      </c>
      <c r="P103" s="123">
        <v>0</v>
      </c>
      <c r="Q103" s="123">
        <v>0</v>
      </c>
      <c r="R103" s="123">
        <v>0</v>
      </c>
      <c r="S103" s="123">
        <v>0</v>
      </c>
      <c r="T103" s="123">
        <v>0</v>
      </c>
      <c r="U103" s="123">
        <v>0</v>
      </c>
      <c r="V103" s="123">
        <v>0</v>
      </c>
      <c r="W103" s="123">
        <v>0</v>
      </c>
      <c r="X103" s="123">
        <v>0</v>
      </c>
      <c r="Y103" s="123">
        <v>0</v>
      </c>
      <c r="Z103" s="123">
        <v>0</v>
      </c>
      <c r="AA103" s="123">
        <v>0</v>
      </c>
      <c r="AB103" s="123">
        <v>0</v>
      </c>
      <c r="AC103" s="123">
        <v>0</v>
      </c>
      <c r="AD103" s="123">
        <v>0</v>
      </c>
      <c r="AE103" s="123">
        <v>0</v>
      </c>
      <c r="AF103" s="123">
        <v>0</v>
      </c>
      <c r="AG103" s="123">
        <v>0</v>
      </c>
      <c r="AH103" s="123">
        <v>0</v>
      </c>
      <c r="AI103" s="123">
        <v>0</v>
      </c>
      <c r="AJ103" s="123">
        <v>0</v>
      </c>
      <c r="AK103" s="123">
        <v>0</v>
      </c>
      <c r="AL103" s="123">
        <v>0</v>
      </c>
      <c r="AM103" s="123">
        <v>0</v>
      </c>
      <c r="AN103" s="123">
        <v>0</v>
      </c>
      <c r="AO103" s="123">
        <v>0</v>
      </c>
      <c r="AP103" s="123">
        <v>0</v>
      </c>
      <c r="AQ103" s="123">
        <v>0</v>
      </c>
      <c r="AR103" s="123">
        <v>0</v>
      </c>
      <c r="AS103" s="123">
        <v>0</v>
      </c>
      <c r="AT103" s="123">
        <v>0</v>
      </c>
      <c r="AU103" s="123">
        <v>0</v>
      </c>
      <c r="AV103" s="123">
        <v>0</v>
      </c>
      <c r="AW103" s="123">
        <v>0</v>
      </c>
      <c r="AX103" s="123">
        <v>0</v>
      </c>
      <c r="AY103" s="123">
        <v>0</v>
      </c>
      <c r="AZ103" s="123">
        <v>0</v>
      </c>
      <c r="BA103" s="123">
        <v>0</v>
      </c>
      <c r="BB103" s="123">
        <v>0</v>
      </c>
      <c r="BC103" s="123">
        <v>0</v>
      </c>
      <c r="BD103" s="123">
        <v>0</v>
      </c>
      <c r="BE103" s="123">
        <v>0</v>
      </c>
      <c r="BF103" s="123">
        <v>0</v>
      </c>
      <c r="BG103" s="123">
        <v>0</v>
      </c>
    </row>
    <row r="104" spans="1:59" ht="15" x14ac:dyDescent="0.25">
      <c r="A104" s="198"/>
      <c r="B104" s="122">
        <v>1</v>
      </c>
      <c r="C104" s="122">
        <v>1</v>
      </c>
      <c r="D104" s="122">
        <v>1</v>
      </c>
      <c r="E104" s="123">
        <v>0</v>
      </c>
      <c r="F104" s="123">
        <v>0</v>
      </c>
      <c r="G104" s="123">
        <v>0</v>
      </c>
      <c r="H104" s="123">
        <v>0</v>
      </c>
      <c r="I104" s="123">
        <v>0</v>
      </c>
      <c r="J104" s="123">
        <v>0</v>
      </c>
      <c r="K104" s="123">
        <v>0</v>
      </c>
      <c r="L104" s="123">
        <v>0</v>
      </c>
      <c r="M104" s="123">
        <v>0</v>
      </c>
      <c r="N104" s="123">
        <v>0</v>
      </c>
      <c r="O104" s="123">
        <v>0</v>
      </c>
      <c r="P104" s="123">
        <v>0</v>
      </c>
      <c r="Q104" s="123">
        <v>0</v>
      </c>
      <c r="R104" s="123">
        <v>0</v>
      </c>
      <c r="S104" s="123">
        <v>0</v>
      </c>
      <c r="T104" s="123">
        <v>0</v>
      </c>
      <c r="U104" s="123">
        <v>0</v>
      </c>
      <c r="V104" s="123">
        <v>0</v>
      </c>
      <c r="W104" s="123">
        <v>0</v>
      </c>
      <c r="X104" s="123">
        <v>0</v>
      </c>
      <c r="Y104" s="123">
        <v>0</v>
      </c>
      <c r="Z104" s="123">
        <v>0</v>
      </c>
      <c r="AA104" s="123">
        <v>0</v>
      </c>
      <c r="AB104" s="123">
        <v>0</v>
      </c>
      <c r="AC104" s="123">
        <v>0</v>
      </c>
      <c r="AD104" s="123">
        <v>0</v>
      </c>
      <c r="AE104" s="123">
        <v>0</v>
      </c>
      <c r="AF104" s="123">
        <v>0</v>
      </c>
      <c r="AG104" s="123">
        <v>0</v>
      </c>
      <c r="AH104" s="123">
        <v>0</v>
      </c>
      <c r="AI104" s="123">
        <v>0</v>
      </c>
      <c r="AJ104" s="123">
        <v>0</v>
      </c>
      <c r="AK104" s="123">
        <v>0</v>
      </c>
      <c r="AL104" s="123">
        <v>0</v>
      </c>
      <c r="AM104" s="123">
        <v>0</v>
      </c>
      <c r="AN104" s="123">
        <v>0</v>
      </c>
      <c r="AO104" s="123">
        <v>0</v>
      </c>
      <c r="AP104" s="123">
        <v>0</v>
      </c>
      <c r="AQ104" s="123">
        <v>0</v>
      </c>
      <c r="AR104" s="123">
        <v>0</v>
      </c>
      <c r="AS104" s="123">
        <v>0</v>
      </c>
      <c r="AT104" s="123">
        <v>0</v>
      </c>
      <c r="AU104" s="123">
        <v>0</v>
      </c>
      <c r="AV104" s="123">
        <v>0</v>
      </c>
      <c r="AW104" s="123">
        <v>0</v>
      </c>
      <c r="AX104" s="123">
        <v>0</v>
      </c>
      <c r="AY104" s="123">
        <v>0</v>
      </c>
      <c r="AZ104" s="123">
        <v>0</v>
      </c>
      <c r="BA104" s="123">
        <v>0</v>
      </c>
      <c r="BB104" s="123">
        <v>0</v>
      </c>
      <c r="BC104" s="123">
        <v>0</v>
      </c>
      <c r="BD104" s="123">
        <v>0</v>
      </c>
      <c r="BE104" s="123">
        <v>0</v>
      </c>
      <c r="BF104" s="123">
        <v>0</v>
      </c>
      <c r="BG104" s="123">
        <v>0</v>
      </c>
    </row>
    <row r="105" spans="1:59" ht="15" x14ac:dyDescent="0.25">
      <c r="A105" s="198"/>
      <c r="B105" s="122">
        <v>1</v>
      </c>
      <c r="C105" s="122">
        <v>1</v>
      </c>
      <c r="D105" s="122">
        <v>1</v>
      </c>
      <c r="E105" s="123">
        <v>0</v>
      </c>
      <c r="F105" s="123">
        <v>0</v>
      </c>
      <c r="G105" s="123">
        <v>0</v>
      </c>
      <c r="H105" s="123">
        <v>0</v>
      </c>
      <c r="I105" s="123">
        <v>0</v>
      </c>
      <c r="J105" s="123">
        <v>0</v>
      </c>
      <c r="K105" s="123">
        <v>0</v>
      </c>
      <c r="L105" s="123">
        <v>0</v>
      </c>
      <c r="M105" s="123">
        <v>0</v>
      </c>
      <c r="N105" s="123">
        <v>0</v>
      </c>
      <c r="O105" s="123">
        <v>0</v>
      </c>
      <c r="P105" s="123">
        <v>0</v>
      </c>
      <c r="Q105" s="123">
        <v>0</v>
      </c>
      <c r="R105" s="123">
        <v>0</v>
      </c>
      <c r="S105" s="123">
        <v>0</v>
      </c>
      <c r="T105" s="123">
        <v>0</v>
      </c>
      <c r="U105" s="123">
        <v>0</v>
      </c>
      <c r="V105" s="123">
        <v>0</v>
      </c>
      <c r="W105" s="123">
        <v>0</v>
      </c>
      <c r="X105" s="123">
        <v>0</v>
      </c>
      <c r="Y105" s="123">
        <v>0</v>
      </c>
      <c r="Z105" s="123">
        <v>0</v>
      </c>
      <c r="AA105" s="123">
        <v>0</v>
      </c>
      <c r="AB105" s="123">
        <v>0</v>
      </c>
      <c r="AC105" s="123">
        <v>0</v>
      </c>
      <c r="AD105" s="123">
        <v>0</v>
      </c>
      <c r="AE105" s="123">
        <v>0</v>
      </c>
      <c r="AF105" s="123">
        <v>0</v>
      </c>
      <c r="AG105" s="123">
        <v>0</v>
      </c>
      <c r="AH105" s="123">
        <v>0</v>
      </c>
      <c r="AI105" s="123">
        <v>0</v>
      </c>
      <c r="AJ105" s="123">
        <v>0</v>
      </c>
      <c r="AK105" s="123">
        <v>0</v>
      </c>
      <c r="AL105" s="123">
        <v>0</v>
      </c>
      <c r="AM105" s="123">
        <v>0</v>
      </c>
      <c r="AN105" s="123">
        <v>0</v>
      </c>
      <c r="AO105" s="123">
        <v>0</v>
      </c>
      <c r="AP105" s="123">
        <v>0</v>
      </c>
      <c r="AQ105" s="123">
        <v>0</v>
      </c>
      <c r="AR105" s="123">
        <v>0</v>
      </c>
      <c r="AS105" s="123">
        <v>0</v>
      </c>
      <c r="AT105" s="123">
        <v>0</v>
      </c>
      <c r="AU105" s="123">
        <v>0</v>
      </c>
      <c r="AV105" s="123">
        <v>0</v>
      </c>
      <c r="AW105" s="123">
        <v>0</v>
      </c>
      <c r="AX105" s="123">
        <v>0</v>
      </c>
      <c r="AY105" s="123">
        <v>0</v>
      </c>
      <c r="AZ105" s="123">
        <v>0</v>
      </c>
      <c r="BA105" s="123">
        <v>0</v>
      </c>
      <c r="BB105" s="123">
        <v>0</v>
      </c>
      <c r="BC105" s="123">
        <v>0</v>
      </c>
      <c r="BD105" s="123">
        <v>0</v>
      </c>
      <c r="BE105" s="123">
        <v>0</v>
      </c>
      <c r="BF105" s="123">
        <v>0</v>
      </c>
      <c r="BG105" s="123">
        <v>0</v>
      </c>
    </row>
    <row r="106" spans="1:59" ht="15" x14ac:dyDescent="0.25">
      <c r="A106" s="198"/>
      <c r="B106" s="122">
        <v>1</v>
      </c>
      <c r="C106" s="122">
        <v>1</v>
      </c>
      <c r="D106" s="122">
        <v>1</v>
      </c>
      <c r="E106" s="123">
        <v>0</v>
      </c>
      <c r="F106" s="123">
        <v>0</v>
      </c>
      <c r="G106" s="123">
        <v>0</v>
      </c>
      <c r="H106" s="123">
        <v>0</v>
      </c>
      <c r="I106" s="123">
        <v>0</v>
      </c>
      <c r="J106" s="123">
        <v>0</v>
      </c>
      <c r="K106" s="123">
        <v>0</v>
      </c>
      <c r="L106" s="123">
        <v>0</v>
      </c>
      <c r="M106" s="123">
        <v>0</v>
      </c>
      <c r="N106" s="123">
        <v>0</v>
      </c>
      <c r="O106" s="123">
        <v>0</v>
      </c>
      <c r="P106" s="123">
        <v>0</v>
      </c>
      <c r="Q106" s="123">
        <v>0</v>
      </c>
      <c r="R106" s="123">
        <v>0</v>
      </c>
      <c r="S106" s="123">
        <v>0</v>
      </c>
      <c r="T106" s="123">
        <v>0</v>
      </c>
      <c r="U106" s="123">
        <v>0</v>
      </c>
      <c r="V106" s="123">
        <v>0</v>
      </c>
      <c r="W106" s="123">
        <v>0</v>
      </c>
      <c r="X106" s="123">
        <v>0</v>
      </c>
      <c r="Y106" s="123">
        <v>0</v>
      </c>
      <c r="Z106" s="123">
        <v>0</v>
      </c>
      <c r="AA106" s="123">
        <v>0</v>
      </c>
      <c r="AB106" s="123">
        <v>0</v>
      </c>
      <c r="AC106" s="123">
        <v>0</v>
      </c>
      <c r="AD106" s="123">
        <v>0</v>
      </c>
      <c r="AE106" s="123">
        <v>0</v>
      </c>
      <c r="AF106" s="123">
        <v>0</v>
      </c>
      <c r="AG106" s="123">
        <v>0</v>
      </c>
      <c r="AH106" s="123">
        <v>0</v>
      </c>
      <c r="AI106" s="123">
        <v>0</v>
      </c>
      <c r="AJ106" s="123">
        <v>0</v>
      </c>
      <c r="AK106" s="123">
        <v>0</v>
      </c>
      <c r="AL106" s="123">
        <v>0</v>
      </c>
      <c r="AM106" s="123">
        <v>0</v>
      </c>
      <c r="AN106" s="123">
        <v>0</v>
      </c>
      <c r="AO106" s="123">
        <v>0</v>
      </c>
      <c r="AP106" s="123">
        <v>0</v>
      </c>
      <c r="AQ106" s="123">
        <v>0</v>
      </c>
      <c r="AR106" s="123">
        <v>0</v>
      </c>
      <c r="AS106" s="123">
        <v>0</v>
      </c>
      <c r="AT106" s="123">
        <v>0</v>
      </c>
      <c r="AU106" s="123">
        <v>0</v>
      </c>
      <c r="AV106" s="123">
        <v>0</v>
      </c>
      <c r="AW106" s="123">
        <v>0</v>
      </c>
      <c r="AX106" s="123">
        <v>0</v>
      </c>
      <c r="AY106" s="123">
        <v>0</v>
      </c>
      <c r="AZ106" s="123">
        <v>0</v>
      </c>
      <c r="BA106" s="123">
        <v>0</v>
      </c>
      <c r="BB106" s="123">
        <v>0</v>
      </c>
      <c r="BC106" s="123">
        <v>0</v>
      </c>
      <c r="BD106" s="123">
        <v>0</v>
      </c>
      <c r="BE106" s="123">
        <v>0</v>
      </c>
      <c r="BF106" s="123">
        <v>0</v>
      </c>
      <c r="BG106" s="123">
        <v>0</v>
      </c>
    </row>
    <row r="107" spans="1:59" ht="15" x14ac:dyDescent="0.25">
      <c r="A107" s="198"/>
      <c r="B107" s="122">
        <v>1</v>
      </c>
      <c r="C107" s="122">
        <v>1</v>
      </c>
      <c r="D107" s="122">
        <v>1</v>
      </c>
      <c r="E107" s="123">
        <v>0</v>
      </c>
      <c r="F107" s="123">
        <v>0</v>
      </c>
      <c r="G107" s="123">
        <v>0</v>
      </c>
      <c r="H107" s="123">
        <v>0</v>
      </c>
      <c r="I107" s="123">
        <v>0</v>
      </c>
      <c r="J107" s="123">
        <v>0</v>
      </c>
      <c r="K107" s="123">
        <v>0</v>
      </c>
      <c r="L107" s="123">
        <v>0</v>
      </c>
      <c r="M107" s="123">
        <v>0</v>
      </c>
      <c r="N107" s="123">
        <v>0</v>
      </c>
      <c r="O107" s="123">
        <v>0</v>
      </c>
      <c r="P107" s="123">
        <v>0</v>
      </c>
      <c r="Q107" s="123">
        <v>0</v>
      </c>
      <c r="R107" s="123">
        <v>0</v>
      </c>
      <c r="S107" s="123">
        <v>0</v>
      </c>
      <c r="T107" s="123">
        <v>0</v>
      </c>
      <c r="U107" s="123">
        <v>0</v>
      </c>
      <c r="V107" s="123">
        <v>0</v>
      </c>
      <c r="W107" s="123">
        <v>0</v>
      </c>
      <c r="X107" s="123">
        <v>0</v>
      </c>
      <c r="Y107" s="123">
        <v>0</v>
      </c>
      <c r="Z107" s="123">
        <v>0</v>
      </c>
      <c r="AA107" s="123">
        <v>0</v>
      </c>
      <c r="AB107" s="123">
        <v>0</v>
      </c>
      <c r="AC107" s="123">
        <v>0</v>
      </c>
      <c r="AD107" s="123">
        <v>0</v>
      </c>
      <c r="AE107" s="123">
        <v>0</v>
      </c>
      <c r="AF107" s="123">
        <v>0</v>
      </c>
      <c r="AG107" s="123">
        <v>0</v>
      </c>
      <c r="AH107" s="123">
        <v>0</v>
      </c>
      <c r="AI107" s="123">
        <v>0</v>
      </c>
      <c r="AJ107" s="123">
        <v>0</v>
      </c>
      <c r="AK107" s="123">
        <v>0</v>
      </c>
      <c r="AL107" s="123">
        <v>0</v>
      </c>
      <c r="AM107" s="123">
        <v>0</v>
      </c>
      <c r="AN107" s="123">
        <v>0</v>
      </c>
      <c r="AO107" s="123">
        <v>0</v>
      </c>
      <c r="AP107" s="123">
        <v>0</v>
      </c>
      <c r="AQ107" s="123">
        <v>0</v>
      </c>
      <c r="AR107" s="123">
        <v>0</v>
      </c>
      <c r="AS107" s="123">
        <v>0</v>
      </c>
      <c r="AT107" s="123">
        <v>0</v>
      </c>
      <c r="AU107" s="123">
        <v>0</v>
      </c>
      <c r="AV107" s="123">
        <v>0</v>
      </c>
      <c r="AW107" s="123">
        <v>0</v>
      </c>
      <c r="AX107" s="123">
        <v>0</v>
      </c>
      <c r="AY107" s="123">
        <v>0</v>
      </c>
      <c r="AZ107" s="123">
        <v>0</v>
      </c>
      <c r="BA107" s="123">
        <v>0</v>
      </c>
      <c r="BB107" s="123">
        <v>0</v>
      </c>
      <c r="BC107" s="123">
        <v>0</v>
      </c>
      <c r="BD107" s="123">
        <v>0</v>
      </c>
      <c r="BE107" s="123">
        <v>0</v>
      </c>
      <c r="BF107" s="123">
        <v>0</v>
      </c>
      <c r="BG107" s="123">
        <v>0</v>
      </c>
    </row>
    <row r="108" spans="1:59" ht="15" x14ac:dyDescent="0.25">
      <c r="A108" s="198"/>
      <c r="B108" s="122">
        <v>1</v>
      </c>
      <c r="C108" s="122">
        <v>1</v>
      </c>
      <c r="D108" s="122">
        <v>1</v>
      </c>
      <c r="E108" s="123">
        <v>0</v>
      </c>
      <c r="F108" s="123">
        <v>0</v>
      </c>
      <c r="G108" s="123">
        <v>0</v>
      </c>
      <c r="H108" s="123">
        <v>0</v>
      </c>
      <c r="I108" s="123">
        <v>0</v>
      </c>
      <c r="J108" s="123">
        <v>0</v>
      </c>
      <c r="K108" s="123">
        <v>0</v>
      </c>
      <c r="L108" s="123">
        <v>0</v>
      </c>
      <c r="M108" s="123">
        <v>0</v>
      </c>
      <c r="N108" s="123">
        <v>0</v>
      </c>
      <c r="O108" s="123">
        <v>0</v>
      </c>
      <c r="P108" s="123">
        <v>0</v>
      </c>
      <c r="Q108" s="123">
        <v>0</v>
      </c>
      <c r="R108" s="123">
        <v>0</v>
      </c>
      <c r="S108" s="123">
        <v>0</v>
      </c>
      <c r="T108" s="123">
        <v>0</v>
      </c>
      <c r="U108" s="123">
        <v>0</v>
      </c>
      <c r="V108" s="123">
        <v>0</v>
      </c>
      <c r="W108" s="123">
        <v>0</v>
      </c>
      <c r="X108" s="123">
        <v>0</v>
      </c>
      <c r="Y108" s="123">
        <v>0</v>
      </c>
      <c r="Z108" s="123">
        <v>0</v>
      </c>
      <c r="AA108" s="123">
        <v>0</v>
      </c>
      <c r="AB108" s="123">
        <v>0</v>
      </c>
      <c r="AC108" s="123">
        <v>0</v>
      </c>
      <c r="AD108" s="123">
        <v>0</v>
      </c>
      <c r="AE108" s="123">
        <v>0</v>
      </c>
      <c r="AF108" s="123">
        <v>0</v>
      </c>
      <c r="AG108" s="123">
        <v>0</v>
      </c>
      <c r="AH108" s="123">
        <v>0</v>
      </c>
      <c r="AI108" s="123">
        <v>0</v>
      </c>
      <c r="AJ108" s="123">
        <v>0</v>
      </c>
      <c r="AK108" s="123">
        <v>0</v>
      </c>
      <c r="AL108" s="123">
        <v>0</v>
      </c>
      <c r="AM108" s="123">
        <v>0</v>
      </c>
      <c r="AN108" s="123">
        <v>0</v>
      </c>
      <c r="AO108" s="123">
        <v>0</v>
      </c>
      <c r="AP108" s="123">
        <v>0</v>
      </c>
      <c r="AQ108" s="123">
        <v>0</v>
      </c>
      <c r="AR108" s="123">
        <v>0</v>
      </c>
      <c r="AS108" s="123">
        <v>0</v>
      </c>
      <c r="AT108" s="123">
        <v>0</v>
      </c>
      <c r="AU108" s="123">
        <v>0</v>
      </c>
      <c r="AV108" s="123">
        <v>0</v>
      </c>
      <c r="AW108" s="123">
        <v>0</v>
      </c>
      <c r="AX108" s="123">
        <v>0</v>
      </c>
      <c r="AY108" s="123">
        <v>0</v>
      </c>
      <c r="AZ108" s="123">
        <v>0</v>
      </c>
      <c r="BA108" s="123">
        <v>0</v>
      </c>
      <c r="BB108" s="123">
        <v>0</v>
      </c>
      <c r="BC108" s="123">
        <v>0</v>
      </c>
      <c r="BD108" s="123">
        <v>0</v>
      </c>
      <c r="BE108" s="123">
        <v>0</v>
      </c>
      <c r="BF108" s="123">
        <v>0</v>
      </c>
      <c r="BG108" s="123">
        <v>0</v>
      </c>
    </row>
    <row r="109" spans="1:59" ht="15" x14ac:dyDescent="0.25">
      <c r="A109" s="198"/>
      <c r="B109" s="122">
        <v>1</v>
      </c>
      <c r="C109" s="122">
        <v>1</v>
      </c>
      <c r="D109" s="122">
        <v>1</v>
      </c>
      <c r="E109" s="123">
        <v>0</v>
      </c>
      <c r="F109" s="123">
        <v>0</v>
      </c>
      <c r="G109" s="123">
        <v>0</v>
      </c>
      <c r="H109" s="123">
        <v>0</v>
      </c>
      <c r="I109" s="123">
        <v>0</v>
      </c>
      <c r="J109" s="123">
        <v>0</v>
      </c>
      <c r="K109" s="123">
        <v>0</v>
      </c>
      <c r="L109" s="123">
        <v>0</v>
      </c>
      <c r="M109" s="123">
        <v>0</v>
      </c>
      <c r="N109" s="123">
        <v>0</v>
      </c>
      <c r="O109" s="123">
        <v>0</v>
      </c>
      <c r="P109" s="123">
        <v>0</v>
      </c>
      <c r="Q109" s="123">
        <v>0</v>
      </c>
      <c r="R109" s="123">
        <v>0</v>
      </c>
      <c r="S109" s="123">
        <v>0</v>
      </c>
      <c r="T109" s="123">
        <v>0</v>
      </c>
      <c r="U109" s="123">
        <v>0</v>
      </c>
      <c r="V109" s="123">
        <v>0</v>
      </c>
      <c r="W109" s="123">
        <v>0</v>
      </c>
      <c r="X109" s="123">
        <v>0</v>
      </c>
      <c r="Y109" s="123">
        <v>0</v>
      </c>
      <c r="Z109" s="123">
        <v>0</v>
      </c>
      <c r="AA109" s="123">
        <v>0</v>
      </c>
      <c r="AB109" s="123">
        <v>0</v>
      </c>
      <c r="AC109" s="123">
        <v>0</v>
      </c>
      <c r="AD109" s="123">
        <v>0</v>
      </c>
      <c r="AE109" s="123">
        <v>0</v>
      </c>
      <c r="AF109" s="123">
        <v>0</v>
      </c>
      <c r="AG109" s="123">
        <v>0</v>
      </c>
      <c r="AH109" s="123">
        <v>0</v>
      </c>
      <c r="AI109" s="123">
        <v>0</v>
      </c>
      <c r="AJ109" s="123">
        <v>0</v>
      </c>
      <c r="AK109" s="123">
        <v>0</v>
      </c>
      <c r="AL109" s="123">
        <v>0</v>
      </c>
      <c r="AM109" s="123">
        <v>0</v>
      </c>
      <c r="AN109" s="123">
        <v>0</v>
      </c>
      <c r="AO109" s="123">
        <v>0</v>
      </c>
      <c r="AP109" s="123">
        <v>0</v>
      </c>
      <c r="AQ109" s="123">
        <v>0</v>
      </c>
      <c r="AR109" s="123">
        <v>0</v>
      </c>
      <c r="AS109" s="123">
        <v>0</v>
      </c>
      <c r="AT109" s="123">
        <v>0</v>
      </c>
      <c r="AU109" s="123">
        <v>0</v>
      </c>
      <c r="AV109" s="123">
        <v>0</v>
      </c>
      <c r="AW109" s="123">
        <v>0</v>
      </c>
      <c r="AX109" s="123">
        <v>0</v>
      </c>
      <c r="AY109" s="123">
        <v>0</v>
      </c>
      <c r="AZ109" s="123">
        <v>0</v>
      </c>
      <c r="BA109" s="123">
        <v>0</v>
      </c>
      <c r="BB109" s="123">
        <v>0</v>
      </c>
      <c r="BC109" s="123">
        <v>0</v>
      </c>
      <c r="BD109" s="123">
        <v>0</v>
      </c>
      <c r="BE109" s="123">
        <v>0</v>
      </c>
      <c r="BF109" s="123">
        <v>0</v>
      </c>
      <c r="BG109" s="123">
        <v>0</v>
      </c>
    </row>
    <row r="110" spans="1:59" ht="15" x14ac:dyDescent="0.25">
      <c r="A110" s="198"/>
      <c r="B110" s="122">
        <v>1</v>
      </c>
      <c r="C110" s="122">
        <v>1</v>
      </c>
      <c r="D110" s="122">
        <v>1</v>
      </c>
      <c r="E110" s="123">
        <v>0</v>
      </c>
      <c r="F110" s="123">
        <v>0</v>
      </c>
      <c r="G110" s="123">
        <v>0</v>
      </c>
      <c r="H110" s="123">
        <v>0</v>
      </c>
      <c r="I110" s="123">
        <v>0</v>
      </c>
      <c r="J110" s="123">
        <v>0</v>
      </c>
      <c r="K110" s="123">
        <v>0</v>
      </c>
      <c r="L110" s="123">
        <v>0</v>
      </c>
      <c r="M110" s="123">
        <v>0</v>
      </c>
      <c r="N110" s="123">
        <v>0</v>
      </c>
      <c r="O110" s="123">
        <v>0</v>
      </c>
      <c r="P110" s="123">
        <v>0</v>
      </c>
      <c r="Q110" s="123">
        <v>0</v>
      </c>
      <c r="R110" s="123">
        <v>0</v>
      </c>
      <c r="S110" s="123">
        <v>0</v>
      </c>
      <c r="T110" s="123">
        <v>0</v>
      </c>
      <c r="U110" s="123">
        <v>0</v>
      </c>
      <c r="V110" s="123">
        <v>0</v>
      </c>
      <c r="W110" s="123">
        <v>0</v>
      </c>
      <c r="X110" s="123">
        <v>0</v>
      </c>
      <c r="Y110" s="123">
        <v>0</v>
      </c>
      <c r="Z110" s="123">
        <v>0</v>
      </c>
      <c r="AA110" s="123">
        <v>0</v>
      </c>
      <c r="AB110" s="123">
        <v>0</v>
      </c>
      <c r="AC110" s="123">
        <v>0</v>
      </c>
      <c r="AD110" s="123">
        <v>0</v>
      </c>
      <c r="AE110" s="123">
        <v>0</v>
      </c>
      <c r="AF110" s="123">
        <v>0</v>
      </c>
      <c r="AG110" s="123">
        <v>0</v>
      </c>
      <c r="AH110" s="123">
        <v>0</v>
      </c>
      <c r="AI110" s="123">
        <v>0</v>
      </c>
      <c r="AJ110" s="123">
        <v>0</v>
      </c>
      <c r="AK110" s="123">
        <v>0</v>
      </c>
      <c r="AL110" s="123">
        <v>0</v>
      </c>
      <c r="AM110" s="123">
        <v>0</v>
      </c>
      <c r="AN110" s="123">
        <v>0</v>
      </c>
      <c r="AO110" s="123">
        <v>0</v>
      </c>
      <c r="AP110" s="123">
        <v>0</v>
      </c>
      <c r="AQ110" s="123">
        <v>0</v>
      </c>
      <c r="AR110" s="123">
        <v>0</v>
      </c>
      <c r="AS110" s="123">
        <v>0</v>
      </c>
      <c r="AT110" s="123">
        <v>0</v>
      </c>
      <c r="AU110" s="123">
        <v>0</v>
      </c>
      <c r="AV110" s="123">
        <v>0</v>
      </c>
      <c r="AW110" s="123">
        <v>0</v>
      </c>
      <c r="AX110" s="123">
        <v>0</v>
      </c>
      <c r="AY110" s="123">
        <v>0</v>
      </c>
      <c r="AZ110" s="123">
        <v>0</v>
      </c>
      <c r="BA110" s="123">
        <v>0</v>
      </c>
      <c r="BB110" s="123">
        <v>0</v>
      </c>
      <c r="BC110" s="123">
        <v>0</v>
      </c>
      <c r="BD110" s="123">
        <v>0</v>
      </c>
      <c r="BE110" s="123">
        <v>0</v>
      </c>
      <c r="BF110" s="123">
        <v>0</v>
      </c>
      <c r="BG110" s="123">
        <v>0</v>
      </c>
    </row>
    <row r="111" spans="1:59" ht="15" x14ac:dyDescent="0.25">
      <c r="A111" s="198"/>
      <c r="B111" s="122">
        <v>1</v>
      </c>
      <c r="C111" s="122">
        <v>1</v>
      </c>
      <c r="D111" s="122">
        <v>1</v>
      </c>
      <c r="E111" s="123">
        <v>0</v>
      </c>
      <c r="F111" s="123">
        <v>0</v>
      </c>
      <c r="G111" s="123">
        <v>0</v>
      </c>
      <c r="H111" s="123">
        <v>0</v>
      </c>
      <c r="I111" s="123">
        <v>0</v>
      </c>
      <c r="J111" s="123">
        <v>0</v>
      </c>
      <c r="K111" s="123">
        <v>0</v>
      </c>
      <c r="L111" s="123">
        <v>0</v>
      </c>
      <c r="M111" s="123">
        <v>0</v>
      </c>
      <c r="N111" s="123">
        <v>0</v>
      </c>
      <c r="O111" s="123">
        <v>0</v>
      </c>
      <c r="P111" s="123">
        <v>0</v>
      </c>
      <c r="Q111" s="123">
        <v>0</v>
      </c>
      <c r="R111" s="123">
        <v>0</v>
      </c>
      <c r="S111" s="123">
        <v>0</v>
      </c>
      <c r="T111" s="123">
        <v>0</v>
      </c>
      <c r="U111" s="123">
        <v>0</v>
      </c>
      <c r="V111" s="123">
        <v>0</v>
      </c>
      <c r="W111" s="123">
        <v>0</v>
      </c>
      <c r="X111" s="123">
        <v>0</v>
      </c>
      <c r="Y111" s="123">
        <v>0</v>
      </c>
      <c r="Z111" s="123">
        <v>0</v>
      </c>
      <c r="AA111" s="123">
        <v>0</v>
      </c>
      <c r="AB111" s="123">
        <v>0</v>
      </c>
      <c r="AC111" s="123">
        <v>0</v>
      </c>
      <c r="AD111" s="123">
        <v>0</v>
      </c>
      <c r="AE111" s="123">
        <v>0</v>
      </c>
      <c r="AF111" s="123">
        <v>0</v>
      </c>
      <c r="AG111" s="123">
        <v>0</v>
      </c>
      <c r="AH111" s="123">
        <v>0</v>
      </c>
      <c r="AI111" s="123">
        <v>0</v>
      </c>
      <c r="AJ111" s="123">
        <v>0</v>
      </c>
      <c r="AK111" s="123">
        <v>0</v>
      </c>
      <c r="AL111" s="123">
        <v>0</v>
      </c>
      <c r="AM111" s="123">
        <v>0</v>
      </c>
      <c r="AN111" s="123">
        <v>0</v>
      </c>
      <c r="AO111" s="123">
        <v>0</v>
      </c>
      <c r="AP111" s="123">
        <v>0</v>
      </c>
      <c r="AQ111" s="123">
        <v>0</v>
      </c>
      <c r="AR111" s="123">
        <v>0</v>
      </c>
      <c r="AS111" s="123">
        <v>0</v>
      </c>
      <c r="AT111" s="123">
        <v>0</v>
      </c>
      <c r="AU111" s="123">
        <v>0</v>
      </c>
      <c r="AV111" s="123">
        <v>0</v>
      </c>
      <c r="AW111" s="123">
        <v>0</v>
      </c>
      <c r="AX111" s="123">
        <v>0</v>
      </c>
      <c r="AY111" s="123">
        <v>0</v>
      </c>
      <c r="AZ111" s="123">
        <v>0</v>
      </c>
      <c r="BA111" s="123">
        <v>0</v>
      </c>
      <c r="BB111" s="123">
        <v>0</v>
      </c>
      <c r="BC111" s="123">
        <v>0</v>
      </c>
      <c r="BD111" s="123">
        <v>0</v>
      </c>
      <c r="BE111" s="123">
        <v>0</v>
      </c>
      <c r="BF111" s="123">
        <v>0</v>
      </c>
      <c r="BG111" s="123">
        <v>0</v>
      </c>
    </row>
    <row r="112" spans="1:59" ht="15" x14ac:dyDescent="0.25">
      <c r="A112" s="198"/>
      <c r="B112" s="122">
        <v>1</v>
      </c>
      <c r="C112" s="122">
        <v>1</v>
      </c>
      <c r="D112" s="122">
        <v>1</v>
      </c>
      <c r="E112" s="123">
        <v>0</v>
      </c>
      <c r="F112" s="123">
        <v>0</v>
      </c>
      <c r="G112" s="123">
        <v>0</v>
      </c>
      <c r="H112" s="123">
        <v>0</v>
      </c>
      <c r="I112" s="123">
        <v>0</v>
      </c>
      <c r="J112" s="123">
        <v>0</v>
      </c>
      <c r="K112" s="123">
        <v>0</v>
      </c>
      <c r="L112" s="123">
        <v>0</v>
      </c>
      <c r="M112" s="123">
        <v>0</v>
      </c>
      <c r="N112" s="123">
        <v>0</v>
      </c>
      <c r="O112" s="123">
        <v>0</v>
      </c>
      <c r="P112" s="123">
        <v>0</v>
      </c>
      <c r="Q112" s="123">
        <v>0</v>
      </c>
      <c r="R112" s="123">
        <v>0</v>
      </c>
      <c r="S112" s="123">
        <v>0</v>
      </c>
      <c r="T112" s="123">
        <v>0</v>
      </c>
      <c r="U112" s="123">
        <v>0</v>
      </c>
      <c r="V112" s="123">
        <v>0</v>
      </c>
      <c r="W112" s="123">
        <v>0</v>
      </c>
      <c r="X112" s="123">
        <v>0</v>
      </c>
      <c r="Y112" s="123">
        <v>0</v>
      </c>
      <c r="Z112" s="123">
        <v>0</v>
      </c>
      <c r="AA112" s="123">
        <v>0</v>
      </c>
      <c r="AB112" s="123">
        <v>0</v>
      </c>
      <c r="AC112" s="123">
        <v>0</v>
      </c>
      <c r="AD112" s="123">
        <v>0</v>
      </c>
      <c r="AE112" s="123">
        <v>0</v>
      </c>
      <c r="AF112" s="123">
        <v>0</v>
      </c>
      <c r="AG112" s="123">
        <v>0</v>
      </c>
      <c r="AH112" s="123">
        <v>0</v>
      </c>
      <c r="AI112" s="123">
        <v>0</v>
      </c>
      <c r="AJ112" s="123">
        <v>0</v>
      </c>
      <c r="AK112" s="123">
        <v>0</v>
      </c>
      <c r="AL112" s="123">
        <v>0</v>
      </c>
      <c r="AM112" s="123">
        <v>0</v>
      </c>
      <c r="AN112" s="123">
        <v>0</v>
      </c>
      <c r="AO112" s="123">
        <v>0</v>
      </c>
      <c r="AP112" s="123">
        <v>0</v>
      </c>
      <c r="AQ112" s="123">
        <v>0</v>
      </c>
      <c r="AR112" s="123">
        <v>0</v>
      </c>
      <c r="AS112" s="123">
        <v>0</v>
      </c>
      <c r="AT112" s="123">
        <v>0</v>
      </c>
      <c r="AU112" s="123">
        <v>0</v>
      </c>
      <c r="AV112" s="123">
        <v>0</v>
      </c>
      <c r="AW112" s="123">
        <v>0</v>
      </c>
      <c r="AX112" s="123">
        <v>0</v>
      </c>
      <c r="AY112" s="123">
        <v>0</v>
      </c>
      <c r="AZ112" s="123">
        <v>0</v>
      </c>
      <c r="BA112" s="123">
        <v>0</v>
      </c>
      <c r="BB112" s="123">
        <v>0</v>
      </c>
      <c r="BC112" s="123">
        <v>0</v>
      </c>
      <c r="BD112" s="123">
        <v>0</v>
      </c>
      <c r="BE112" s="123">
        <v>0</v>
      </c>
      <c r="BF112" s="123">
        <v>0</v>
      </c>
      <c r="BG112" s="123">
        <v>0</v>
      </c>
    </row>
    <row r="113" spans="1:59" ht="15" x14ac:dyDescent="0.25">
      <c r="A113" s="198"/>
      <c r="B113" s="122">
        <v>1</v>
      </c>
      <c r="C113" s="122">
        <v>1</v>
      </c>
      <c r="D113" s="122">
        <v>1</v>
      </c>
      <c r="E113" s="123">
        <v>0</v>
      </c>
      <c r="F113" s="123">
        <v>0</v>
      </c>
      <c r="G113" s="123">
        <v>0</v>
      </c>
      <c r="H113" s="123">
        <v>0</v>
      </c>
      <c r="I113" s="123">
        <v>0</v>
      </c>
      <c r="J113" s="123">
        <v>0</v>
      </c>
      <c r="K113" s="123">
        <v>0</v>
      </c>
      <c r="L113" s="123">
        <v>0</v>
      </c>
      <c r="M113" s="123">
        <v>0</v>
      </c>
      <c r="N113" s="123">
        <v>0</v>
      </c>
      <c r="O113" s="123">
        <v>0</v>
      </c>
      <c r="P113" s="123">
        <v>0</v>
      </c>
      <c r="Q113" s="123">
        <v>0</v>
      </c>
      <c r="R113" s="123">
        <v>0</v>
      </c>
      <c r="S113" s="123">
        <v>0</v>
      </c>
      <c r="T113" s="123">
        <v>0</v>
      </c>
      <c r="U113" s="123">
        <v>0</v>
      </c>
      <c r="V113" s="123">
        <v>0</v>
      </c>
      <c r="W113" s="123">
        <v>0</v>
      </c>
      <c r="X113" s="123">
        <v>0</v>
      </c>
      <c r="Y113" s="123">
        <v>0</v>
      </c>
      <c r="Z113" s="123">
        <v>0</v>
      </c>
      <c r="AA113" s="123">
        <v>0</v>
      </c>
      <c r="AB113" s="123">
        <v>0</v>
      </c>
      <c r="AC113" s="123">
        <v>0</v>
      </c>
      <c r="AD113" s="123">
        <v>0</v>
      </c>
      <c r="AE113" s="123">
        <v>0</v>
      </c>
      <c r="AF113" s="123">
        <v>0</v>
      </c>
      <c r="AG113" s="123">
        <v>0</v>
      </c>
      <c r="AH113" s="123">
        <v>0</v>
      </c>
      <c r="AI113" s="123">
        <v>0</v>
      </c>
      <c r="AJ113" s="123">
        <v>0</v>
      </c>
      <c r="AK113" s="123">
        <v>0</v>
      </c>
      <c r="AL113" s="123">
        <v>0</v>
      </c>
      <c r="AM113" s="123">
        <v>0</v>
      </c>
      <c r="AN113" s="123">
        <v>0</v>
      </c>
      <c r="AO113" s="123">
        <v>0</v>
      </c>
      <c r="AP113" s="123">
        <v>0</v>
      </c>
      <c r="AQ113" s="123">
        <v>0</v>
      </c>
      <c r="AR113" s="123">
        <v>0</v>
      </c>
      <c r="AS113" s="123">
        <v>0</v>
      </c>
      <c r="AT113" s="123">
        <v>0</v>
      </c>
      <c r="AU113" s="123">
        <v>0</v>
      </c>
      <c r="AV113" s="123">
        <v>0</v>
      </c>
      <c r="AW113" s="123">
        <v>0</v>
      </c>
      <c r="AX113" s="123">
        <v>0</v>
      </c>
      <c r="AY113" s="123">
        <v>0</v>
      </c>
      <c r="AZ113" s="123">
        <v>0</v>
      </c>
      <c r="BA113" s="123">
        <v>0</v>
      </c>
      <c r="BB113" s="123">
        <v>0</v>
      </c>
      <c r="BC113" s="123">
        <v>0</v>
      </c>
      <c r="BD113" s="123">
        <v>0</v>
      </c>
      <c r="BE113" s="123">
        <v>0</v>
      </c>
      <c r="BF113" s="123">
        <v>0</v>
      </c>
      <c r="BG113" s="123">
        <v>0</v>
      </c>
    </row>
    <row r="114" spans="1:59" ht="15" x14ac:dyDescent="0.25">
      <c r="A114" s="198"/>
      <c r="B114" s="122">
        <v>1</v>
      </c>
      <c r="C114" s="122">
        <v>1</v>
      </c>
      <c r="D114" s="122">
        <v>1</v>
      </c>
      <c r="E114" s="123">
        <v>0</v>
      </c>
      <c r="F114" s="123">
        <v>0</v>
      </c>
      <c r="G114" s="123">
        <v>0</v>
      </c>
      <c r="H114" s="123">
        <v>0</v>
      </c>
      <c r="I114" s="123">
        <v>0</v>
      </c>
      <c r="J114" s="123">
        <v>0</v>
      </c>
      <c r="K114" s="123">
        <v>0</v>
      </c>
      <c r="L114" s="123">
        <v>0</v>
      </c>
      <c r="M114" s="123">
        <v>0</v>
      </c>
      <c r="N114" s="123">
        <v>0</v>
      </c>
      <c r="O114" s="123">
        <v>0</v>
      </c>
      <c r="P114" s="123">
        <v>0</v>
      </c>
      <c r="Q114" s="123">
        <v>0</v>
      </c>
      <c r="R114" s="123">
        <v>0</v>
      </c>
      <c r="S114" s="123">
        <v>0</v>
      </c>
      <c r="T114" s="123">
        <v>0</v>
      </c>
      <c r="U114" s="123">
        <v>0</v>
      </c>
      <c r="V114" s="123">
        <v>0</v>
      </c>
      <c r="W114" s="123">
        <v>0</v>
      </c>
      <c r="X114" s="123">
        <v>0</v>
      </c>
      <c r="Y114" s="123">
        <v>0</v>
      </c>
      <c r="Z114" s="123">
        <v>0</v>
      </c>
      <c r="AA114" s="123">
        <v>0</v>
      </c>
      <c r="AB114" s="123">
        <v>0</v>
      </c>
      <c r="AC114" s="123">
        <v>0</v>
      </c>
      <c r="AD114" s="123">
        <v>0</v>
      </c>
      <c r="AE114" s="123">
        <v>0</v>
      </c>
      <c r="AF114" s="123">
        <v>0</v>
      </c>
      <c r="AG114" s="123">
        <v>0</v>
      </c>
      <c r="AH114" s="123">
        <v>0</v>
      </c>
      <c r="AI114" s="123">
        <v>0</v>
      </c>
      <c r="AJ114" s="123">
        <v>0</v>
      </c>
      <c r="AK114" s="123">
        <v>0</v>
      </c>
      <c r="AL114" s="123">
        <v>0</v>
      </c>
      <c r="AM114" s="123">
        <v>0</v>
      </c>
      <c r="AN114" s="123">
        <v>0</v>
      </c>
      <c r="AO114" s="123">
        <v>0</v>
      </c>
      <c r="AP114" s="123">
        <v>0</v>
      </c>
      <c r="AQ114" s="123">
        <v>0</v>
      </c>
      <c r="AR114" s="123">
        <v>0</v>
      </c>
      <c r="AS114" s="123">
        <v>0</v>
      </c>
      <c r="AT114" s="123">
        <v>0</v>
      </c>
      <c r="AU114" s="123">
        <v>0</v>
      </c>
      <c r="AV114" s="123">
        <v>0</v>
      </c>
      <c r="AW114" s="123">
        <v>0</v>
      </c>
      <c r="AX114" s="123">
        <v>0</v>
      </c>
      <c r="AY114" s="123">
        <v>0</v>
      </c>
      <c r="AZ114" s="123">
        <v>0</v>
      </c>
      <c r="BA114" s="123">
        <v>0</v>
      </c>
      <c r="BB114" s="123">
        <v>0</v>
      </c>
      <c r="BC114" s="123">
        <v>0</v>
      </c>
      <c r="BD114" s="123">
        <v>0</v>
      </c>
      <c r="BE114" s="123">
        <v>0</v>
      </c>
      <c r="BF114" s="123">
        <v>0</v>
      </c>
      <c r="BG114" s="123">
        <v>0</v>
      </c>
    </row>
    <row r="115" spans="1:59" ht="15" x14ac:dyDescent="0.25">
      <c r="A115" s="198"/>
      <c r="B115" s="122">
        <v>1</v>
      </c>
      <c r="C115" s="122">
        <v>1</v>
      </c>
      <c r="D115" s="122">
        <v>1</v>
      </c>
      <c r="E115" s="123">
        <v>0</v>
      </c>
      <c r="F115" s="123">
        <v>0</v>
      </c>
      <c r="G115" s="123">
        <v>0</v>
      </c>
      <c r="H115" s="123">
        <v>0</v>
      </c>
      <c r="I115" s="123">
        <v>0</v>
      </c>
      <c r="J115" s="123">
        <v>0</v>
      </c>
      <c r="K115" s="123">
        <v>0</v>
      </c>
      <c r="L115" s="123">
        <v>0</v>
      </c>
      <c r="M115" s="123">
        <v>0</v>
      </c>
      <c r="N115" s="123">
        <v>0</v>
      </c>
      <c r="O115" s="123">
        <v>0</v>
      </c>
      <c r="P115" s="123">
        <v>0</v>
      </c>
      <c r="Q115" s="123">
        <v>0</v>
      </c>
      <c r="R115" s="123">
        <v>0</v>
      </c>
      <c r="S115" s="123">
        <v>0</v>
      </c>
      <c r="T115" s="123">
        <v>0</v>
      </c>
      <c r="U115" s="123">
        <v>0</v>
      </c>
      <c r="V115" s="123">
        <v>0</v>
      </c>
      <c r="W115" s="123">
        <v>0</v>
      </c>
      <c r="X115" s="123">
        <v>0</v>
      </c>
      <c r="Y115" s="123">
        <v>0</v>
      </c>
      <c r="Z115" s="123">
        <v>0</v>
      </c>
      <c r="AA115" s="123">
        <v>0</v>
      </c>
      <c r="AB115" s="123">
        <v>0</v>
      </c>
      <c r="AC115" s="123">
        <v>0</v>
      </c>
      <c r="AD115" s="123">
        <v>0</v>
      </c>
      <c r="AE115" s="123">
        <v>0</v>
      </c>
      <c r="AF115" s="123">
        <v>0</v>
      </c>
      <c r="AG115" s="123">
        <v>0</v>
      </c>
      <c r="AH115" s="123">
        <v>0</v>
      </c>
      <c r="AI115" s="123">
        <v>0</v>
      </c>
      <c r="AJ115" s="123">
        <v>0</v>
      </c>
      <c r="AK115" s="123">
        <v>0</v>
      </c>
      <c r="AL115" s="123">
        <v>0</v>
      </c>
      <c r="AM115" s="123">
        <v>0</v>
      </c>
      <c r="AN115" s="123">
        <v>0</v>
      </c>
      <c r="AO115" s="123">
        <v>0</v>
      </c>
      <c r="AP115" s="123">
        <v>0</v>
      </c>
      <c r="AQ115" s="123">
        <v>0</v>
      </c>
      <c r="AR115" s="123">
        <v>0</v>
      </c>
      <c r="AS115" s="123">
        <v>0</v>
      </c>
      <c r="AT115" s="123">
        <v>0</v>
      </c>
      <c r="AU115" s="123">
        <v>0</v>
      </c>
      <c r="AV115" s="123">
        <v>0</v>
      </c>
      <c r="AW115" s="123">
        <v>0</v>
      </c>
      <c r="AX115" s="123">
        <v>0</v>
      </c>
      <c r="AY115" s="123">
        <v>0</v>
      </c>
      <c r="AZ115" s="123">
        <v>0</v>
      </c>
      <c r="BA115" s="123">
        <v>0</v>
      </c>
      <c r="BB115" s="123">
        <v>0</v>
      </c>
      <c r="BC115" s="123">
        <v>0</v>
      </c>
      <c r="BD115" s="123">
        <v>0</v>
      </c>
      <c r="BE115" s="123">
        <v>0</v>
      </c>
      <c r="BF115" s="123">
        <v>0</v>
      </c>
      <c r="BG115" s="123">
        <v>0</v>
      </c>
    </row>
    <row r="116" spans="1:59" ht="15" x14ac:dyDescent="0.25">
      <c r="A116" s="198"/>
      <c r="B116" s="122">
        <v>1</v>
      </c>
      <c r="C116" s="122">
        <v>1</v>
      </c>
      <c r="D116" s="122">
        <v>1</v>
      </c>
      <c r="E116" s="123">
        <v>0</v>
      </c>
      <c r="F116" s="123">
        <v>0</v>
      </c>
      <c r="G116" s="123">
        <v>0</v>
      </c>
      <c r="H116" s="123">
        <v>0</v>
      </c>
      <c r="I116" s="123">
        <v>0</v>
      </c>
      <c r="J116" s="123">
        <v>0</v>
      </c>
      <c r="K116" s="123">
        <v>0</v>
      </c>
      <c r="L116" s="123">
        <v>0</v>
      </c>
      <c r="M116" s="123">
        <v>0</v>
      </c>
      <c r="N116" s="123">
        <v>0</v>
      </c>
      <c r="O116" s="123">
        <v>0</v>
      </c>
      <c r="P116" s="123">
        <v>0</v>
      </c>
      <c r="Q116" s="123">
        <v>0</v>
      </c>
      <c r="R116" s="123">
        <v>0</v>
      </c>
      <c r="S116" s="123">
        <v>0</v>
      </c>
      <c r="T116" s="123">
        <v>0</v>
      </c>
      <c r="U116" s="123">
        <v>0</v>
      </c>
      <c r="V116" s="123">
        <v>0</v>
      </c>
      <c r="W116" s="123">
        <v>0</v>
      </c>
      <c r="X116" s="123">
        <v>0</v>
      </c>
      <c r="Y116" s="123">
        <v>0</v>
      </c>
      <c r="Z116" s="123">
        <v>0</v>
      </c>
      <c r="AA116" s="123">
        <v>0</v>
      </c>
      <c r="AB116" s="123">
        <v>0</v>
      </c>
      <c r="AC116" s="123">
        <v>0</v>
      </c>
      <c r="AD116" s="123">
        <v>0</v>
      </c>
      <c r="AE116" s="123">
        <v>0</v>
      </c>
      <c r="AF116" s="123">
        <v>0</v>
      </c>
      <c r="AG116" s="123">
        <v>0</v>
      </c>
      <c r="AH116" s="123">
        <v>0</v>
      </c>
      <c r="AI116" s="123">
        <v>0</v>
      </c>
      <c r="AJ116" s="123">
        <v>0</v>
      </c>
      <c r="AK116" s="123">
        <v>0</v>
      </c>
      <c r="AL116" s="123">
        <v>0</v>
      </c>
      <c r="AM116" s="123">
        <v>0</v>
      </c>
      <c r="AN116" s="123">
        <v>0</v>
      </c>
      <c r="AO116" s="123">
        <v>0</v>
      </c>
      <c r="AP116" s="123">
        <v>0</v>
      </c>
      <c r="AQ116" s="123">
        <v>0</v>
      </c>
      <c r="AR116" s="123">
        <v>0</v>
      </c>
      <c r="AS116" s="123">
        <v>0</v>
      </c>
      <c r="AT116" s="123">
        <v>0</v>
      </c>
      <c r="AU116" s="123">
        <v>0</v>
      </c>
      <c r="AV116" s="123">
        <v>0</v>
      </c>
      <c r="AW116" s="123">
        <v>0</v>
      </c>
      <c r="AX116" s="123">
        <v>0</v>
      </c>
      <c r="AY116" s="123">
        <v>0</v>
      </c>
      <c r="AZ116" s="123">
        <v>0</v>
      </c>
      <c r="BA116" s="123">
        <v>0</v>
      </c>
      <c r="BB116" s="123">
        <v>0</v>
      </c>
      <c r="BC116" s="123">
        <v>0</v>
      </c>
      <c r="BD116" s="123">
        <v>0</v>
      </c>
      <c r="BE116" s="123">
        <v>0</v>
      </c>
      <c r="BF116" s="123">
        <v>0</v>
      </c>
      <c r="BG116" s="123">
        <v>0</v>
      </c>
    </row>
    <row r="117" spans="1:59" ht="15" x14ac:dyDescent="0.25">
      <c r="A117" s="198"/>
      <c r="B117" s="122">
        <v>1</v>
      </c>
      <c r="C117" s="122">
        <v>1</v>
      </c>
      <c r="D117" s="122">
        <v>1</v>
      </c>
      <c r="E117" s="123">
        <v>0</v>
      </c>
      <c r="F117" s="123">
        <v>0</v>
      </c>
      <c r="G117" s="123">
        <v>0</v>
      </c>
      <c r="H117" s="123">
        <v>0</v>
      </c>
      <c r="I117" s="123">
        <v>0</v>
      </c>
      <c r="J117" s="123">
        <v>0</v>
      </c>
      <c r="K117" s="123">
        <v>0</v>
      </c>
      <c r="L117" s="123">
        <v>0</v>
      </c>
      <c r="M117" s="123">
        <v>0</v>
      </c>
      <c r="N117" s="123">
        <v>0</v>
      </c>
      <c r="O117" s="123">
        <v>0</v>
      </c>
      <c r="P117" s="123">
        <v>0</v>
      </c>
      <c r="Q117" s="123">
        <v>0</v>
      </c>
      <c r="R117" s="123">
        <v>0</v>
      </c>
      <c r="S117" s="123">
        <v>0</v>
      </c>
      <c r="T117" s="123">
        <v>0</v>
      </c>
      <c r="U117" s="123">
        <v>0</v>
      </c>
      <c r="V117" s="123">
        <v>0</v>
      </c>
      <c r="W117" s="123">
        <v>0</v>
      </c>
      <c r="X117" s="123">
        <v>0</v>
      </c>
      <c r="Y117" s="123">
        <v>0</v>
      </c>
      <c r="Z117" s="123">
        <v>0</v>
      </c>
      <c r="AA117" s="123">
        <v>0</v>
      </c>
      <c r="AB117" s="123">
        <v>0</v>
      </c>
      <c r="AC117" s="123">
        <v>0</v>
      </c>
      <c r="AD117" s="123">
        <v>0</v>
      </c>
      <c r="AE117" s="123">
        <v>0</v>
      </c>
      <c r="AF117" s="123">
        <v>0</v>
      </c>
      <c r="AG117" s="123">
        <v>0</v>
      </c>
      <c r="AH117" s="123">
        <v>0</v>
      </c>
      <c r="AI117" s="123">
        <v>0</v>
      </c>
      <c r="AJ117" s="123">
        <v>0</v>
      </c>
      <c r="AK117" s="123">
        <v>0</v>
      </c>
      <c r="AL117" s="123">
        <v>0</v>
      </c>
      <c r="AM117" s="123">
        <v>0</v>
      </c>
      <c r="AN117" s="123">
        <v>0</v>
      </c>
      <c r="AO117" s="123">
        <v>0</v>
      </c>
      <c r="AP117" s="123">
        <v>0</v>
      </c>
      <c r="AQ117" s="123">
        <v>0</v>
      </c>
      <c r="AR117" s="123">
        <v>0</v>
      </c>
      <c r="AS117" s="123">
        <v>0</v>
      </c>
      <c r="AT117" s="123">
        <v>0</v>
      </c>
      <c r="AU117" s="123">
        <v>0</v>
      </c>
      <c r="AV117" s="123">
        <v>0</v>
      </c>
      <c r="AW117" s="123">
        <v>0</v>
      </c>
      <c r="AX117" s="123">
        <v>0</v>
      </c>
      <c r="AY117" s="123">
        <v>0</v>
      </c>
      <c r="AZ117" s="123">
        <v>0</v>
      </c>
      <c r="BA117" s="123">
        <v>0</v>
      </c>
      <c r="BB117" s="123">
        <v>0</v>
      </c>
      <c r="BC117" s="123">
        <v>0</v>
      </c>
      <c r="BD117" s="123">
        <v>0</v>
      </c>
      <c r="BE117" s="123">
        <v>0</v>
      </c>
      <c r="BF117" s="123">
        <v>0</v>
      </c>
      <c r="BG117" s="123">
        <v>0</v>
      </c>
    </row>
    <row r="118" spans="1:59" ht="15" x14ac:dyDescent="0.25">
      <c r="A118" s="198"/>
      <c r="B118" s="122">
        <v>1</v>
      </c>
      <c r="C118" s="122">
        <v>1</v>
      </c>
      <c r="D118" s="122">
        <v>1</v>
      </c>
      <c r="E118" s="123">
        <v>0</v>
      </c>
      <c r="F118" s="123">
        <v>0</v>
      </c>
      <c r="G118" s="123">
        <v>0</v>
      </c>
      <c r="H118" s="123">
        <v>0</v>
      </c>
      <c r="I118" s="123">
        <v>0</v>
      </c>
      <c r="J118" s="123">
        <v>0</v>
      </c>
      <c r="K118" s="123">
        <v>0</v>
      </c>
      <c r="L118" s="123">
        <v>0</v>
      </c>
      <c r="M118" s="123">
        <v>0</v>
      </c>
      <c r="N118" s="123">
        <v>0</v>
      </c>
      <c r="O118" s="123">
        <v>0</v>
      </c>
      <c r="P118" s="123">
        <v>0</v>
      </c>
      <c r="Q118" s="123">
        <v>0</v>
      </c>
      <c r="R118" s="123">
        <v>0</v>
      </c>
      <c r="S118" s="123">
        <v>0</v>
      </c>
      <c r="T118" s="123">
        <v>0</v>
      </c>
      <c r="U118" s="123">
        <v>0</v>
      </c>
      <c r="V118" s="123">
        <v>0</v>
      </c>
      <c r="W118" s="123">
        <v>0</v>
      </c>
      <c r="X118" s="123">
        <v>0</v>
      </c>
      <c r="Y118" s="123">
        <v>0</v>
      </c>
      <c r="Z118" s="123">
        <v>0</v>
      </c>
      <c r="AA118" s="123">
        <v>0</v>
      </c>
      <c r="AB118" s="123">
        <v>0</v>
      </c>
      <c r="AC118" s="123">
        <v>0</v>
      </c>
      <c r="AD118" s="123">
        <v>0</v>
      </c>
      <c r="AE118" s="123">
        <v>0</v>
      </c>
      <c r="AF118" s="123">
        <v>0</v>
      </c>
      <c r="AG118" s="123">
        <v>0</v>
      </c>
      <c r="AH118" s="123">
        <v>0</v>
      </c>
      <c r="AI118" s="123">
        <v>0</v>
      </c>
      <c r="AJ118" s="123">
        <v>0</v>
      </c>
      <c r="AK118" s="123">
        <v>0</v>
      </c>
      <c r="AL118" s="123">
        <v>0</v>
      </c>
      <c r="AM118" s="123">
        <v>0</v>
      </c>
      <c r="AN118" s="123">
        <v>0</v>
      </c>
      <c r="AO118" s="123">
        <v>0</v>
      </c>
      <c r="AP118" s="123">
        <v>0</v>
      </c>
      <c r="AQ118" s="123">
        <v>0</v>
      </c>
      <c r="AR118" s="123">
        <v>0</v>
      </c>
      <c r="AS118" s="123">
        <v>0</v>
      </c>
      <c r="AT118" s="123">
        <v>0</v>
      </c>
      <c r="AU118" s="123">
        <v>0</v>
      </c>
      <c r="AV118" s="123">
        <v>0</v>
      </c>
      <c r="AW118" s="123">
        <v>0</v>
      </c>
      <c r="AX118" s="123">
        <v>0</v>
      </c>
      <c r="AY118" s="123">
        <v>0</v>
      </c>
      <c r="AZ118" s="123">
        <v>0</v>
      </c>
      <c r="BA118" s="123">
        <v>0</v>
      </c>
      <c r="BB118" s="123">
        <v>0</v>
      </c>
      <c r="BC118" s="123">
        <v>0</v>
      </c>
      <c r="BD118" s="123">
        <v>0</v>
      </c>
      <c r="BE118" s="123">
        <v>0</v>
      </c>
      <c r="BF118" s="123">
        <v>0</v>
      </c>
      <c r="BG118" s="123">
        <v>0</v>
      </c>
    </row>
    <row r="119" spans="1:59" ht="15" x14ac:dyDescent="0.25">
      <c r="A119" s="198"/>
      <c r="B119" s="122">
        <v>1</v>
      </c>
      <c r="C119" s="122">
        <v>1</v>
      </c>
      <c r="D119" s="122">
        <v>1</v>
      </c>
      <c r="E119" s="123">
        <v>0</v>
      </c>
      <c r="F119" s="123">
        <v>0</v>
      </c>
      <c r="G119" s="123">
        <v>0</v>
      </c>
      <c r="H119" s="123">
        <v>0</v>
      </c>
      <c r="I119" s="123">
        <v>0</v>
      </c>
      <c r="J119" s="123">
        <v>0</v>
      </c>
      <c r="K119" s="123">
        <v>0</v>
      </c>
      <c r="L119" s="123">
        <v>0</v>
      </c>
      <c r="M119" s="123">
        <v>0</v>
      </c>
      <c r="N119" s="123">
        <v>0</v>
      </c>
      <c r="O119" s="123">
        <v>0</v>
      </c>
      <c r="P119" s="123">
        <v>0</v>
      </c>
      <c r="Q119" s="123">
        <v>0</v>
      </c>
      <c r="R119" s="123">
        <v>0</v>
      </c>
      <c r="S119" s="123">
        <v>0</v>
      </c>
      <c r="T119" s="123">
        <v>0</v>
      </c>
      <c r="U119" s="123">
        <v>0</v>
      </c>
      <c r="V119" s="123">
        <v>0</v>
      </c>
      <c r="W119" s="123">
        <v>0</v>
      </c>
      <c r="X119" s="123">
        <v>0</v>
      </c>
      <c r="Y119" s="123">
        <v>0</v>
      </c>
      <c r="Z119" s="123">
        <v>0</v>
      </c>
      <c r="AA119" s="123">
        <v>0</v>
      </c>
      <c r="AB119" s="123">
        <v>0</v>
      </c>
      <c r="AC119" s="123">
        <v>0</v>
      </c>
      <c r="AD119" s="123">
        <v>0</v>
      </c>
      <c r="AE119" s="123">
        <v>0</v>
      </c>
      <c r="AF119" s="123">
        <v>0</v>
      </c>
      <c r="AG119" s="123">
        <v>0</v>
      </c>
      <c r="AH119" s="123">
        <v>0</v>
      </c>
      <c r="AI119" s="123">
        <v>0</v>
      </c>
      <c r="AJ119" s="123">
        <v>0</v>
      </c>
      <c r="AK119" s="123">
        <v>0</v>
      </c>
      <c r="AL119" s="123">
        <v>0</v>
      </c>
      <c r="AM119" s="123">
        <v>0</v>
      </c>
      <c r="AN119" s="123">
        <v>0</v>
      </c>
      <c r="AO119" s="123">
        <v>0</v>
      </c>
      <c r="AP119" s="123">
        <v>0</v>
      </c>
      <c r="AQ119" s="123">
        <v>0</v>
      </c>
      <c r="AR119" s="123">
        <v>0</v>
      </c>
      <c r="AS119" s="123">
        <v>0</v>
      </c>
      <c r="AT119" s="123">
        <v>0</v>
      </c>
      <c r="AU119" s="123">
        <v>0</v>
      </c>
      <c r="AV119" s="123">
        <v>0</v>
      </c>
      <c r="AW119" s="123">
        <v>0</v>
      </c>
      <c r="AX119" s="123">
        <v>0</v>
      </c>
      <c r="AY119" s="123">
        <v>0</v>
      </c>
      <c r="AZ119" s="123">
        <v>0</v>
      </c>
      <c r="BA119" s="123">
        <v>0</v>
      </c>
      <c r="BB119" s="123">
        <v>0</v>
      </c>
      <c r="BC119" s="123">
        <v>0</v>
      </c>
      <c r="BD119" s="123">
        <v>0</v>
      </c>
      <c r="BE119" s="123">
        <v>0</v>
      </c>
      <c r="BF119" s="123">
        <v>0</v>
      </c>
      <c r="BG119" s="123">
        <v>0</v>
      </c>
    </row>
    <row r="120" spans="1:59" ht="15" x14ac:dyDescent="0.25">
      <c r="A120" s="198"/>
      <c r="B120" s="122">
        <v>1</v>
      </c>
      <c r="C120" s="122">
        <v>1</v>
      </c>
      <c r="D120" s="122">
        <v>1</v>
      </c>
      <c r="E120" s="123">
        <v>0</v>
      </c>
      <c r="F120" s="123">
        <v>0</v>
      </c>
      <c r="G120" s="123">
        <v>0</v>
      </c>
      <c r="H120" s="123">
        <v>0</v>
      </c>
      <c r="I120" s="123">
        <v>0</v>
      </c>
      <c r="J120" s="123">
        <v>0</v>
      </c>
      <c r="K120" s="123">
        <v>0</v>
      </c>
      <c r="L120" s="123">
        <v>0</v>
      </c>
      <c r="M120" s="123">
        <v>0</v>
      </c>
      <c r="N120" s="123">
        <v>0</v>
      </c>
      <c r="O120" s="123">
        <v>0</v>
      </c>
      <c r="P120" s="123">
        <v>0</v>
      </c>
      <c r="Q120" s="123">
        <v>0</v>
      </c>
      <c r="R120" s="123">
        <v>0</v>
      </c>
      <c r="S120" s="123">
        <v>0</v>
      </c>
      <c r="T120" s="123">
        <v>0</v>
      </c>
      <c r="U120" s="123">
        <v>0</v>
      </c>
      <c r="V120" s="123">
        <v>0</v>
      </c>
      <c r="W120" s="123">
        <v>0</v>
      </c>
      <c r="X120" s="123">
        <v>0</v>
      </c>
      <c r="Y120" s="123">
        <v>0</v>
      </c>
      <c r="Z120" s="123">
        <v>0</v>
      </c>
      <c r="AA120" s="123">
        <v>0</v>
      </c>
      <c r="AB120" s="123">
        <v>0</v>
      </c>
      <c r="AC120" s="123">
        <v>0</v>
      </c>
      <c r="AD120" s="123">
        <v>0</v>
      </c>
      <c r="AE120" s="123">
        <v>0</v>
      </c>
      <c r="AF120" s="123">
        <v>0</v>
      </c>
      <c r="AG120" s="123">
        <v>0</v>
      </c>
      <c r="AH120" s="123">
        <v>0</v>
      </c>
      <c r="AI120" s="123">
        <v>0</v>
      </c>
      <c r="AJ120" s="123">
        <v>0</v>
      </c>
      <c r="AK120" s="123">
        <v>0</v>
      </c>
      <c r="AL120" s="123">
        <v>0</v>
      </c>
      <c r="AM120" s="123">
        <v>0</v>
      </c>
      <c r="AN120" s="123">
        <v>0</v>
      </c>
      <c r="AO120" s="123">
        <v>0</v>
      </c>
      <c r="AP120" s="123">
        <v>0</v>
      </c>
      <c r="AQ120" s="123">
        <v>0</v>
      </c>
      <c r="AR120" s="123">
        <v>0</v>
      </c>
      <c r="AS120" s="123">
        <v>0</v>
      </c>
      <c r="AT120" s="123">
        <v>0</v>
      </c>
      <c r="AU120" s="123">
        <v>0</v>
      </c>
      <c r="AV120" s="123">
        <v>0</v>
      </c>
      <c r="AW120" s="123">
        <v>0</v>
      </c>
      <c r="AX120" s="123">
        <v>0</v>
      </c>
      <c r="AY120" s="123">
        <v>0</v>
      </c>
      <c r="AZ120" s="123">
        <v>0</v>
      </c>
      <c r="BA120" s="123">
        <v>0</v>
      </c>
      <c r="BB120" s="123">
        <v>0</v>
      </c>
      <c r="BC120" s="123">
        <v>0</v>
      </c>
      <c r="BD120" s="123">
        <v>0</v>
      </c>
      <c r="BE120" s="123">
        <v>0</v>
      </c>
      <c r="BF120" s="123">
        <v>0</v>
      </c>
      <c r="BG120" s="123">
        <v>0</v>
      </c>
    </row>
    <row r="121" spans="1:59" ht="15" x14ac:dyDescent="0.25">
      <c r="A121" s="198"/>
      <c r="B121" s="122">
        <v>1</v>
      </c>
      <c r="C121" s="122">
        <v>1</v>
      </c>
      <c r="D121" s="122">
        <v>1</v>
      </c>
      <c r="E121" s="123">
        <v>0</v>
      </c>
      <c r="F121" s="123">
        <v>0</v>
      </c>
      <c r="G121" s="123">
        <v>0</v>
      </c>
      <c r="H121" s="123">
        <v>0</v>
      </c>
      <c r="I121" s="123">
        <v>0</v>
      </c>
      <c r="J121" s="123">
        <v>0</v>
      </c>
      <c r="K121" s="123">
        <v>0</v>
      </c>
      <c r="L121" s="123">
        <v>0</v>
      </c>
      <c r="M121" s="123">
        <v>0</v>
      </c>
      <c r="N121" s="123">
        <v>0</v>
      </c>
      <c r="O121" s="123">
        <v>0</v>
      </c>
      <c r="P121" s="123">
        <v>0</v>
      </c>
      <c r="Q121" s="123">
        <v>0</v>
      </c>
      <c r="R121" s="123">
        <v>0</v>
      </c>
      <c r="S121" s="123">
        <v>0</v>
      </c>
      <c r="T121" s="123">
        <v>0</v>
      </c>
      <c r="U121" s="123">
        <v>0</v>
      </c>
      <c r="V121" s="123">
        <v>0</v>
      </c>
      <c r="W121" s="123">
        <v>0</v>
      </c>
      <c r="X121" s="123">
        <v>0</v>
      </c>
      <c r="Y121" s="123">
        <v>0</v>
      </c>
      <c r="Z121" s="123">
        <v>0</v>
      </c>
      <c r="AA121" s="123">
        <v>0</v>
      </c>
      <c r="AB121" s="123">
        <v>0</v>
      </c>
      <c r="AC121" s="123">
        <v>0</v>
      </c>
      <c r="AD121" s="123">
        <v>0</v>
      </c>
      <c r="AE121" s="123">
        <v>0</v>
      </c>
      <c r="AF121" s="123">
        <v>0</v>
      </c>
      <c r="AG121" s="123">
        <v>0</v>
      </c>
      <c r="AH121" s="123">
        <v>0</v>
      </c>
      <c r="AI121" s="123">
        <v>0</v>
      </c>
      <c r="AJ121" s="123">
        <v>0</v>
      </c>
      <c r="AK121" s="123">
        <v>0</v>
      </c>
      <c r="AL121" s="123">
        <v>0</v>
      </c>
      <c r="AM121" s="123">
        <v>0</v>
      </c>
      <c r="AN121" s="123">
        <v>0</v>
      </c>
      <c r="AO121" s="123">
        <v>0</v>
      </c>
      <c r="AP121" s="123">
        <v>0</v>
      </c>
      <c r="AQ121" s="123">
        <v>0</v>
      </c>
      <c r="AR121" s="123">
        <v>0</v>
      </c>
      <c r="AS121" s="123">
        <v>0</v>
      </c>
      <c r="AT121" s="123">
        <v>0</v>
      </c>
      <c r="AU121" s="123">
        <v>0</v>
      </c>
      <c r="AV121" s="123">
        <v>0</v>
      </c>
      <c r="AW121" s="123">
        <v>0</v>
      </c>
      <c r="AX121" s="123">
        <v>0</v>
      </c>
      <c r="AY121" s="123">
        <v>0</v>
      </c>
      <c r="AZ121" s="123">
        <v>0</v>
      </c>
      <c r="BA121" s="123">
        <v>0</v>
      </c>
      <c r="BB121" s="123">
        <v>0</v>
      </c>
      <c r="BC121" s="123">
        <v>0</v>
      </c>
      <c r="BD121" s="123">
        <v>0</v>
      </c>
      <c r="BE121" s="123">
        <v>0</v>
      </c>
      <c r="BF121" s="123">
        <v>0</v>
      </c>
      <c r="BG121" s="123">
        <v>0</v>
      </c>
    </row>
    <row r="122" spans="1:59" ht="15" x14ac:dyDescent="0.25">
      <c r="A122" s="198"/>
      <c r="B122" s="122">
        <v>1</v>
      </c>
      <c r="C122" s="122">
        <v>1</v>
      </c>
      <c r="D122" s="122">
        <v>1</v>
      </c>
      <c r="E122" s="123">
        <v>0</v>
      </c>
      <c r="F122" s="123">
        <v>0</v>
      </c>
      <c r="G122" s="123">
        <v>0</v>
      </c>
      <c r="H122" s="123">
        <v>0</v>
      </c>
      <c r="I122" s="123">
        <v>0</v>
      </c>
      <c r="J122" s="123">
        <v>0</v>
      </c>
      <c r="K122" s="123">
        <v>0</v>
      </c>
      <c r="L122" s="123">
        <v>0</v>
      </c>
      <c r="M122" s="123">
        <v>0</v>
      </c>
      <c r="N122" s="123">
        <v>0</v>
      </c>
      <c r="O122" s="123">
        <v>0</v>
      </c>
      <c r="P122" s="123">
        <v>0</v>
      </c>
      <c r="Q122" s="123">
        <v>0</v>
      </c>
      <c r="R122" s="123">
        <v>0</v>
      </c>
      <c r="S122" s="123">
        <v>0</v>
      </c>
      <c r="T122" s="123">
        <v>0</v>
      </c>
      <c r="U122" s="123">
        <v>0</v>
      </c>
      <c r="V122" s="123">
        <v>0</v>
      </c>
      <c r="W122" s="123">
        <v>0</v>
      </c>
      <c r="X122" s="123">
        <v>0</v>
      </c>
      <c r="Y122" s="123">
        <v>0</v>
      </c>
      <c r="Z122" s="123">
        <v>0</v>
      </c>
      <c r="AA122" s="123">
        <v>0</v>
      </c>
      <c r="AB122" s="123">
        <v>0</v>
      </c>
      <c r="AC122" s="123">
        <v>0</v>
      </c>
      <c r="AD122" s="123">
        <v>0</v>
      </c>
      <c r="AE122" s="123">
        <v>0</v>
      </c>
      <c r="AF122" s="123">
        <v>0</v>
      </c>
      <c r="AG122" s="123">
        <v>0</v>
      </c>
      <c r="AH122" s="123">
        <v>0</v>
      </c>
      <c r="AI122" s="123">
        <v>0</v>
      </c>
      <c r="AJ122" s="123">
        <v>0</v>
      </c>
      <c r="AK122" s="123">
        <v>0</v>
      </c>
      <c r="AL122" s="123">
        <v>0</v>
      </c>
      <c r="AM122" s="123">
        <v>0</v>
      </c>
      <c r="AN122" s="123">
        <v>0</v>
      </c>
      <c r="AO122" s="123">
        <v>0</v>
      </c>
      <c r="AP122" s="123">
        <v>0</v>
      </c>
      <c r="AQ122" s="123">
        <v>0</v>
      </c>
      <c r="AR122" s="123">
        <v>0</v>
      </c>
      <c r="AS122" s="123">
        <v>0</v>
      </c>
      <c r="AT122" s="123">
        <v>0</v>
      </c>
      <c r="AU122" s="123">
        <v>0</v>
      </c>
      <c r="AV122" s="123">
        <v>0</v>
      </c>
      <c r="AW122" s="123">
        <v>0</v>
      </c>
      <c r="AX122" s="123">
        <v>0</v>
      </c>
      <c r="AY122" s="123">
        <v>0</v>
      </c>
      <c r="AZ122" s="123">
        <v>0</v>
      </c>
      <c r="BA122" s="123">
        <v>0</v>
      </c>
      <c r="BB122" s="123">
        <v>0</v>
      </c>
      <c r="BC122" s="123">
        <v>0</v>
      </c>
      <c r="BD122" s="123">
        <v>0</v>
      </c>
      <c r="BE122" s="123">
        <v>0</v>
      </c>
      <c r="BF122" s="123">
        <v>0</v>
      </c>
      <c r="BG122" s="123">
        <v>0</v>
      </c>
    </row>
    <row r="123" spans="1:59" ht="15" x14ac:dyDescent="0.25">
      <c r="A123" s="198"/>
      <c r="B123" s="122">
        <v>1</v>
      </c>
      <c r="C123" s="122">
        <v>1</v>
      </c>
      <c r="D123" s="122">
        <v>1</v>
      </c>
      <c r="E123" s="123">
        <v>0</v>
      </c>
      <c r="F123" s="123">
        <v>0</v>
      </c>
      <c r="G123" s="123">
        <v>0</v>
      </c>
      <c r="H123" s="123">
        <v>0</v>
      </c>
      <c r="I123" s="123">
        <v>0</v>
      </c>
      <c r="J123" s="123">
        <v>0</v>
      </c>
      <c r="K123" s="123">
        <v>0</v>
      </c>
      <c r="L123" s="123">
        <v>0</v>
      </c>
      <c r="M123" s="123">
        <v>0</v>
      </c>
      <c r="N123" s="123">
        <v>0</v>
      </c>
      <c r="O123" s="123">
        <v>0</v>
      </c>
      <c r="P123" s="123">
        <v>0</v>
      </c>
      <c r="Q123" s="123">
        <v>0</v>
      </c>
      <c r="R123" s="123">
        <v>0</v>
      </c>
      <c r="S123" s="123">
        <v>0</v>
      </c>
      <c r="T123" s="123">
        <v>0</v>
      </c>
      <c r="U123" s="123">
        <v>0</v>
      </c>
      <c r="V123" s="123">
        <v>0</v>
      </c>
      <c r="W123" s="123">
        <v>0</v>
      </c>
      <c r="X123" s="123">
        <v>0</v>
      </c>
      <c r="Y123" s="123">
        <v>0</v>
      </c>
      <c r="Z123" s="123">
        <v>0</v>
      </c>
      <c r="AA123" s="123">
        <v>0</v>
      </c>
      <c r="AB123" s="123">
        <v>0</v>
      </c>
      <c r="AC123" s="123">
        <v>0</v>
      </c>
      <c r="AD123" s="123">
        <v>0</v>
      </c>
      <c r="AE123" s="123">
        <v>0</v>
      </c>
      <c r="AF123" s="123">
        <v>0</v>
      </c>
      <c r="AG123" s="123">
        <v>0</v>
      </c>
      <c r="AH123" s="123">
        <v>0</v>
      </c>
      <c r="AI123" s="123">
        <v>0</v>
      </c>
      <c r="AJ123" s="123">
        <v>0</v>
      </c>
      <c r="AK123" s="123">
        <v>0</v>
      </c>
      <c r="AL123" s="123">
        <v>0</v>
      </c>
      <c r="AM123" s="123">
        <v>0</v>
      </c>
      <c r="AN123" s="123">
        <v>0</v>
      </c>
      <c r="AO123" s="123">
        <v>0</v>
      </c>
      <c r="AP123" s="123">
        <v>0</v>
      </c>
      <c r="AQ123" s="123">
        <v>0</v>
      </c>
      <c r="AR123" s="123">
        <v>0</v>
      </c>
      <c r="AS123" s="123">
        <v>0</v>
      </c>
      <c r="AT123" s="123">
        <v>0</v>
      </c>
      <c r="AU123" s="123">
        <v>0</v>
      </c>
      <c r="AV123" s="123">
        <v>0</v>
      </c>
      <c r="AW123" s="123">
        <v>0</v>
      </c>
      <c r="AX123" s="123">
        <v>0</v>
      </c>
      <c r="AY123" s="123">
        <v>0</v>
      </c>
      <c r="AZ123" s="123">
        <v>0</v>
      </c>
      <c r="BA123" s="123">
        <v>0</v>
      </c>
      <c r="BB123" s="123">
        <v>0</v>
      </c>
      <c r="BC123" s="123">
        <v>0</v>
      </c>
      <c r="BD123" s="123">
        <v>0</v>
      </c>
      <c r="BE123" s="123">
        <v>0</v>
      </c>
      <c r="BF123" s="123">
        <v>0</v>
      </c>
      <c r="BG123" s="123">
        <v>0</v>
      </c>
    </row>
    <row r="124" spans="1:59" ht="15" x14ac:dyDescent="0.25">
      <c r="A124" s="198"/>
      <c r="B124" s="122">
        <v>1</v>
      </c>
      <c r="C124" s="122">
        <v>1</v>
      </c>
      <c r="D124" s="122">
        <v>1</v>
      </c>
      <c r="E124" s="123">
        <v>0</v>
      </c>
      <c r="F124" s="123">
        <v>0</v>
      </c>
      <c r="G124" s="123">
        <v>0</v>
      </c>
      <c r="H124" s="123">
        <v>0</v>
      </c>
      <c r="I124" s="123">
        <v>0</v>
      </c>
      <c r="J124" s="123">
        <v>0</v>
      </c>
      <c r="K124" s="123">
        <v>0</v>
      </c>
      <c r="L124" s="123">
        <v>0</v>
      </c>
      <c r="M124" s="123">
        <v>0</v>
      </c>
      <c r="N124" s="123">
        <v>0</v>
      </c>
      <c r="O124" s="123">
        <v>0</v>
      </c>
      <c r="P124" s="123">
        <v>0</v>
      </c>
      <c r="Q124" s="123">
        <v>0</v>
      </c>
      <c r="R124" s="123">
        <v>0</v>
      </c>
      <c r="S124" s="123">
        <v>0</v>
      </c>
      <c r="T124" s="123">
        <v>0</v>
      </c>
      <c r="U124" s="123">
        <v>0</v>
      </c>
      <c r="V124" s="123">
        <v>0</v>
      </c>
      <c r="W124" s="123">
        <v>0</v>
      </c>
      <c r="X124" s="123">
        <v>0</v>
      </c>
      <c r="Y124" s="123">
        <v>0</v>
      </c>
      <c r="Z124" s="123">
        <v>0</v>
      </c>
      <c r="AA124" s="123">
        <v>0</v>
      </c>
      <c r="AB124" s="123">
        <v>0</v>
      </c>
      <c r="AC124" s="123">
        <v>0</v>
      </c>
      <c r="AD124" s="123">
        <v>0</v>
      </c>
      <c r="AE124" s="123">
        <v>0</v>
      </c>
      <c r="AF124" s="123">
        <v>0</v>
      </c>
      <c r="AG124" s="123">
        <v>0</v>
      </c>
      <c r="AH124" s="123">
        <v>0</v>
      </c>
      <c r="AI124" s="123">
        <v>0</v>
      </c>
      <c r="AJ124" s="123">
        <v>0</v>
      </c>
      <c r="AK124" s="123">
        <v>0</v>
      </c>
      <c r="AL124" s="123">
        <v>0</v>
      </c>
      <c r="AM124" s="123">
        <v>0</v>
      </c>
      <c r="AN124" s="123">
        <v>0</v>
      </c>
      <c r="AO124" s="123">
        <v>0</v>
      </c>
      <c r="AP124" s="123">
        <v>0</v>
      </c>
      <c r="AQ124" s="123">
        <v>0</v>
      </c>
      <c r="AR124" s="123">
        <v>0</v>
      </c>
      <c r="AS124" s="123">
        <v>0</v>
      </c>
      <c r="AT124" s="123">
        <v>0</v>
      </c>
      <c r="AU124" s="123">
        <v>0</v>
      </c>
      <c r="AV124" s="123">
        <v>0</v>
      </c>
      <c r="AW124" s="123">
        <v>0</v>
      </c>
      <c r="AX124" s="123">
        <v>0</v>
      </c>
      <c r="AY124" s="123">
        <v>0</v>
      </c>
      <c r="AZ124" s="123">
        <v>0</v>
      </c>
      <c r="BA124" s="123">
        <v>0</v>
      </c>
      <c r="BB124" s="123">
        <v>0</v>
      </c>
      <c r="BC124" s="123">
        <v>0</v>
      </c>
      <c r="BD124" s="123">
        <v>0</v>
      </c>
      <c r="BE124" s="123">
        <v>0</v>
      </c>
      <c r="BF124" s="123">
        <v>0</v>
      </c>
      <c r="BG124" s="123">
        <v>0</v>
      </c>
    </row>
    <row r="125" spans="1:59" ht="15" x14ac:dyDescent="0.25">
      <c r="A125" s="198"/>
      <c r="B125" s="122">
        <v>1</v>
      </c>
      <c r="C125" s="122">
        <v>1</v>
      </c>
      <c r="D125" s="122">
        <v>1</v>
      </c>
      <c r="E125" s="123">
        <v>0</v>
      </c>
      <c r="F125" s="123">
        <v>0</v>
      </c>
      <c r="G125" s="123">
        <v>0</v>
      </c>
      <c r="H125" s="123">
        <v>0</v>
      </c>
      <c r="I125" s="123">
        <v>0</v>
      </c>
      <c r="J125" s="123">
        <v>0</v>
      </c>
      <c r="K125" s="123">
        <v>0</v>
      </c>
      <c r="L125" s="123">
        <v>0</v>
      </c>
      <c r="M125" s="123">
        <v>0</v>
      </c>
      <c r="N125" s="123">
        <v>0</v>
      </c>
      <c r="O125" s="123">
        <v>0</v>
      </c>
      <c r="P125" s="123">
        <v>0</v>
      </c>
      <c r="Q125" s="123">
        <v>0</v>
      </c>
      <c r="R125" s="123">
        <v>0</v>
      </c>
      <c r="S125" s="123">
        <v>0</v>
      </c>
      <c r="T125" s="123">
        <v>0</v>
      </c>
      <c r="U125" s="123">
        <v>0</v>
      </c>
      <c r="V125" s="123">
        <v>0</v>
      </c>
      <c r="W125" s="123">
        <v>0</v>
      </c>
      <c r="X125" s="123">
        <v>0</v>
      </c>
      <c r="Y125" s="123">
        <v>0</v>
      </c>
      <c r="Z125" s="123">
        <v>0</v>
      </c>
      <c r="AA125" s="123">
        <v>0</v>
      </c>
      <c r="AB125" s="123">
        <v>0</v>
      </c>
      <c r="AC125" s="123">
        <v>0</v>
      </c>
      <c r="AD125" s="123">
        <v>0</v>
      </c>
      <c r="AE125" s="123">
        <v>0</v>
      </c>
      <c r="AF125" s="123">
        <v>0</v>
      </c>
      <c r="AG125" s="123">
        <v>0</v>
      </c>
      <c r="AH125" s="123">
        <v>0</v>
      </c>
      <c r="AI125" s="123">
        <v>0</v>
      </c>
      <c r="AJ125" s="123">
        <v>0</v>
      </c>
      <c r="AK125" s="123">
        <v>0</v>
      </c>
      <c r="AL125" s="123">
        <v>0</v>
      </c>
      <c r="AM125" s="123">
        <v>0</v>
      </c>
      <c r="AN125" s="123">
        <v>0</v>
      </c>
      <c r="AO125" s="123">
        <v>0</v>
      </c>
      <c r="AP125" s="123">
        <v>0</v>
      </c>
      <c r="AQ125" s="123">
        <v>0</v>
      </c>
      <c r="AR125" s="123">
        <v>0</v>
      </c>
      <c r="AS125" s="123">
        <v>0</v>
      </c>
      <c r="AT125" s="123">
        <v>0</v>
      </c>
      <c r="AU125" s="123">
        <v>0</v>
      </c>
      <c r="AV125" s="123">
        <v>0</v>
      </c>
      <c r="AW125" s="123">
        <v>0</v>
      </c>
      <c r="AX125" s="123">
        <v>0</v>
      </c>
      <c r="AY125" s="123">
        <v>0</v>
      </c>
      <c r="AZ125" s="123">
        <v>0</v>
      </c>
      <c r="BA125" s="123">
        <v>0</v>
      </c>
      <c r="BB125" s="123">
        <v>0</v>
      </c>
      <c r="BC125" s="123">
        <v>0</v>
      </c>
      <c r="BD125" s="123">
        <v>0</v>
      </c>
      <c r="BE125" s="123">
        <v>0</v>
      </c>
      <c r="BF125" s="123">
        <v>0</v>
      </c>
      <c r="BG125" s="123">
        <v>0</v>
      </c>
    </row>
    <row r="126" spans="1:59" ht="15" x14ac:dyDescent="0.25">
      <c r="A126" s="198"/>
      <c r="B126" s="122">
        <v>1</v>
      </c>
      <c r="C126" s="122">
        <v>1</v>
      </c>
      <c r="D126" s="122">
        <v>1</v>
      </c>
      <c r="E126" s="123">
        <v>0</v>
      </c>
      <c r="F126" s="123">
        <v>0</v>
      </c>
      <c r="G126" s="123">
        <v>0</v>
      </c>
      <c r="H126" s="123">
        <v>0</v>
      </c>
      <c r="I126" s="123">
        <v>0</v>
      </c>
      <c r="J126" s="123">
        <v>0</v>
      </c>
      <c r="K126" s="123">
        <v>0</v>
      </c>
      <c r="L126" s="123">
        <v>0</v>
      </c>
      <c r="M126" s="123">
        <v>0</v>
      </c>
      <c r="N126" s="123">
        <v>0</v>
      </c>
      <c r="O126" s="123">
        <v>0</v>
      </c>
      <c r="P126" s="123">
        <v>0</v>
      </c>
      <c r="Q126" s="123">
        <v>0</v>
      </c>
      <c r="R126" s="123">
        <v>0</v>
      </c>
      <c r="S126" s="123">
        <v>0</v>
      </c>
      <c r="T126" s="123">
        <v>0</v>
      </c>
      <c r="U126" s="123">
        <v>0</v>
      </c>
      <c r="V126" s="123">
        <v>0</v>
      </c>
      <c r="W126" s="123">
        <v>0</v>
      </c>
      <c r="X126" s="123">
        <v>0</v>
      </c>
      <c r="Y126" s="123">
        <v>0</v>
      </c>
      <c r="Z126" s="123">
        <v>0</v>
      </c>
      <c r="AA126" s="123">
        <v>0</v>
      </c>
      <c r="AB126" s="123">
        <v>0</v>
      </c>
      <c r="AC126" s="123">
        <v>0</v>
      </c>
      <c r="AD126" s="123">
        <v>0</v>
      </c>
      <c r="AE126" s="123">
        <v>0</v>
      </c>
      <c r="AF126" s="123">
        <v>0</v>
      </c>
      <c r="AG126" s="123">
        <v>0</v>
      </c>
      <c r="AH126" s="123">
        <v>0</v>
      </c>
      <c r="AI126" s="123">
        <v>0</v>
      </c>
      <c r="AJ126" s="123">
        <v>0</v>
      </c>
      <c r="AK126" s="123">
        <v>0</v>
      </c>
      <c r="AL126" s="123">
        <v>0</v>
      </c>
      <c r="AM126" s="123">
        <v>0</v>
      </c>
      <c r="AN126" s="123">
        <v>0</v>
      </c>
      <c r="AO126" s="123">
        <v>0</v>
      </c>
      <c r="AP126" s="123">
        <v>0</v>
      </c>
      <c r="AQ126" s="123">
        <v>0</v>
      </c>
      <c r="AR126" s="123">
        <v>0</v>
      </c>
      <c r="AS126" s="123">
        <v>0</v>
      </c>
      <c r="AT126" s="123">
        <v>0</v>
      </c>
      <c r="AU126" s="123">
        <v>0</v>
      </c>
      <c r="AV126" s="123">
        <v>0</v>
      </c>
      <c r="AW126" s="123">
        <v>0</v>
      </c>
      <c r="AX126" s="123">
        <v>0</v>
      </c>
      <c r="AY126" s="123">
        <v>0</v>
      </c>
      <c r="AZ126" s="123">
        <v>0</v>
      </c>
      <c r="BA126" s="123">
        <v>0</v>
      </c>
      <c r="BB126" s="123">
        <v>0</v>
      </c>
      <c r="BC126" s="123">
        <v>0</v>
      </c>
      <c r="BD126" s="123">
        <v>0</v>
      </c>
      <c r="BE126" s="123">
        <v>0</v>
      </c>
      <c r="BF126" s="123">
        <v>0</v>
      </c>
      <c r="BG126" s="123">
        <v>0</v>
      </c>
    </row>
    <row r="127" spans="1:59" ht="15" x14ac:dyDescent="0.25">
      <c r="A127" s="198"/>
      <c r="B127" s="122">
        <v>1</v>
      </c>
      <c r="C127" s="122">
        <v>1</v>
      </c>
      <c r="D127" s="122">
        <v>1</v>
      </c>
      <c r="E127" s="123">
        <v>0</v>
      </c>
      <c r="F127" s="123">
        <v>0</v>
      </c>
      <c r="G127" s="123">
        <v>0</v>
      </c>
      <c r="H127" s="123">
        <v>0</v>
      </c>
      <c r="I127" s="123">
        <v>0</v>
      </c>
      <c r="J127" s="123">
        <v>0</v>
      </c>
      <c r="K127" s="123">
        <v>0</v>
      </c>
      <c r="L127" s="123">
        <v>0</v>
      </c>
      <c r="M127" s="123">
        <v>0</v>
      </c>
      <c r="N127" s="123">
        <v>0</v>
      </c>
      <c r="O127" s="123">
        <v>0</v>
      </c>
      <c r="P127" s="123">
        <v>0</v>
      </c>
      <c r="Q127" s="123">
        <v>0</v>
      </c>
      <c r="R127" s="123">
        <v>0</v>
      </c>
      <c r="S127" s="123">
        <v>0</v>
      </c>
      <c r="T127" s="123">
        <v>0</v>
      </c>
      <c r="U127" s="123">
        <v>0</v>
      </c>
      <c r="V127" s="123">
        <v>0</v>
      </c>
      <c r="W127" s="123">
        <v>0</v>
      </c>
      <c r="X127" s="123">
        <v>0</v>
      </c>
      <c r="Y127" s="123">
        <v>0</v>
      </c>
      <c r="Z127" s="123">
        <v>0</v>
      </c>
      <c r="AA127" s="123">
        <v>0</v>
      </c>
      <c r="AB127" s="123">
        <v>0</v>
      </c>
      <c r="AC127" s="123">
        <v>0</v>
      </c>
      <c r="AD127" s="123">
        <v>0</v>
      </c>
      <c r="AE127" s="123">
        <v>0</v>
      </c>
      <c r="AF127" s="123">
        <v>0</v>
      </c>
      <c r="AG127" s="123">
        <v>0</v>
      </c>
      <c r="AH127" s="123">
        <v>0</v>
      </c>
      <c r="AI127" s="123">
        <v>0</v>
      </c>
      <c r="AJ127" s="123">
        <v>0</v>
      </c>
      <c r="AK127" s="123">
        <v>0</v>
      </c>
      <c r="AL127" s="123">
        <v>0</v>
      </c>
      <c r="AM127" s="123">
        <v>0</v>
      </c>
      <c r="AN127" s="123">
        <v>0</v>
      </c>
      <c r="AO127" s="123">
        <v>0</v>
      </c>
      <c r="AP127" s="123">
        <v>0</v>
      </c>
      <c r="AQ127" s="123">
        <v>0</v>
      </c>
      <c r="AR127" s="123">
        <v>0</v>
      </c>
      <c r="AS127" s="123">
        <v>0</v>
      </c>
      <c r="AT127" s="123">
        <v>0</v>
      </c>
      <c r="AU127" s="123">
        <v>0</v>
      </c>
      <c r="AV127" s="123">
        <v>0</v>
      </c>
      <c r="AW127" s="123">
        <v>0</v>
      </c>
      <c r="AX127" s="123">
        <v>0</v>
      </c>
      <c r="AY127" s="123">
        <v>0</v>
      </c>
      <c r="AZ127" s="123">
        <v>0</v>
      </c>
      <c r="BA127" s="123">
        <v>0</v>
      </c>
      <c r="BB127" s="123">
        <v>0</v>
      </c>
      <c r="BC127" s="123">
        <v>0</v>
      </c>
      <c r="BD127" s="123">
        <v>0</v>
      </c>
      <c r="BE127" s="123">
        <v>0</v>
      </c>
      <c r="BF127" s="123">
        <v>0</v>
      </c>
      <c r="BG127" s="123">
        <v>0</v>
      </c>
    </row>
    <row r="128" spans="1:59" ht="15" x14ac:dyDescent="0.25">
      <c r="A128" s="198"/>
      <c r="B128" s="122">
        <v>1</v>
      </c>
      <c r="C128" s="122">
        <v>1</v>
      </c>
      <c r="D128" s="122">
        <v>1</v>
      </c>
      <c r="E128" s="123">
        <v>0</v>
      </c>
      <c r="F128" s="123">
        <v>0</v>
      </c>
      <c r="G128" s="123">
        <v>0</v>
      </c>
      <c r="H128" s="123">
        <v>0</v>
      </c>
      <c r="I128" s="123">
        <v>0</v>
      </c>
      <c r="J128" s="123">
        <v>0</v>
      </c>
      <c r="K128" s="123">
        <v>0</v>
      </c>
      <c r="L128" s="123">
        <v>0</v>
      </c>
      <c r="M128" s="123">
        <v>0</v>
      </c>
      <c r="N128" s="123">
        <v>0</v>
      </c>
      <c r="O128" s="123">
        <v>0</v>
      </c>
      <c r="P128" s="123">
        <v>0</v>
      </c>
      <c r="Q128" s="123">
        <v>0</v>
      </c>
      <c r="R128" s="123">
        <v>0</v>
      </c>
      <c r="S128" s="123">
        <v>0</v>
      </c>
      <c r="T128" s="123">
        <v>0</v>
      </c>
      <c r="U128" s="123">
        <v>0</v>
      </c>
      <c r="V128" s="123">
        <v>0</v>
      </c>
      <c r="W128" s="123">
        <v>0</v>
      </c>
      <c r="X128" s="123">
        <v>0</v>
      </c>
      <c r="Y128" s="123">
        <v>0</v>
      </c>
      <c r="Z128" s="123">
        <v>0</v>
      </c>
      <c r="AA128" s="123">
        <v>0</v>
      </c>
      <c r="AB128" s="123">
        <v>0</v>
      </c>
      <c r="AC128" s="123">
        <v>0</v>
      </c>
      <c r="AD128" s="123">
        <v>0</v>
      </c>
      <c r="AE128" s="123">
        <v>0</v>
      </c>
      <c r="AF128" s="123">
        <v>0</v>
      </c>
      <c r="AG128" s="123">
        <v>0</v>
      </c>
      <c r="AH128" s="123">
        <v>0</v>
      </c>
      <c r="AI128" s="123">
        <v>0</v>
      </c>
      <c r="AJ128" s="123">
        <v>0</v>
      </c>
      <c r="AK128" s="123">
        <v>0</v>
      </c>
      <c r="AL128" s="123">
        <v>0</v>
      </c>
      <c r="AM128" s="123">
        <v>0</v>
      </c>
      <c r="AN128" s="123">
        <v>0</v>
      </c>
      <c r="AO128" s="123">
        <v>0</v>
      </c>
      <c r="AP128" s="123">
        <v>0</v>
      </c>
      <c r="AQ128" s="123">
        <v>0</v>
      </c>
      <c r="AR128" s="123">
        <v>0</v>
      </c>
      <c r="AS128" s="123">
        <v>0</v>
      </c>
      <c r="AT128" s="123">
        <v>0</v>
      </c>
      <c r="AU128" s="123">
        <v>0</v>
      </c>
      <c r="AV128" s="123">
        <v>0</v>
      </c>
      <c r="AW128" s="123">
        <v>0</v>
      </c>
      <c r="AX128" s="123">
        <v>0</v>
      </c>
      <c r="AY128" s="123">
        <v>0</v>
      </c>
      <c r="AZ128" s="123">
        <v>0</v>
      </c>
      <c r="BA128" s="123">
        <v>0</v>
      </c>
      <c r="BB128" s="123">
        <v>0</v>
      </c>
      <c r="BC128" s="123">
        <v>0</v>
      </c>
      <c r="BD128" s="123">
        <v>0</v>
      </c>
      <c r="BE128" s="123">
        <v>0</v>
      </c>
      <c r="BF128" s="123">
        <v>0</v>
      </c>
      <c r="BG128" s="123">
        <v>0</v>
      </c>
    </row>
    <row r="129" spans="1:59" ht="15" x14ac:dyDescent="0.25">
      <c r="A129" s="198"/>
      <c r="B129" s="122">
        <v>1</v>
      </c>
      <c r="C129" s="122">
        <v>1</v>
      </c>
      <c r="D129" s="122">
        <v>1</v>
      </c>
      <c r="E129" s="123">
        <v>0</v>
      </c>
      <c r="F129" s="123">
        <v>0</v>
      </c>
      <c r="G129" s="123">
        <v>0</v>
      </c>
      <c r="H129" s="123">
        <v>0</v>
      </c>
      <c r="I129" s="123">
        <v>0</v>
      </c>
      <c r="J129" s="123">
        <v>0</v>
      </c>
      <c r="K129" s="123">
        <v>0</v>
      </c>
      <c r="L129" s="123">
        <v>0</v>
      </c>
      <c r="M129" s="123">
        <v>0</v>
      </c>
      <c r="N129" s="123">
        <v>0</v>
      </c>
      <c r="O129" s="123">
        <v>0</v>
      </c>
      <c r="P129" s="123">
        <v>0</v>
      </c>
      <c r="Q129" s="123">
        <v>0</v>
      </c>
      <c r="R129" s="123">
        <v>0</v>
      </c>
      <c r="S129" s="123">
        <v>0</v>
      </c>
      <c r="T129" s="123">
        <v>0</v>
      </c>
      <c r="U129" s="123">
        <v>0</v>
      </c>
      <c r="V129" s="123">
        <v>0</v>
      </c>
      <c r="W129" s="123">
        <v>0</v>
      </c>
      <c r="X129" s="123">
        <v>0</v>
      </c>
      <c r="Y129" s="123">
        <v>0</v>
      </c>
      <c r="Z129" s="123">
        <v>0</v>
      </c>
      <c r="AA129" s="123">
        <v>0</v>
      </c>
      <c r="AB129" s="123">
        <v>0</v>
      </c>
      <c r="AC129" s="123">
        <v>0</v>
      </c>
      <c r="AD129" s="123">
        <v>0</v>
      </c>
      <c r="AE129" s="123">
        <v>0</v>
      </c>
      <c r="AF129" s="123">
        <v>0</v>
      </c>
      <c r="AG129" s="123">
        <v>0</v>
      </c>
      <c r="AH129" s="123">
        <v>0</v>
      </c>
      <c r="AI129" s="123">
        <v>0</v>
      </c>
      <c r="AJ129" s="123">
        <v>0</v>
      </c>
      <c r="AK129" s="123">
        <v>0</v>
      </c>
      <c r="AL129" s="123">
        <v>0</v>
      </c>
      <c r="AM129" s="123">
        <v>0</v>
      </c>
      <c r="AN129" s="123">
        <v>0</v>
      </c>
      <c r="AO129" s="123">
        <v>0</v>
      </c>
      <c r="AP129" s="123">
        <v>0</v>
      </c>
      <c r="AQ129" s="123">
        <v>0</v>
      </c>
      <c r="AR129" s="123">
        <v>0</v>
      </c>
      <c r="AS129" s="123">
        <v>0</v>
      </c>
      <c r="AT129" s="123">
        <v>0</v>
      </c>
      <c r="AU129" s="123">
        <v>0</v>
      </c>
      <c r="AV129" s="123">
        <v>0</v>
      </c>
      <c r="AW129" s="123">
        <v>0</v>
      </c>
      <c r="AX129" s="123">
        <v>0</v>
      </c>
      <c r="AY129" s="123">
        <v>0</v>
      </c>
      <c r="AZ129" s="123">
        <v>0</v>
      </c>
      <c r="BA129" s="123">
        <v>0</v>
      </c>
      <c r="BB129" s="123">
        <v>0</v>
      </c>
      <c r="BC129" s="123">
        <v>0</v>
      </c>
      <c r="BD129" s="123">
        <v>0</v>
      </c>
      <c r="BE129" s="123">
        <v>0</v>
      </c>
      <c r="BF129" s="123">
        <v>0</v>
      </c>
      <c r="BG129" s="123">
        <v>0</v>
      </c>
    </row>
    <row r="130" spans="1:59" ht="15" x14ac:dyDescent="0.25">
      <c r="A130" s="198"/>
      <c r="B130" s="122">
        <v>1</v>
      </c>
      <c r="C130" s="122">
        <v>1</v>
      </c>
      <c r="D130" s="122">
        <v>1</v>
      </c>
      <c r="E130" s="123">
        <v>0</v>
      </c>
      <c r="F130" s="123">
        <v>0</v>
      </c>
      <c r="G130" s="123">
        <v>0</v>
      </c>
      <c r="H130" s="123">
        <v>0</v>
      </c>
      <c r="I130" s="123">
        <v>0</v>
      </c>
      <c r="J130" s="123">
        <v>0</v>
      </c>
      <c r="K130" s="123">
        <v>0</v>
      </c>
      <c r="L130" s="123">
        <v>0</v>
      </c>
      <c r="M130" s="123">
        <v>0</v>
      </c>
      <c r="N130" s="123">
        <v>0</v>
      </c>
      <c r="O130" s="123">
        <v>0</v>
      </c>
      <c r="P130" s="123">
        <v>0</v>
      </c>
      <c r="Q130" s="123">
        <v>0</v>
      </c>
      <c r="R130" s="123">
        <v>0</v>
      </c>
      <c r="S130" s="123">
        <v>0</v>
      </c>
      <c r="T130" s="123">
        <v>0</v>
      </c>
      <c r="U130" s="123">
        <v>0</v>
      </c>
      <c r="V130" s="123">
        <v>0</v>
      </c>
      <c r="W130" s="123">
        <v>0</v>
      </c>
      <c r="X130" s="123">
        <v>0</v>
      </c>
      <c r="Y130" s="123">
        <v>0</v>
      </c>
      <c r="Z130" s="123">
        <v>0</v>
      </c>
      <c r="AA130" s="123">
        <v>0</v>
      </c>
      <c r="AB130" s="123">
        <v>0</v>
      </c>
      <c r="AC130" s="123">
        <v>0</v>
      </c>
      <c r="AD130" s="123">
        <v>0</v>
      </c>
      <c r="AE130" s="123">
        <v>0</v>
      </c>
      <c r="AF130" s="123">
        <v>0</v>
      </c>
      <c r="AG130" s="123">
        <v>0</v>
      </c>
      <c r="AH130" s="123">
        <v>0</v>
      </c>
      <c r="AI130" s="123">
        <v>0</v>
      </c>
      <c r="AJ130" s="123">
        <v>0</v>
      </c>
      <c r="AK130" s="123">
        <v>0</v>
      </c>
      <c r="AL130" s="123">
        <v>0</v>
      </c>
      <c r="AM130" s="123">
        <v>0</v>
      </c>
      <c r="AN130" s="123">
        <v>0</v>
      </c>
      <c r="AO130" s="123">
        <v>0</v>
      </c>
      <c r="AP130" s="123">
        <v>0</v>
      </c>
      <c r="AQ130" s="123">
        <v>0</v>
      </c>
      <c r="AR130" s="123">
        <v>0</v>
      </c>
      <c r="AS130" s="123">
        <v>0</v>
      </c>
      <c r="AT130" s="123">
        <v>0</v>
      </c>
      <c r="AU130" s="123">
        <v>0</v>
      </c>
      <c r="AV130" s="123">
        <v>0</v>
      </c>
      <c r="AW130" s="123">
        <v>0</v>
      </c>
      <c r="AX130" s="123">
        <v>0</v>
      </c>
      <c r="AY130" s="123">
        <v>0</v>
      </c>
      <c r="AZ130" s="123">
        <v>0</v>
      </c>
      <c r="BA130" s="123">
        <v>0</v>
      </c>
      <c r="BB130" s="123">
        <v>0</v>
      </c>
      <c r="BC130" s="123">
        <v>0</v>
      </c>
      <c r="BD130" s="123">
        <v>0</v>
      </c>
      <c r="BE130" s="123">
        <v>0</v>
      </c>
      <c r="BF130" s="123">
        <v>0</v>
      </c>
      <c r="BG130" s="123">
        <v>0</v>
      </c>
    </row>
    <row r="131" spans="1:59" ht="15" x14ac:dyDescent="0.25">
      <c r="A131" s="198"/>
      <c r="B131" s="122">
        <v>1</v>
      </c>
      <c r="C131" s="122">
        <v>1</v>
      </c>
      <c r="D131" s="122">
        <v>1</v>
      </c>
      <c r="E131" s="123">
        <v>0</v>
      </c>
      <c r="F131" s="123">
        <v>0</v>
      </c>
      <c r="G131" s="123">
        <v>0</v>
      </c>
      <c r="H131" s="123">
        <v>0</v>
      </c>
      <c r="I131" s="123">
        <v>0</v>
      </c>
      <c r="J131" s="123">
        <v>0</v>
      </c>
      <c r="K131" s="123">
        <v>0</v>
      </c>
      <c r="L131" s="123">
        <v>0</v>
      </c>
      <c r="M131" s="123">
        <v>0</v>
      </c>
      <c r="N131" s="123">
        <v>0</v>
      </c>
      <c r="O131" s="123">
        <v>0</v>
      </c>
      <c r="P131" s="123">
        <v>0</v>
      </c>
      <c r="Q131" s="123">
        <v>0</v>
      </c>
      <c r="R131" s="123">
        <v>0</v>
      </c>
      <c r="S131" s="123">
        <v>0</v>
      </c>
      <c r="T131" s="123">
        <v>0</v>
      </c>
      <c r="U131" s="123">
        <v>0</v>
      </c>
      <c r="V131" s="123">
        <v>0</v>
      </c>
      <c r="W131" s="123">
        <v>0</v>
      </c>
      <c r="X131" s="123">
        <v>0</v>
      </c>
      <c r="Y131" s="123">
        <v>0</v>
      </c>
      <c r="Z131" s="123">
        <v>0</v>
      </c>
      <c r="AA131" s="123">
        <v>0</v>
      </c>
      <c r="AB131" s="123">
        <v>0</v>
      </c>
      <c r="AC131" s="123">
        <v>0</v>
      </c>
      <c r="AD131" s="123">
        <v>0</v>
      </c>
      <c r="AE131" s="123">
        <v>0</v>
      </c>
      <c r="AF131" s="123">
        <v>0</v>
      </c>
      <c r="AG131" s="123">
        <v>0</v>
      </c>
      <c r="AH131" s="123">
        <v>0</v>
      </c>
      <c r="AI131" s="123">
        <v>0</v>
      </c>
      <c r="AJ131" s="123">
        <v>0</v>
      </c>
      <c r="AK131" s="123">
        <v>0</v>
      </c>
      <c r="AL131" s="123">
        <v>0</v>
      </c>
      <c r="AM131" s="123">
        <v>0</v>
      </c>
      <c r="AN131" s="123">
        <v>0</v>
      </c>
      <c r="AO131" s="123">
        <v>0</v>
      </c>
      <c r="AP131" s="123">
        <v>0</v>
      </c>
      <c r="AQ131" s="123">
        <v>0</v>
      </c>
      <c r="AR131" s="123">
        <v>0</v>
      </c>
      <c r="AS131" s="123">
        <v>0</v>
      </c>
      <c r="AT131" s="123">
        <v>0</v>
      </c>
      <c r="AU131" s="123">
        <v>0</v>
      </c>
      <c r="AV131" s="123">
        <v>0</v>
      </c>
      <c r="AW131" s="123">
        <v>0</v>
      </c>
      <c r="AX131" s="123">
        <v>0</v>
      </c>
      <c r="AY131" s="123">
        <v>0</v>
      </c>
      <c r="AZ131" s="123">
        <v>0</v>
      </c>
      <c r="BA131" s="123">
        <v>0</v>
      </c>
      <c r="BB131" s="123">
        <v>0</v>
      </c>
      <c r="BC131" s="123">
        <v>0</v>
      </c>
      <c r="BD131" s="123">
        <v>0</v>
      </c>
      <c r="BE131" s="123">
        <v>0</v>
      </c>
      <c r="BF131" s="123">
        <v>0</v>
      </c>
      <c r="BG131" s="123">
        <v>0</v>
      </c>
    </row>
    <row r="132" spans="1:59" ht="15" x14ac:dyDescent="0.25">
      <c r="A132" s="198"/>
      <c r="B132" s="122">
        <v>1</v>
      </c>
      <c r="C132" s="122">
        <v>1</v>
      </c>
      <c r="D132" s="122">
        <v>1</v>
      </c>
      <c r="E132" s="123">
        <v>0</v>
      </c>
      <c r="F132" s="123">
        <v>0</v>
      </c>
      <c r="G132" s="123">
        <v>0</v>
      </c>
      <c r="H132" s="123">
        <v>0</v>
      </c>
      <c r="I132" s="123">
        <v>0</v>
      </c>
      <c r="J132" s="123">
        <v>0</v>
      </c>
      <c r="K132" s="123">
        <v>0</v>
      </c>
      <c r="L132" s="123">
        <v>0</v>
      </c>
      <c r="M132" s="123">
        <v>0</v>
      </c>
      <c r="N132" s="123">
        <v>0</v>
      </c>
      <c r="O132" s="123">
        <v>0</v>
      </c>
      <c r="P132" s="123">
        <v>0</v>
      </c>
      <c r="Q132" s="123">
        <v>0</v>
      </c>
      <c r="R132" s="123">
        <v>0</v>
      </c>
      <c r="S132" s="123">
        <v>0</v>
      </c>
      <c r="T132" s="123">
        <v>0</v>
      </c>
      <c r="U132" s="123">
        <v>0</v>
      </c>
      <c r="V132" s="123">
        <v>0</v>
      </c>
      <c r="W132" s="123">
        <v>0</v>
      </c>
      <c r="X132" s="123">
        <v>0</v>
      </c>
      <c r="Y132" s="123">
        <v>0</v>
      </c>
      <c r="Z132" s="123">
        <v>0</v>
      </c>
      <c r="AA132" s="123">
        <v>0</v>
      </c>
      <c r="AB132" s="123">
        <v>0</v>
      </c>
      <c r="AC132" s="123">
        <v>0</v>
      </c>
      <c r="AD132" s="123">
        <v>0</v>
      </c>
      <c r="AE132" s="123">
        <v>0</v>
      </c>
      <c r="AF132" s="123">
        <v>0</v>
      </c>
      <c r="AG132" s="123">
        <v>0</v>
      </c>
      <c r="AH132" s="123">
        <v>0</v>
      </c>
      <c r="AI132" s="123">
        <v>0</v>
      </c>
      <c r="AJ132" s="123">
        <v>0</v>
      </c>
      <c r="AK132" s="123">
        <v>0</v>
      </c>
      <c r="AL132" s="123">
        <v>0</v>
      </c>
      <c r="AM132" s="123">
        <v>0</v>
      </c>
      <c r="AN132" s="123">
        <v>0</v>
      </c>
      <c r="AO132" s="123">
        <v>0</v>
      </c>
      <c r="AP132" s="123">
        <v>0</v>
      </c>
      <c r="AQ132" s="123">
        <v>0</v>
      </c>
      <c r="AR132" s="123">
        <v>0</v>
      </c>
      <c r="AS132" s="123">
        <v>0</v>
      </c>
      <c r="AT132" s="123">
        <v>0</v>
      </c>
      <c r="AU132" s="123">
        <v>0</v>
      </c>
      <c r="AV132" s="123">
        <v>0</v>
      </c>
      <c r="AW132" s="123">
        <v>0</v>
      </c>
      <c r="AX132" s="123">
        <v>0</v>
      </c>
      <c r="AY132" s="123">
        <v>0</v>
      </c>
      <c r="AZ132" s="123">
        <v>0</v>
      </c>
      <c r="BA132" s="123">
        <v>0</v>
      </c>
      <c r="BB132" s="123">
        <v>0</v>
      </c>
      <c r="BC132" s="123">
        <v>0</v>
      </c>
      <c r="BD132" s="123">
        <v>0</v>
      </c>
      <c r="BE132" s="123">
        <v>0</v>
      </c>
      <c r="BF132" s="123">
        <v>0</v>
      </c>
      <c r="BG132" s="123">
        <v>0</v>
      </c>
    </row>
    <row r="133" spans="1:59" ht="15" x14ac:dyDescent="0.25">
      <c r="A133" s="198"/>
      <c r="B133" s="122">
        <v>1</v>
      </c>
      <c r="C133" s="122">
        <v>1</v>
      </c>
      <c r="D133" s="122">
        <v>1</v>
      </c>
      <c r="E133" s="123">
        <v>0</v>
      </c>
      <c r="F133" s="123">
        <v>0</v>
      </c>
      <c r="G133" s="123">
        <v>0</v>
      </c>
      <c r="H133" s="123">
        <v>0</v>
      </c>
      <c r="I133" s="123">
        <v>0</v>
      </c>
      <c r="J133" s="123">
        <v>0</v>
      </c>
      <c r="K133" s="123">
        <v>0</v>
      </c>
      <c r="L133" s="123">
        <v>0</v>
      </c>
      <c r="M133" s="123">
        <v>0</v>
      </c>
      <c r="N133" s="123">
        <v>0</v>
      </c>
      <c r="O133" s="123">
        <v>0</v>
      </c>
      <c r="P133" s="123">
        <v>0</v>
      </c>
      <c r="Q133" s="123">
        <v>0</v>
      </c>
      <c r="R133" s="123">
        <v>0</v>
      </c>
      <c r="S133" s="123">
        <v>0</v>
      </c>
      <c r="T133" s="123">
        <v>0</v>
      </c>
      <c r="U133" s="123">
        <v>0</v>
      </c>
      <c r="V133" s="123">
        <v>0</v>
      </c>
      <c r="W133" s="123">
        <v>0</v>
      </c>
      <c r="X133" s="123">
        <v>0</v>
      </c>
      <c r="Y133" s="123">
        <v>0</v>
      </c>
      <c r="Z133" s="123">
        <v>0</v>
      </c>
      <c r="AA133" s="123">
        <v>0</v>
      </c>
      <c r="AB133" s="123">
        <v>0</v>
      </c>
      <c r="AC133" s="123">
        <v>0</v>
      </c>
      <c r="AD133" s="123">
        <v>0</v>
      </c>
      <c r="AE133" s="123">
        <v>0</v>
      </c>
      <c r="AF133" s="123">
        <v>0</v>
      </c>
      <c r="AG133" s="123">
        <v>0</v>
      </c>
      <c r="AH133" s="123">
        <v>0</v>
      </c>
      <c r="AI133" s="123">
        <v>0</v>
      </c>
      <c r="AJ133" s="123">
        <v>0</v>
      </c>
      <c r="AK133" s="123">
        <v>0</v>
      </c>
      <c r="AL133" s="123">
        <v>0</v>
      </c>
      <c r="AM133" s="123">
        <v>0</v>
      </c>
      <c r="AN133" s="123">
        <v>0</v>
      </c>
      <c r="AO133" s="123">
        <v>0</v>
      </c>
      <c r="AP133" s="123">
        <v>0</v>
      </c>
      <c r="AQ133" s="123">
        <v>0</v>
      </c>
      <c r="AR133" s="123">
        <v>0</v>
      </c>
      <c r="AS133" s="123">
        <v>0</v>
      </c>
      <c r="AT133" s="123">
        <v>0</v>
      </c>
      <c r="AU133" s="123">
        <v>0</v>
      </c>
      <c r="AV133" s="123">
        <v>0</v>
      </c>
      <c r="AW133" s="123">
        <v>0</v>
      </c>
      <c r="AX133" s="123">
        <v>0</v>
      </c>
      <c r="AY133" s="123">
        <v>0</v>
      </c>
      <c r="AZ133" s="123">
        <v>0</v>
      </c>
      <c r="BA133" s="123">
        <v>0</v>
      </c>
      <c r="BB133" s="123">
        <v>0</v>
      </c>
      <c r="BC133" s="123">
        <v>0</v>
      </c>
      <c r="BD133" s="123">
        <v>0</v>
      </c>
      <c r="BE133" s="123">
        <v>0</v>
      </c>
      <c r="BF133" s="123">
        <v>0</v>
      </c>
      <c r="BG133" s="123">
        <v>0</v>
      </c>
    </row>
    <row r="134" spans="1:59" ht="15" x14ac:dyDescent="0.25">
      <c r="A134" s="198"/>
      <c r="B134" s="122">
        <v>1</v>
      </c>
      <c r="C134" s="122">
        <v>1</v>
      </c>
      <c r="D134" s="122">
        <v>1</v>
      </c>
      <c r="E134" s="123">
        <v>0</v>
      </c>
      <c r="F134" s="123">
        <v>0</v>
      </c>
      <c r="G134" s="123">
        <v>0</v>
      </c>
      <c r="H134" s="123">
        <v>0</v>
      </c>
      <c r="I134" s="123">
        <v>0</v>
      </c>
      <c r="J134" s="123">
        <v>0</v>
      </c>
      <c r="K134" s="123">
        <v>0</v>
      </c>
      <c r="L134" s="123">
        <v>0</v>
      </c>
      <c r="M134" s="123">
        <v>0</v>
      </c>
      <c r="N134" s="123">
        <v>0</v>
      </c>
      <c r="O134" s="123">
        <v>0</v>
      </c>
      <c r="P134" s="123">
        <v>0</v>
      </c>
      <c r="Q134" s="123">
        <v>0</v>
      </c>
      <c r="R134" s="123">
        <v>0</v>
      </c>
      <c r="S134" s="123">
        <v>0</v>
      </c>
      <c r="T134" s="123">
        <v>0</v>
      </c>
      <c r="U134" s="123">
        <v>0</v>
      </c>
      <c r="V134" s="123">
        <v>0</v>
      </c>
      <c r="W134" s="123">
        <v>0</v>
      </c>
      <c r="X134" s="123">
        <v>0</v>
      </c>
      <c r="Y134" s="123">
        <v>0</v>
      </c>
      <c r="Z134" s="123">
        <v>0</v>
      </c>
      <c r="AA134" s="123">
        <v>0</v>
      </c>
      <c r="AB134" s="123">
        <v>0</v>
      </c>
      <c r="AC134" s="123">
        <v>0</v>
      </c>
      <c r="AD134" s="123">
        <v>0</v>
      </c>
      <c r="AE134" s="123">
        <v>0</v>
      </c>
      <c r="AF134" s="123">
        <v>0</v>
      </c>
      <c r="AG134" s="123">
        <v>0</v>
      </c>
      <c r="AH134" s="123">
        <v>0</v>
      </c>
      <c r="AI134" s="123">
        <v>0</v>
      </c>
      <c r="AJ134" s="123">
        <v>0</v>
      </c>
      <c r="AK134" s="123">
        <v>0</v>
      </c>
      <c r="AL134" s="123">
        <v>0</v>
      </c>
      <c r="AM134" s="123">
        <v>0</v>
      </c>
      <c r="AN134" s="123">
        <v>0</v>
      </c>
      <c r="AO134" s="123">
        <v>0</v>
      </c>
      <c r="AP134" s="123">
        <v>0</v>
      </c>
      <c r="AQ134" s="123">
        <v>0</v>
      </c>
      <c r="AR134" s="123">
        <v>0</v>
      </c>
      <c r="AS134" s="123">
        <v>0</v>
      </c>
      <c r="AT134" s="123">
        <v>0</v>
      </c>
      <c r="AU134" s="123">
        <v>0</v>
      </c>
      <c r="AV134" s="123">
        <v>0</v>
      </c>
      <c r="AW134" s="123">
        <v>0</v>
      </c>
      <c r="AX134" s="123">
        <v>0</v>
      </c>
      <c r="AY134" s="123">
        <v>0</v>
      </c>
      <c r="AZ134" s="123">
        <v>0</v>
      </c>
      <c r="BA134" s="123">
        <v>0</v>
      </c>
      <c r="BB134" s="123">
        <v>0</v>
      </c>
      <c r="BC134" s="123">
        <v>0</v>
      </c>
      <c r="BD134" s="123">
        <v>0</v>
      </c>
      <c r="BE134" s="123">
        <v>0</v>
      </c>
      <c r="BF134" s="123">
        <v>0</v>
      </c>
      <c r="BG134" s="123">
        <v>0</v>
      </c>
    </row>
    <row r="135" spans="1:59" ht="15" x14ac:dyDescent="0.25">
      <c r="A135" s="198"/>
      <c r="B135" s="122">
        <v>1</v>
      </c>
      <c r="C135" s="122">
        <v>1</v>
      </c>
      <c r="D135" s="122">
        <v>1</v>
      </c>
      <c r="E135" s="123">
        <v>0</v>
      </c>
      <c r="F135" s="123">
        <v>0</v>
      </c>
      <c r="G135" s="123">
        <v>0</v>
      </c>
      <c r="H135" s="123">
        <v>0</v>
      </c>
      <c r="I135" s="123">
        <v>0</v>
      </c>
      <c r="J135" s="123">
        <v>0</v>
      </c>
      <c r="K135" s="123">
        <v>0</v>
      </c>
      <c r="L135" s="123">
        <v>0</v>
      </c>
      <c r="M135" s="123">
        <v>0</v>
      </c>
      <c r="N135" s="123">
        <v>0</v>
      </c>
      <c r="O135" s="123">
        <v>0</v>
      </c>
      <c r="P135" s="123">
        <v>0</v>
      </c>
      <c r="Q135" s="123">
        <v>0</v>
      </c>
      <c r="R135" s="123">
        <v>0</v>
      </c>
      <c r="S135" s="123">
        <v>0</v>
      </c>
      <c r="T135" s="123">
        <v>0</v>
      </c>
      <c r="U135" s="123">
        <v>0</v>
      </c>
      <c r="V135" s="123">
        <v>0</v>
      </c>
      <c r="W135" s="123">
        <v>0</v>
      </c>
      <c r="X135" s="123">
        <v>0</v>
      </c>
      <c r="Y135" s="123">
        <v>0</v>
      </c>
      <c r="Z135" s="123">
        <v>0</v>
      </c>
      <c r="AA135" s="123">
        <v>0</v>
      </c>
      <c r="AB135" s="123">
        <v>0</v>
      </c>
      <c r="AC135" s="123">
        <v>0</v>
      </c>
      <c r="AD135" s="123">
        <v>0</v>
      </c>
      <c r="AE135" s="123">
        <v>0</v>
      </c>
      <c r="AF135" s="123">
        <v>0</v>
      </c>
      <c r="AG135" s="123">
        <v>0</v>
      </c>
      <c r="AH135" s="123">
        <v>0</v>
      </c>
      <c r="AI135" s="123">
        <v>0</v>
      </c>
      <c r="AJ135" s="123">
        <v>0</v>
      </c>
      <c r="AK135" s="123">
        <v>0</v>
      </c>
      <c r="AL135" s="123">
        <v>0</v>
      </c>
      <c r="AM135" s="123">
        <v>0</v>
      </c>
      <c r="AN135" s="123">
        <v>0</v>
      </c>
      <c r="AO135" s="123">
        <v>0</v>
      </c>
      <c r="AP135" s="123">
        <v>0</v>
      </c>
      <c r="AQ135" s="123">
        <v>0</v>
      </c>
      <c r="AR135" s="123">
        <v>0</v>
      </c>
      <c r="AS135" s="123">
        <v>0</v>
      </c>
      <c r="AT135" s="123">
        <v>0</v>
      </c>
      <c r="AU135" s="123">
        <v>0</v>
      </c>
      <c r="AV135" s="123">
        <v>0</v>
      </c>
      <c r="AW135" s="123">
        <v>0</v>
      </c>
      <c r="AX135" s="123">
        <v>0</v>
      </c>
      <c r="AY135" s="123">
        <v>0</v>
      </c>
      <c r="AZ135" s="123">
        <v>0</v>
      </c>
      <c r="BA135" s="123">
        <v>0</v>
      </c>
      <c r="BB135" s="123">
        <v>0</v>
      </c>
      <c r="BC135" s="123">
        <v>0</v>
      </c>
      <c r="BD135" s="123">
        <v>0</v>
      </c>
      <c r="BE135" s="123">
        <v>0</v>
      </c>
      <c r="BF135" s="123">
        <v>0</v>
      </c>
      <c r="BG135" s="123">
        <v>0</v>
      </c>
    </row>
    <row r="136" spans="1:59" ht="15" x14ac:dyDescent="0.25">
      <c r="A136" s="198"/>
      <c r="B136" s="122">
        <v>1</v>
      </c>
      <c r="C136" s="122">
        <v>1</v>
      </c>
      <c r="D136" s="122">
        <v>1</v>
      </c>
      <c r="E136" s="123">
        <v>0</v>
      </c>
      <c r="F136" s="123">
        <v>0</v>
      </c>
      <c r="G136" s="123">
        <v>0</v>
      </c>
      <c r="H136" s="123">
        <v>0</v>
      </c>
      <c r="I136" s="123">
        <v>0</v>
      </c>
      <c r="J136" s="123">
        <v>0</v>
      </c>
      <c r="K136" s="123">
        <v>0</v>
      </c>
      <c r="L136" s="123">
        <v>0</v>
      </c>
      <c r="M136" s="123">
        <v>0</v>
      </c>
      <c r="N136" s="123">
        <v>0</v>
      </c>
      <c r="O136" s="123">
        <v>0</v>
      </c>
      <c r="P136" s="123">
        <v>0</v>
      </c>
      <c r="Q136" s="123">
        <v>0</v>
      </c>
      <c r="R136" s="123">
        <v>0</v>
      </c>
      <c r="S136" s="123">
        <v>0</v>
      </c>
      <c r="T136" s="123">
        <v>0</v>
      </c>
      <c r="U136" s="123">
        <v>0</v>
      </c>
      <c r="V136" s="123">
        <v>0</v>
      </c>
      <c r="W136" s="123">
        <v>0</v>
      </c>
      <c r="X136" s="123">
        <v>0</v>
      </c>
      <c r="Y136" s="123">
        <v>0</v>
      </c>
      <c r="Z136" s="123">
        <v>0</v>
      </c>
      <c r="AA136" s="123">
        <v>0</v>
      </c>
      <c r="AB136" s="123">
        <v>0</v>
      </c>
      <c r="AC136" s="123">
        <v>0</v>
      </c>
      <c r="AD136" s="123">
        <v>0</v>
      </c>
      <c r="AE136" s="123">
        <v>0</v>
      </c>
      <c r="AF136" s="123">
        <v>0</v>
      </c>
      <c r="AG136" s="123">
        <v>0</v>
      </c>
      <c r="AH136" s="123">
        <v>0</v>
      </c>
      <c r="AI136" s="123">
        <v>0</v>
      </c>
      <c r="AJ136" s="123">
        <v>0</v>
      </c>
      <c r="AK136" s="123">
        <v>0</v>
      </c>
      <c r="AL136" s="123">
        <v>0</v>
      </c>
      <c r="AM136" s="123">
        <v>0</v>
      </c>
      <c r="AN136" s="123">
        <v>0</v>
      </c>
      <c r="AO136" s="123">
        <v>0</v>
      </c>
      <c r="AP136" s="123">
        <v>0</v>
      </c>
      <c r="AQ136" s="123">
        <v>0</v>
      </c>
      <c r="AR136" s="123">
        <v>0</v>
      </c>
      <c r="AS136" s="123">
        <v>0</v>
      </c>
      <c r="AT136" s="123">
        <v>0</v>
      </c>
      <c r="AU136" s="123">
        <v>0</v>
      </c>
      <c r="AV136" s="123">
        <v>0</v>
      </c>
      <c r="AW136" s="123">
        <v>0</v>
      </c>
      <c r="AX136" s="123">
        <v>0</v>
      </c>
      <c r="AY136" s="123">
        <v>0</v>
      </c>
      <c r="AZ136" s="123">
        <v>0</v>
      </c>
      <c r="BA136" s="123">
        <v>0</v>
      </c>
      <c r="BB136" s="123">
        <v>0</v>
      </c>
      <c r="BC136" s="123">
        <v>0</v>
      </c>
      <c r="BD136" s="123">
        <v>0</v>
      </c>
      <c r="BE136" s="123">
        <v>0</v>
      </c>
      <c r="BF136" s="123">
        <v>0</v>
      </c>
      <c r="BG136" s="123">
        <v>0</v>
      </c>
    </row>
    <row r="137" spans="1:59" ht="15" x14ac:dyDescent="0.25">
      <c r="A137" s="198"/>
      <c r="B137" s="122">
        <v>1</v>
      </c>
      <c r="C137" s="122">
        <v>1</v>
      </c>
      <c r="D137" s="122">
        <v>1</v>
      </c>
      <c r="E137" s="123">
        <v>0</v>
      </c>
      <c r="F137" s="123">
        <v>0</v>
      </c>
      <c r="G137" s="123">
        <v>0</v>
      </c>
      <c r="H137" s="123">
        <v>0</v>
      </c>
      <c r="I137" s="123">
        <v>0</v>
      </c>
      <c r="J137" s="123">
        <v>0</v>
      </c>
      <c r="K137" s="123">
        <v>0</v>
      </c>
      <c r="L137" s="123">
        <v>0</v>
      </c>
      <c r="M137" s="123">
        <v>0</v>
      </c>
      <c r="N137" s="123">
        <v>0</v>
      </c>
      <c r="O137" s="123">
        <v>0</v>
      </c>
      <c r="P137" s="123">
        <v>0</v>
      </c>
      <c r="Q137" s="123">
        <v>0</v>
      </c>
      <c r="R137" s="123">
        <v>0</v>
      </c>
      <c r="S137" s="123">
        <v>0</v>
      </c>
      <c r="T137" s="123">
        <v>0</v>
      </c>
      <c r="U137" s="123">
        <v>0</v>
      </c>
      <c r="V137" s="123">
        <v>0</v>
      </c>
      <c r="W137" s="123">
        <v>0</v>
      </c>
      <c r="X137" s="123">
        <v>0</v>
      </c>
      <c r="Y137" s="123">
        <v>0</v>
      </c>
      <c r="Z137" s="123">
        <v>0</v>
      </c>
      <c r="AA137" s="123">
        <v>0</v>
      </c>
      <c r="AB137" s="123">
        <v>0</v>
      </c>
      <c r="AC137" s="123">
        <v>0</v>
      </c>
      <c r="AD137" s="123">
        <v>0</v>
      </c>
      <c r="AE137" s="123">
        <v>0</v>
      </c>
      <c r="AF137" s="123">
        <v>0</v>
      </c>
      <c r="AG137" s="123">
        <v>0</v>
      </c>
      <c r="AH137" s="123">
        <v>0</v>
      </c>
      <c r="AI137" s="123">
        <v>0</v>
      </c>
      <c r="AJ137" s="123">
        <v>0</v>
      </c>
      <c r="AK137" s="123">
        <v>0</v>
      </c>
      <c r="AL137" s="123">
        <v>0</v>
      </c>
      <c r="AM137" s="123">
        <v>0</v>
      </c>
      <c r="AN137" s="123">
        <v>0</v>
      </c>
      <c r="AO137" s="123">
        <v>0</v>
      </c>
      <c r="AP137" s="123">
        <v>0</v>
      </c>
      <c r="AQ137" s="123">
        <v>0</v>
      </c>
      <c r="AR137" s="123">
        <v>0</v>
      </c>
      <c r="AS137" s="123">
        <v>0</v>
      </c>
      <c r="AT137" s="123">
        <v>0</v>
      </c>
      <c r="AU137" s="123">
        <v>0</v>
      </c>
      <c r="AV137" s="123">
        <v>0</v>
      </c>
      <c r="AW137" s="123">
        <v>0</v>
      </c>
      <c r="AX137" s="123">
        <v>0</v>
      </c>
      <c r="AY137" s="123">
        <v>0</v>
      </c>
      <c r="AZ137" s="123">
        <v>0</v>
      </c>
      <c r="BA137" s="123">
        <v>0</v>
      </c>
      <c r="BB137" s="123">
        <v>0</v>
      </c>
      <c r="BC137" s="123">
        <v>0</v>
      </c>
      <c r="BD137" s="123">
        <v>0</v>
      </c>
      <c r="BE137" s="123">
        <v>0</v>
      </c>
      <c r="BF137" s="123">
        <v>0</v>
      </c>
      <c r="BG137" s="123">
        <v>0</v>
      </c>
    </row>
    <row r="138" spans="1:59" ht="15" x14ac:dyDescent="0.25">
      <c r="A138" s="198"/>
      <c r="B138" s="122">
        <v>1</v>
      </c>
      <c r="C138" s="122">
        <v>1</v>
      </c>
      <c r="D138" s="122">
        <v>1</v>
      </c>
      <c r="E138" s="123">
        <v>0</v>
      </c>
      <c r="F138" s="123">
        <v>0</v>
      </c>
      <c r="G138" s="123">
        <v>0</v>
      </c>
      <c r="H138" s="123">
        <v>0</v>
      </c>
      <c r="I138" s="123">
        <v>0</v>
      </c>
      <c r="J138" s="123">
        <v>0</v>
      </c>
      <c r="K138" s="123">
        <v>0</v>
      </c>
      <c r="L138" s="123">
        <v>0</v>
      </c>
      <c r="M138" s="123">
        <v>0</v>
      </c>
      <c r="N138" s="123">
        <v>0</v>
      </c>
      <c r="O138" s="123">
        <v>0</v>
      </c>
      <c r="P138" s="123">
        <v>0</v>
      </c>
      <c r="Q138" s="123">
        <v>0</v>
      </c>
      <c r="R138" s="123">
        <v>0</v>
      </c>
      <c r="S138" s="123">
        <v>0</v>
      </c>
      <c r="T138" s="123">
        <v>0</v>
      </c>
      <c r="U138" s="123">
        <v>0</v>
      </c>
      <c r="V138" s="123">
        <v>0</v>
      </c>
      <c r="W138" s="123">
        <v>0</v>
      </c>
      <c r="X138" s="123">
        <v>0</v>
      </c>
      <c r="Y138" s="123">
        <v>0</v>
      </c>
      <c r="Z138" s="123">
        <v>0</v>
      </c>
      <c r="AA138" s="123">
        <v>0</v>
      </c>
      <c r="AB138" s="123">
        <v>0</v>
      </c>
      <c r="AC138" s="123">
        <v>0</v>
      </c>
      <c r="AD138" s="123">
        <v>0</v>
      </c>
      <c r="AE138" s="123">
        <v>0</v>
      </c>
      <c r="AF138" s="123">
        <v>0</v>
      </c>
      <c r="AG138" s="123">
        <v>0</v>
      </c>
      <c r="AH138" s="123">
        <v>0</v>
      </c>
      <c r="AI138" s="123">
        <v>0</v>
      </c>
      <c r="AJ138" s="123">
        <v>0</v>
      </c>
      <c r="AK138" s="123">
        <v>0</v>
      </c>
      <c r="AL138" s="123">
        <v>0</v>
      </c>
      <c r="AM138" s="123">
        <v>0</v>
      </c>
      <c r="AN138" s="123">
        <v>0</v>
      </c>
      <c r="AO138" s="123">
        <v>0</v>
      </c>
      <c r="AP138" s="123">
        <v>0</v>
      </c>
      <c r="AQ138" s="123">
        <v>0</v>
      </c>
      <c r="AR138" s="123">
        <v>0</v>
      </c>
      <c r="AS138" s="123">
        <v>0</v>
      </c>
      <c r="AT138" s="123">
        <v>0</v>
      </c>
      <c r="AU138" s="123">
        <v>0</v>
      </c>
      <c r="AV138" s="123">
        <v>0</v>
      </c>
      <c r="AW138" s="123">
        <v>0</v>
      </c>
      <c r="AX138" s="123">
        <v>0</v>
      </c>
      <c r="AY138" s="123">
        <v>0</v>
      </c>
      <c r="AZ138" s="123">
        <v>0</v>
      </c>
      <c r="BA138" s="123">
        <v>0</v>
      </c>
      <c r="BB138" s="123">
        <v>0</v>
      </c>
      <c r="BC138" s="123">
        <v>0</v>
      </c>
      <c r="BD138" s="123">
        <v>0</v>
      </c>
      <c r="BE138" s="123">
        <v>0</v>
      </c>
      <c r="BF138" s="123">
        <v>0</v>
      </c>
      <c r="BG138" s="123">
        <v>0</v>
      </c>
    </row>
    <row r="139" spans="1:59" ht="15" x14ac:dyDescent="0.25">
      <c r="A139" s="198"/>
      <c r="B139" s="122">
        <v>1</v>
      </c>
      <c r="C139" s="122">
        <v>1</v>
      </c>
      <c r="D139" s="122">
        <v>1</v>
      </c>
      <c r="E139" s="123">
        <v>0</v>
      </c>
      <c r="F139" s="123">
        <v>0</v>
      </c>
      <c r="G139" s="123">
        <v>0</v>
      </c>
      <c r="H139" s="123">
        <v>0</v>
      </c>
      <c r="I139" s="123">
        <v>0</v>
      </c>
      <c r="J139" s="123">
        <v>0</v>
      </c>
      <c r="K139" s="123">
        <v>0</v>
      </c>
      <c r="L139" s="123">
        <v>0</v>
      </c>
      <c r="M139" s="123">
        <v>0</v>
      </c>
      <c r="N139" s="123">
        <v>0</v>
      </c>
      <c r="O139" s="123">
        <v>0</v>
      </c>
      <c r="P139" s="123">
        <v>0</v>
      </c>
      <c r="Q139" s="123">
        <v>0</v>
      </c>
      <c r="R139" s="123">
        <v>0</v>
      </c>
      <c r="S139" s="123">
        <v>0</v>
      </c>
      <c r="T139" s="123">
        <v>0</v>
      </c>
      <c r="U139" s="123">
        <v>0</v>
      </c>
      <c r="V139" s="123">
        <v>0</v>
      </c>
      <c r="W139" s="123">
        <v>0</v>
      </c>
      <c r="X139" s="123">
        <v>0</v>
      </c>
      <c r="Y139" s="123">
        <v>0</v>
      </c>
      <c r="Z139" s="123">
        <v>0</v>
      </c>
      <c r="AA139" s="123">
        <v>0</v>
      </c>
      <c r="AB139" s="123">
        <v>0</v>
      </c>
      <c r="AC139" s="123">
        <v>0</v>
      </c>
      <c r="AD139" s="123">
        <v>0</v>
      </c>
      <c r="AE139" s="123">
        <v>0</v>
      </c>
      <c r="AF139" s="123">
        <v>0</v>
      </c>
      <c r="AG139" s="123">
        <v>0</v>
      </c>
      <c r="AH139" s="123">
        <v>0</v>
      </c>
      <c r="AI139" s="123">
        <v>0</v>
      </c>
      <c r="AJ139" s="123">
        <v>0</v>
      </c>
      <c r="AK139" s="123">
        <v>0</v>
      </c>
      <c r="AL139" s="123">
        <v>0</v>
      </c>
      <c r="AM139" s="123">
        <v>0</v>
      </c>
      <c r="AN139" s="123">
        <v>0</v>
      </c>
      <c r="AO139" s="123">
        <v>0</v>
      </c>
      <c r="AP139" s="123">
        <v>0</v>
      </c>
      <c r="AQ139" s="123">
        <v>0</v>
      </c>
      <c r="AR139" s="123">
        <v>0</v>
      </c>
      <c r="AS139" s="123">
        <v>0</v>
      </c>
      <c r="AT139" s="123">
        <v>0</v>
      </c>
      <c r="AU139" s="123">
        <v>0</v>
      </c>
      <c r="AV139" s="123">
        <v>0</v>
      </c>
      <c r="AW139" s="123">
        <v>0</v>
      </c>
      <c r="AX139" s="123">
        <v>0</v>
      </c>
      <c r="AY139" s="123">
        <v>0</v>
      </c>
      <c r="AZ139" s="123">
        <v>0</v>
      </c>
      <c r="BA139" s="123">
        <v>0</v>
      </c>
      <c r="BB139" s="123">
        <v>0</v>
      </c>
      <c r="BC139" s="123">
        <v>0</v>
      </c>
      <c r="BD139" s="123">
        <v>0</v>
      </c>
      <c r="BE139" s="123">
        <v>0</v>
      </c>
      <c r="BF139" s="123">
        <v>0</v>
      </c>
      <c r="BG139" s="123">
        <v>0</v>
      </c>
    </row>
    <row r="140" spans="1:59" ht="15" x14ac:dyDescent="0.25">
      <c r="A140" s="198"/>
      <c r="B140" s="122">
        <v>1</v>
      </c>
      <c r="C140" s="122">
        <v>1</v>
      </c>
      <c r="D140" s="122">
        <v>1</v>
      </c>
      <c r="E140" s="123">
        <v>0</v>
      </c>
      <c r="F140" s="123">
        <v>0</v>
      </c>
      <c r="G140" s="123">
        <v>0</v>
      </c>
      <c r="H140" s="123">
        <v>0</v>
      </c>
      <c r="I140" s="123">
        <v>0</v>
      </c>
      <c r="J140" s="123">
        <v>0</v>
      </c>
      <c r="K140" s="123">
        <v>0</v>
      </c>
      <c r="L140" s="123">
        <v>0</v>
      </c>
      <c r="M140" s="123">
        <v>0</v>
      </c>
      <c r="N140" s="123">
        <v>0</v>
      </c>
      <c r="O140" s="123">
        <v>0</v>
      </c>
      <c r="P140" s="123">
        <v>0</v>
      </c>
      <c r="Q140" s="123">
        <v>0</v>
      </c>
      <c r="R140" s="123">
        <v>0</v>
      </c>
      <c r="S140" s="123">
        <v>0</v>
      </c>
      <c r="T140" s="123">
        <v>0</v>
      </c>
      <c r="U140" s="123">
        <v>0</v>
      </c>
      <c r="V140" s="123">
        <v>0</v>
      </c>
      <c r="W140" s="123">
        <v>0</v>
      </c>
      <c r="X140" s="123">
        <v>0</v>
      </c>
      <c r="Y140" s="123">
        <v>0</v>
      </c>
      <c r="Z140" s="123">
        <v>0</v>
      </c>
      <c r="AA140" s="123">
        <v>0</v>
      </c>
      <c r="AB140" s="123">
        <v>0</v>
      </c>
      <c r="AC140" s="123">
        <v>0</v>
      </c>
      <c r="AD140" s="123">
        <v>0</v>
      </c>
      <c r="AE140" s="123">
        <v>0</v>
      </c>
      <c r="AF140" s="123">
        <v>0</v>
      </c>
      <c r="AG140" s="123">
        <v>0</v>
      </c>
      <c r="AH140" s="123">
        <v>0</v>
      </c>
      <c r="AI140" s="123">
        <v>0</v>
      </c>
      <c r="AJ140" s="123">
        <v>0</v>
      </c>
      <c r="AK140" s="123">
        <v>0</v>
      </c>
      <c r="AL140" s="123">
        <v>0</v>
      </c>
      <c r="AM140" s="123">
        <v>0</v>
      </c>
      <c r="AN140" s="123">
        <v>0</v>
      </c>
      <c r="AO140" s="123">
        <v>0</v>
      </c>
      <c r="AP140" s="123">
        <v>0</v>
      </c>
      <c r="AQ140" s="123">
        <v>0</v>
      </c>
      <c r="AR140" s="123">
        <v>0</v>
      </c>
      <c r="AS140" s="123">
        <v>0</v>
      </c>
      <c r="AT140" s="123">
        <v>0</v>
      </c>
      <c r="AU140" s="123">
        <v>0</v>
      </c>
      <c r="AV140" s="123">
        <v>0</v>
      </c>
      <c r="AW140" s="123">
        <v>0</v>
      </c>
      <c r="AX140" s="123">
        <v>0</v>
      </c>
      <c r="AY140" s="123">
        <v>0</v>
      </c>
      <c r="AZ140" s="123">
        <v>0</v>
      </c>
      <c r="BA140" s="123">
        <v>0</v>
      </c>
      <c r="BB140" s="123">
        <v>0</v>
      </c>
      <c r="BC140" s="123">
        <v>0</v>
      </c>
      <c r="BD140" s="123">
        <v>0</v>
      </c>
      <c r="BE140" s="123">
        <v>0</v>
      </c>
      <c r="BF140" s="123">
        <v>0</v>
      </c>
      <c r="BG140" s="123">
        <v>0</v>
      </c>
    </row>
    <row r="141" spans="1:59" ht="15" x14ac:dyDescent="0.25">
      <c r="A141" s="198"/>
      <c r="B141" s="122">
        <v>1</v>
      </c>
      <c r="C141" s="122">
        <v>1</v>
      </c>
      <c r="D141" s="122">
        <v>1</v>
      </c>
      <c r="E141" s="123">
        <v>0</v>
      </c>
      <c r="F141" s="123">
        <v>0</v>
      </c>
      <c r="G141" s="123">
        <v>0</v>
      </c>
      <c r="H141" s="123">
        <v>0</v>
      </c>
      <c r="I141" s="123">
        <v>0</v>
      </c>
      <c r="J141" s="123">
        <v>0</v>
      </c>
      <c r="K141" s="123">
        <v>0</v>
      </c>
      <c r="L141" s="123">
        <v>0</v>
      </c>
      <c r="M141" s="123">
        <v>0</v>
      </c>
      <c r="N141" s="123">
        <v>0</v>
      </c>
      <c r="O141" s="123">
        <v>0</v>
      </c>
      <c r="P141" s="123">
        <v>0</v>
      </c>
      <c r="Q141" s="123">
        <v>0</v>
      </c>
      <c r="R141" s="123">
        <v>0</v>
      </c>
      <c r="S141" s="123">
        <v>0</v>
      </c>
      <c r="T141" s="123">
        <v>0</v>
      </c>
      <c r="U141" s="123">
        <v>0</v>
      </c>
      <c r="V141" s="123">
        <v>0</v>
      </c>
      <c r="W141" s="123">
        <v>0</v>
      </c>
      <c r="X141" s="123">
        <v>0</v>
      </c>
      <c r="Y141" s="123">
        <v>0</v>
      </c>
      <c r="Z141" s="123">
        <v>0</v>
      </c>
      <c r="AA141" s="123">
        <v>0</v>
      </c>
      <c r="AB141" s="123">
        <v>0</v>
      </c>
      <c r="AC141" s="123">
        <v>0</v>
      </c>
      <c r="AD141" s="123">
        <v>0</v>
      </c>
      <c r="AE141" s="123">
        <v>0</v>
      </c>
      <c r="AF141" s="123">
        <v>0</v>
      </c>
      <c r="AG141" s="123">
        <v>0</v>
      </c>
      <c r="AH141" s="123">
        <v>0</v>
      </c>
      <c r="AI141" s="123">
        <v>0</v>
      </c>
      <c r="AJ141" s="123">
        <v>0</v>
      </c>
      <c r="AK141" s="123">
        <v>0</v>
      </c>
      <c r="AL141" s="123">
        <v>0</v>
      </c>
      <c r="AM141" s="123">
        <v>0</v>
      </c>
      <c r="AN141" s="123">
        <v>0</v>
      </c>
      <c r="AO141" s="123">
        <v>0</v>
      </c>
      <c r="AP141" s="123">
        <v>0</v>
      </c>
      <c r="AQ141" s="123">
        <v>0</v>
      </c>
      <c r="AR141" s="123">
        <v>0</v>
      </c>
      <c r="AS141" s="123">
        <v>0</v>
      </c>
      <c r="AT141" s="123">
        <v>0</v>
      </c>
      <c r="AU141" s="123">
        <v>0</v>
      </c>
      <c r="AV141" s="123">
        <v>0</v>
      </c>
      <c r="AW141" s="123">
        <v>0</v>
      </c>
      <c r="AX141" s="123">
        <v>0</v>
      </c>
      <c r="AY141" s="123">
        <v>0</v>
      </c>
      <c r="AZ141" s="123">
        <v>0</v>
      </c>
      <c r="BA141" s="123">
        <v>0</v>
      </c>
      <c r="BB141" s="123">
        <v>0</v>
      </c>
      <c r="BC141" s="123">
        <v>0</v>
      </c>
      <c r="BD141" s="123">
        <v>0</v>
      </c>
      <c r="BE141" s="123">
        <v>0</v>
      </c>
      <c r="BF141" s="123">
        <v>0</v>
      </c>
      <c r="BG141" s="123">
        <v>0</v>
      </c>
    </row>
    <row r="142" spans="1:59" ht="15" x14ac:dyDescent="0.25">
      <c r="A142" s="198"/>
      <c r="B142" s="122">
        <v>1</v>
      </c>
      <c r="C142" s="122">
        <v>1</v>
      </c>
      <c r="D142" s="122">
        <v>1</v>
      </c>
      <c r="E142" s="123">
        <v>0</v>
      </c>
      <c r="F142" s="123">
        <v>0</v>
      </c>
      <c r="G142" s="123">
        <v>0</v>
      </c>
      <c r="H142" s="123">
        <v>0</v>
      </c>
      <c r="I142" s="123">
        <v>0</v>
      </c>
      <c r="J142" s="123">
        <v>0</v>
      </c>
      <c r="K142" s="123">
        <v>0</v>
      </c>
      <c r="L142" s="123">
        <v>0</v>
      </c>
      <c r="M142" s="123">
        <v>0</v>
      </c>
      <c r="N142" s="123">
        <v>0</v>
      </c>
      <c r="O142" s="123">
        <v>0</v>
      </c>
      <c r="P142" s="123">
        <v>0</v>
      </c>
      <c r="Q142" s="123">
        <v>0</v>
      </c>
      <c r="R142" s="123">
        <v>0</v>
      </c>
      <c r="S142" s="123">
        <v>0</v>
      </c>
      <c r="T142" s="123">
        <v>0</v>
      </c>
      <c r="U142" s="123">
        <v>0</v>
      </c>
      <c r="V142" s="123">
        <v>0</v>
      </c>
      <c r="W142" s="123">
        <v>0</v>
      </c>
      <c r="X142" s="123">
        <v>0</v>
      </c>
      <c r="Y142" s="123">
        <v>0</v>
      </c>
      <c r="Z142" s="123">
        <v>0</v>
      </c>
      <c r="AA142" s="123">
        <v>0</v>
      </c>
      <c r="AB142" s="123">
        <v>0</v>
      </c>
      <c r="AC142" s="123">
        <v>0</v>
      </c>
      <c r="AD142" s="123">
        <v>0</v>
      </c>
      <c r="AE142" s="123">
        <v>0</v>
      </c>
      <c r="AF142" s="123">
        <v>0</v>
      </c>
      <c r="AG142" s="123">
        <v>0</v>
      </c>
      <c r="AH142" s="123">
        <v>0</v>
      </c>
      <c r="AI142" s="123">
        <v>0</v>
      </c>
      <c r="AJ142" s="123">
        <v>0</v>
      </c>
      <c r="AK142" s="123">
        <v>0</v>
      </c>
      <c r="AL142" s="123">
        <v>0</v>
      </c>
      <c r="AM142" s="123">
        <v>0</v>
      </c>
      <c r="AN142" s="123">
        <v>0</v>
      </c>
      <c r="AO142" s="123">
        <v>0</v>
      </c>
      <c r="AP142" s="123">
        <v>0</v>
      </c>
      <c r="AQ142" s="123">
        <v>0</v>
      </c>
      <c r="AR142" s="123">
        <v>0</v>
      </c>
      <c r="AS142" s="123">
        <v>0</v>
      </c>
      <c r="AT142" s="123">
        <v>0</v>
      </c>
      <c r="AU142" s="123">
        <v>0</v>
      </c>
      <c r="AV142" s="123">
        <v>0</v>
      </c>
      <c r="AW142" s="123">
        <v>0</v>
      </c>
      <c r="AX142" s="123">
        <v>0</v>
      </c>
      <c r="AY142" s="123">
        <v>0</v>
      </c>
      <c r="AZ142" s="123">
        <v>0</v>
      </c>
      <c r="BA142" s="123">
        <v>0</v>
      </c>
      <c r="BB142" s="123">
        <v>0</v>
      </c>
      <c r="BC142" s="123">
        <v>0</v>
      </c>
      <c r="BD142" s="123">
        <v>0</v>
      </c>
      <c r="BE142" s="123">
        <v>0</v>
      </c>
      <c r="BF142" s="123">
        <v>0</v>
      </c>
      <c r="BG142" s="123">
        <v>0</v>
      </c>
    </row>
    <row r="143" spans="1:59" ht="15" x14ac:dyDescent="0.25">
      <c r="A143" s="198"/>
      <c r="B143" s="122">
        <v>1</v>
      </c>
      <c r="C143" s="122">
        <v>1</v>
      </c>
      <c r="D143" s="122">
        <v>1</v>
      </c>
      <c r="E143" s="123">
        <v>0</v>
      </c>
      <c r="F143" s="123">
        <v>0</v>
      </c>
      <c r="G143" s="123">
        <v>0</v>
      </c>
      <c r="H143" s="123">
        <v>0</v>
      </c>
      <c r="I143" s="123">
        <v>0</v>
      </c>
      <c r="J143" s="123">
        <v>0</v>
      </c>
      <c r="K143" s="123">
        <v>0</v>
      </c>
      <c r="L143" s="123">
        <v>0</v>
      </c>
      <c r="M143" s="123">
        <v>0</v>
      </c>
      <c r="N143" s="123">
        <v>0</v>
      </c>
      <c r="O143" s="123">
        <v>0</v>
      </c>
      <c r="P143" s="123">
        <v>0</v>
      </c>
      <c r="Q143" s="123">
        <v>0</v>
      </c>
      <c r="R143" s="123">
        <v>0</v>
      </c>
      <c r="S143" s="123">
        <v>0</v>
      </c>
      <c r="T143" s="123">
        <v>0</v>
      </c>
      <c r="U143" s="123">
        <v>0</v>
      </c>
      <c r="V143" s="123">
        <v>0</v>
      </c>
      <c r="W143" s="123">
        <v>0</v>
      </c>
      <c r="X143" s="123">
        <v>0</v>
      </c>
      <c r="Y143" s="123">
        <v>0</v>
      </c>
      <c r="Z143" s="123">
        <v>0</v>
      </c>
      <c r="AA143" s="123">
        <v>0</v>
      </c>
      <c r="AB143" s="123">
        <v>0</v>
      </c>
      <c r="AC143" s="123">
        <v>0</v>
      </c>
      <c r="AD143" s="123">
        <v>0</v>
      </c>
      <c r="AE143" s="123">
        <v>0</v>
      </c>
      <c r="AF143" s="123">
        <v>0</v>
      </c>
      <c r="AG143" s="123">
        <v>0</v>
      </c>
      <c r="AH143" s="123">
        <v>0</v>
      </c>
      <c r="AI143" s="123">
        <v>0</v>
      </c>
      <c r="AJ143" s="123">
        <v>0</v>
      </c>
      <c r="AK143" s="123">
        <v>0</v>
      </c>
      <c r="AL143" s="123">
        <v>0</v>
      </c>
      <c r="AM143" s="123">
        <v>0</v>
      </c>
      <c r="AN143" s="123">
        <v>0</v>
      </c>
      <c r="AO143" s="123">
        <v>0</v>
      </c>
      <c r="AP143" s="123">
        <v>0</v>
      </c>
      <c r="AQ143" s="123">
        <v>0</v>
      </c>
      <c r="AR143" s="123">
        <v>0</v>
      </c>
      <c r="AS143" s="123">
        <v>0</v>
      </c>
      <c r="AT143" s="123">
        <v>0</v>
      </c>
      <c r="AU143" s="123">
        <v>0</v>
      </c>
      <c r="AV143" s="123">
        <v>0</v>
      </c>
      <c r="AW143" s="123">
        <v>0</v>
      </c>
      <c r="AX143" s="123">
        <v>0</v>
      </c>
      <c r="AY143" s="123">
        <v>0</v>
      </c>
      <c r="AZ143" s="123">
        <v>0</v>
      </c>
      <c r="BA143" s="123">
        <v>0</v>
      </c>
      <c r="BB143" s="123">
        <v>0</v>
      </c>
      <c r="BC143" s="123">
        <v>0</v>
      </c>
      <c r="BD143" s="123">
        <v>0</v>
      </c>
      <c r="BE143" s="123">
        <v>0</v>
      </c>
      <c r="BF143" s="123">
        <v>0</v>
      </c>
      <c r="BG143" s="123">
        <v>0</v>
      </c>
    </row>
    <row r="144" spans="1:59" ht="15" x14ac:dyDescent="0.25">
      <c r="A144" s="198"/>
      <c r="B144" s="122">
        <v>1</v>
      </c>
      <c r="C144" s="122">
        <v>1</v>
      </c>
      <c r="D144" s="122">
        <v>1</v>
      </c>
      <c r="E144" s="123">
        <v>0</v>
      </c>
      <c r="F144" s="123">
        <v>0</v>
      </c>
      <c r="G144" s="123">
        <v>0</v>
      </c>
      <c r="H144" s="123">
        <v>0</v>
      </c>
      <c r="I144" s="123">
        <v>0</v>
      </c>
      <c r="J144" s="123">
        <v>0</v>
      </c>
      <c r="K144" s="123">
        <v>0</v>
      </c>
      <c r="L144" s="123">
        <v>0</v>
      </c>
      <c r="M144" s="123">
        <v>0</v>
      </c>
      <c r="N144" s="123">
        <v>0</v>
      </c>
      <c r="O144" s="123">
        <v>0</v>
      </c>
      <c r="P144" s="123">
        <v>0</v>
      </c>
      <c r="Q144" s="123">
        <v>0</v>
      </c>
      <c r="R144" s="123">
        <v>0</v>
      </c>
      <c r="S144" s="123">
        <v>0</v>
      </c>
      <c r="T144" s="123">
        <v>0</v>
      </c>
      <c r="U144" s="123">
        <v>0</v>
      </c>
      <c r="V144" s="123">
        <v>0</v>
      </c>
      <c r="W144" s="123">
        <v>0</v>
      </c>
      <c r="X144" s="123">
        <v>0</v>
      </c>
      <c r="Y144" s="123">
        <v>0</v>
      </c>
      <c r="Z144" s="123">
        <v>0</v>
      </c>
      <c r="AA144" s="123">
        <v>0</v>
      </c>
      <c r="AB144" s="123">
        <v>0</v>
      </c>
      <c r="AC144" s="123">
        <v>0</v>
      </c>
      <c r="AD144" s="123">
        <v>0</v>
      </c>
      <c r="AE144" s="123">
        <v>0</v>
      </c>
      <c r="AF144" s="123">
        <v>0</v>
      </c>
      <c r="AG144" s="123">
        <v>0</v>
      </c>
      <c r="AH144" s="123">
        <v>0</v>
      </c>
      <c r="AI144" s="123">
        <v>0</v>
      </c>
      <c r="AJ144" s="123">
        <v>0</v>
      </c>
      <c r="AK144" s="123">
        <v>0</v>
      </c>
      <c r="AL144" s="123">
        <v>0</v>
      </c>
      <c r="AM144" s="123">
        <v>0</v>
      </c>
      <c r="AN144" s="123">
        <v>0</v>
      </c>
      <c r="AO144" s="123">
        <v>0</v>
      </c>
      <c r="AP144" s="123">
        <v>0</v>
      </c>
      <c r="AQ144" s="123">
        <v>0</v>
      </c>
      <c r="AR144" s="123">
        <v>0</v>
      </c>
      <c r="AS144" s="123">
        <v>0</v>
      </c>
      <c r="AT144" s="123">
        <v>0</v>
      </c>
      <c r="AU144" s="123">
        <v>0</v>
      </c>
      <c r="AV144" s="123">
        <v>0</v>
      </c>
      <c r="AW144" s="123">
        <v>0</v>
      </c>
      <c r="AX144" s="123">
        <v>0</v>
      </c>
      <c r="AY144" s="123">
        <v>0</v>
      </c>
      <c r="AZ144" s="123">
        <v>0</v>
      </c>
      <c r="BA144" s="123">
        <v>0</v>
      </c>
      <c r="BB144" s="123">
        <v>0</v>
      </c>
      <c r="BC144" s="123">
        <v>0</v>
      </c>
      <c r="BD144" s="123">
        <v>0</v>
      </c>
      <c r="BE144" s="123">
        <v>0</v>
      </c>
      <c r="BF144" s="123">
        <v>0</v>
      </c>
      <c r="BG144" s="123">
        <v>0</v>
      </c>
    </row>
    <row r="145" spans="1:59" ht="15" x14ac:dyDescent="0.25">
      <c r="A145" s="198"/>
      <c r="B145" s="122">
        <v>1</v>
      </c>
      <c r="C145" s="122">
        <v>1</v>
      </c>
      <c r="D145" s="122">
        <v>1</v>
      </c>
      <c r="E145" s="123">
        <v>0</v>
      </c>
      <c r="F145" s="123">
        <v>0</v>
      </c>
      <c r="G145" s="123">
        <v>0</v>
      </c>
      <c r="H145" s="123">
        <v>0</v>
      </c>
      <c r="I145" s="123">
        <v>0</v>
      </c>
      <c r="J145" s="123">
        <v>0</v>
      </c>
      <c r="K145" s="123">
        <v>0</v>
      </c>
      <c r="L145" s="123">
        <v>0</v>
      </c>
      <c r="M145" s="123">
        <v>0</v>
      </c>
      <c r="N145" s="123">
        <v>0</v>
      </c>
      <c r="O145" s="123">
        <v>0</v>
      </c>
      <c r="P145" s="123">
        <v>0</v>
      </c>
      <c r="Q145" s="123">
        <v>0</v>
      </c>
      <c r="R145" s="123">
        <v>0</v>
      </c>
      <c r="S145" s="123">
        <v>0</v>
      </c>
      <c r="T145" s="123">
        <v>0</v>
      </c>
      <c r="U145" s="123">
        <v>0</v>
      </c>
      <c r="V145" s="123">
        <v>0</v>
      </c>
      <c r="W145" s="123">
        <v>0</v>
      </c>
      <c r="X145" s="123">
        <v>0</v>
      </c>
      <c r="Y145" s="123">
        <v>0</v>
      </c>
      <c r="Z145" s="123">
        <v>0</v>
      </c>
      <c r="AA145" s="123">
        <v>0</v>
      </c>
      <c r="AB145" s="123">
        <v>0</v>
      </c>
      <c r="AC145" s="123">
        <v>0</v>
      </c>
      <c r="AD145" s="123">
        <v>0</v>
      </c>
      <c r="AE145" s="123">
        <v>0</v>
      </c>
      <c r="AF145" s="123">
        <v>0</v>
      </c>
      <c r="AG145" s="123">
        <v>0</v>
      </c>
      <c r="AH145" s="123">
        <v>0</v>
      </c>
      <c r="AI145" s="123">
        <v>0</v>
      </c>
      <c r="AJ145" s="123">
        <v>0</v>
      </c>
      <c r="AK145" s="123">
        <v>0</v>
      </c>
      <c r="AL145" s="123">
        <v>0</v>
      </c>
      <c r="AM145" s="123">
        <v>0</v>
      </c>
      <c r="AN145" s="123">
        <v>0</v>
      </c>
      <c r="AO145" s="123">
        <v>0</v>
      </c>
      <c r="AP145" s="123">
        <v>0</v>
      </c>
      <c r="AQ145" s="123">
        <v>0</v>
      </c>
      <c r="AR145" s="123">
        <v>0</v>
      </c>
      <c r="AS145" s="123">
        <v>0</v>
      </c>
      <c r="AT145" s="123">
        <v>0</v>
      </c>
      <c r="AU145" s="123">
        <v>0</v>
      </c>
      <c r="AV145" s="123">
        <v>0</v>
      </c>
      <c r="AW145" s="123">
        <v>0</v>
      </c>
      <c r="AX145" s="123">
        <v>0</v>
      </c>
      <c r="AY145" s="123">
        <v>0</v>
      </c>
      <c r="AZ145" s="123">
        <v>0</v>
      </c>
      <c r="BA145" s="123">
        <v>0</v>
      </c>
      <c r="BB145" s="123">
        <v>0</v>
      </c>
      <c r="BC145" s="123">
        <v>0</v>
      </c>
      <c r="BD145" s="123">
        <v>0</v>
      </c>
      <c r="BE145" s="123">
        <v>0</v>
      </c>
      <c r="BF145" s="123">
        <v>0</v>
      </c>
      <c r="BG145" s="123">
        <v>0</v>
      </c>
    </row>
    <row r="146" spans="1:59" ht="15" x14ac:dyDescent="0.25">
      <c r="A146" s="198"/>
      <c r="B146" s="122">
        <v>1</v>
      </c>
      <c r="C146" s="122">
        <v>1</v>
      </c>
      <c r="D146" s="122">
        <v>1</v>
      </c>
      <c r="E146" s="123">
        <v>0</v>
      </c>
      <c r="F146" s="123">
        <v>0</v>
      </c>
      <c r="G146" s="123">
        <v>0</v>
      </c>
      <c r="H146" s="123">
        <v>0</v>
      </c>
      <c r="I146" s="123">
        <v>0</v>
      </c>
      <c r="J146" s="123">
        <v>0</v>
      </c>
      <c r="K146" s="123">
        <v>0</v>
      </c>
      <c r="L146" s="123">
        <v>0</v>
      </c>
      <c r="M146" s="123">
        <v>0</v>
      </c>
      <c r="N146" s="123">
        <v>0</v>
      </c>
      <c r="O146" s="123">
        <v>0</v>
      </c>
      <c r="P146" s="123">
        <v>0</v>
      </c>
      <c r="Q146" s="123">
        <v>0</v>
      </c>
      <c r="R146" s="123">
        <v>0</v>
      </c>
      <c r="S146" s="123">
        <v>0</v>
      </c>
      <c r="T146" s="123">
        <v>0</v>
      </c>
      <c r="U146" s="123">
        <v>0</v>
      </c>
      <c r="V146" s="123">
        <v>0</v>
      </c>
      <c r="W146" s="123">
        <v>0</v>
      </c>
      <c r="X146" s="123">
        <v>0</v>
      </c>
      <c r="Y146" s="123">
        <v>0</v>
      </c>
      <c r="Z146" s="123">
        <v>0</v>
      </c>
      <c r="AA146" s="123">
        <v>0</v>
      </c>
      <c r="AB146" s="123">
        <v>0</v>
      </c>
      <c r="AC146" s="123">
        <v>0</v>
      </c>
      <c r="AD146" s="123">
        <v>0</v>
      </c>
      <c r="AE146" s="123">
        <v>0</v>
      </c>
      <c r="AF146" s="123">
        <v>0</v>
      </c>
      <c r="AG146" s="123">
        <v>0</v>
      </c>
      <c r="AH146" s="123">
        <v>0</v>
      </c>
      <c r="AI146" s="123">
        <v>0</v>
      </c>
      <c r="AJ146" s="123">
        <v>0</v>
      </c>
      <c r="AK146" s="123">
        <v>0</v>
      </c>
      <c r="AL146" s="123">
        <v>0</v>
      </c>
      <c r="AM146" s="123">
        <v>0</v>
      </c>
      <c r="AN146" s="123">
        <v>0</v>
      </c>
      <c r="AO146" s="123">
        <v>0</v>
      </c>
      <c r="AP146" s="123">
        <v>0</v>
      </c>
      <c r="AQ146" s="123">
        <v>0</v>
      </c>
      <c r="AR146" s="123">
        <v>0</v>
      </c>
      <c r="AS146" s="123">
        <v>0</v>
      </c>
      <c r="AT146" s="123">
        <v>0</v>
      </c>
      <c r="AU146" s="123">
        <v>0</v>
      </c>
      <c r="AV146" s="123">
        <v>0</v>
      </c>
      <c r="AW146" s="123">
        <v>0</v>
      </c>
      <c r="AX146" s="123">
        <v>0</v>
      </c>
      <c r="AY146" s="123">
        <v>0</v>
      </c>
      <c r="AZ146" s="123">
        <v>0</v>
      </c>
      <c r="BA146" s="123">
        <v>0</v>
      </c>
      <c r="BB146" s="123">
        <v>0</v>
      </c>
      <c r="BC146" s="123">
        <v>0</v>
      </c>
      <c r="BD146" s="123">
        <v>0</v>
      </c>
      <c r="BE146" s="123">
        <v>0</v>
      </c>
      <c r="BF146" s="123">
        <v>0</v>
      </c>
      <c r="BG146" s="123">
        <v>0</v>
      </c>
    </row>
    <row r="147" spans="1:59" ht="15" x14ac:dyDescent="0.25">
      <c r="A147" s="198"/>
      <c r="B147" s="122">
        <v>1</v>
      </c>
      <c r="C147" s="122">
        <v>1</v>
      </c>
      <c r="D147" s="122">
        <v>1</v>
      </c>
      <c r="E147" s="123">
        <v>0</v>
      </c>
      <c r="F147" s="123">
        <v>0</v>
      </c>
      <c r="G147" s="123">
        <v>0</v>
      </c>
      <c r="H147" s="123">
        <v>0</v>
      </c>
      <c r="I147" s="123">
        <v>0</v>
      </c>
      <c r="J147" s="123">
        <v>0</v>
      </c>
      <c r="K147" s="123">
        <v>0</v>
      </c>
      <c r="L147" s="123">
        <v>0</v>
      </c>
      <c r="M147" s="123">
        <v>0</v>
      </c>
      <c r="N147" s="123">
        <v>0</v>
      </c>
      <c r="O147" s="123">
        <v>0</v>
      </c>
      <c r="P147" s="123">
        <v>0</v>
      </c>
      <c r="Q147" s="123">
        <v>0</v>
      </c>
      <c r="R147" s="123">
        <v>0</v>
      </c>
      <c r="S147" s="123">
        <v>0</v>
      </c>
      <c r="T147" s="123">
        <v>0</v>
      </c>
      <c r="U147" s="123">
        <v>0</v>
      </c>
      <c r="V147" s="123">
        <v>0</v>
      </c>
      <c r="W147" s="123">
        <v>0</v>
      </c>
      <c r="X147" s="123">
        <v>0</v>
      </c>
      <c r="Y147" s="123">
        <v>0</v>
      </c>
      <c r="Z147" s="123">
        <v>0</v>
      </c>
      <c r="AA147" s="123">
        <v>0</v>
      </c>
      <c r="AB147" s="123">
        <v>0</v>
      </c>
      <c r="AC147" s="123">
        <v>0</v>
      </c>
      <c r="AD147" s="123">
        <v>0</v>
      </c>
      <c r="AE147" s="123">
        <v>0</v>
      </c>
      <c r="AF147" s="123">
        <v>0</v>
      </c>
      <c r="AG147" s="123">
        <v>0</v>
      </c>
      <c r="AH147" s="123">
        <v>0</v>
      </c>
      <c r="AI147" s="123">
        <v>0</v>
      </c>
      <c r="AJ147" s="123">
        <v>0</v>
      </c>
      <c r="AK147" s="123">
        <v>0</v>
      </c>
      <c r="AL147" s="123">
        <v>0</v>
      </c>
      <c r="AM147" s="123">
        <v>0</v>
      </c>
      <c r="AN147" s="123">
        <v>0</v>
      </c>
      <c r="AO147" s="123">
        <v>0</v>
      </c>
      <c r="AP147" s="123">
        <v>0</v>
      </c>
      <c r="AQ147" s="123">
        <v>0</v>
      </c>
      <c r="AR147" s="123">
        <v>0</v>
      </c>
      <c r="AS147" s="123">
        <v>0</v>
      </c>
      <c r="AT147" s="123">
        <v>0</v>
      </c>
      <c r="AU147" s="123">
        <v>0</v>
      </c>
      <c r="AV147" s="123">
        <v>0</v>
      </c>
      <c r="AW147" s="123">
        <v>0</v>
      </c>
      <c r="AX147" s="123">
        <v>0</v>
      </c>
      <c r="AY147" s="123">
        <v>0</v>
      </c>
      <c r="AZ147" s="123">
        <v>0</v>
      </c>
      <c r="BA147" s="123">
        <v>0</v>
      </c>
      <c r="BB147" s="123">
        <v>0</v>
      </c>
      <c r="BC147" s="123">
        <v>0</v>
      </c>
      <c r="BD147" s="123">
        <v>0</v>
      </c>
      <c r="BE147" s="123">
        <v>0</v>
      </c>
      <c r="BF147" s="123">
        <v>0</v>
      </c>
      <c r="BG147" s="123">
        <v>0</v>
      </c>
    </row>
    <row r="148" spans="1:59" ht="15" x14ac:dyDescent="0.25">
      <c r="A148" s="198"/>
      <c r="B148" s="122">
        <v>1</v>
      </c>
      <c r="C148" s="122">
        <v>1</v>
      </c>
      <c r="D148" s="122">
        <v>1</v>
      </c>
      <c r="E148" s="123">
        <v>0</v>
      </c>
      <c r="F148" s="123">
        <v>0</v>
      </c>
      <c r="G148" s="123">
        <v>0</v>
      </c>
      <c r="H148" s="123">
        <v>0</v>
      </c>
      <c r="I148" s="123">
        <v>0</v>
      </c>
      <c r="J148" s="123">
        <v>0</v>
      </c>
      <c r="K148" s="123">
        <v>0</v>
      </c>
      <c r="L148" s="123">
        <v>0</v>
      </c>
      <c r="M148" s="123">
        <v>0</v>
      </c>
      <c r="N148" s="123">
        <v>0</v>
      </c>
      <c r="O148" s="123">
        <v>0</v>
      </c>
      <c r="P148" s="123">
        <v>0</v>
      </c>
      <c r="Q148" s="123">
        <v>0</v>
      </c>
      <c r="R148" s="123">
        <v>0</v>
      </c>
      <c r="S148" s="123">
        <v>0</v>
      </c>
      <c r="T148" s="123">
        <v>0</v>
      </c>
      <c r="U148" s="123">
        <v>0</v>
      </c>
      <c r="V148" s="123">
        <v>0</v>
      </c>
      <c r="W148" s="123">
        <v>0</v>
      </c>
      <c r="X148" s="123">
        <v>0</v>
      </c>
      <c r="Y148" s="123">
        <v>0</v>
      </c>
      <c r="Z148" s="123">
        <v>0</v>
      </c>
      <c r="AA148" s="123">
        <v>0</v>
      </c>
      <c r="AB148" s="123">
        <v>0</v>
      </c>
      <c r="AC148" s="123">
        <v>0</v>
      </c>
      <c r="AD148" s="123">
        <v>0</v>
      </c>
      <c r="AE148" s="123">
        <v>0</v>
      </c>
      <c r="AF148" s="123">
        <v>0</v>
      </c>
      <c r="AG148" s="123">
        <v>0</v>
      </c>
      <c r="AH148" s="123">
        <v>0</v>
      </c>
      <c r="AI148" s="123">
        <v>0</v>
      </c>
      <c r="AJ148" s="123">
        <v>0</v>
      </c>
      <c r="AK148" s="123">
        <v>0</v>
      </c>
      <c r="AL148" s="123">
        <v>0</v>
      </c>
      <c r="AM148" s="123">
        <v>0</v>
      </c>
      <c r="AN148" s="123">
        <v>0</v>
      </c>
      <c r="AO148" s="123">
        <v>0</v>
      </c>
      <c r="AP148" s="123">
        <v>0</v>
      </c>
      <c r="AQ148" s="123">
        <v>0</v>
      </c>
      <c r="AR148" s="123">
        <v>0</v>
      </c>
      <c r="AS148" s="123">
        <v>0</v>
      </c>
      <c r="AT148" s="123">
        <v>0</v>
      </c>
      <c r="AU148" s="123">
        <v>0</v>
      </c>
      <c r="AV148" s="123">
        <v>0</v>
      </c>
      <c r="AW148" s="123">
        <v>0</v>
      </c>
      <c r="AX148" s="123">
        <v>0</v>
      </c>
      <c r="AY148" s="123">
        <v>0</v>
      </c>
      <c r="AZ148" s="123">
        <v>0</v>
      </c>
      <c r="BA148" s="123">
        <v>0</v>
      </c>
      <c r="BB148" s="123">
        <v>0</v>
      </c>
      <c r="BC148" s="123">
        <v>0</v>
      </c>
      <c r="BD148" s="123">
        <v>0</v>
      </c>
      <c r="BE148" s="123">
        <v>0</v>
      </c>
      <c r="BF148" s="123">
        <v>0</v>
      </c>
      <c r="BG148" s="123">
        <v>0</v>
      </c>
    </row>
    <row r="149" spans="1:59" ht="15" x14ac:dyDescent="0.25">
      <c r="A149" s="198"/>
      <c r="B149" s="122">
        <v>1</v>
      </c>
      <c r="C149" s="122">
        <v>1</v>
      </c>
      <c r="D149" s="122">
        <v>1</v>
      </c>
      <c r="E149" s="123">
        <v>0</v>
      </c>
      <c r="F149" s="123">
        <v>0</v>
      </c>
      <c r="G149" s="123">
        <v>0</v>
      </c>
      <c r="H149" s="123">
        <v>0</v>
      </c>
      <c r="I149" s="123">
        <v>0</v>
      </c>
      <c r="J149" s="123">
        <v>0</v>
      </c>
      <c r="K149" s="123">
        <v>0</v>
      </c>
      <c r="L149" s="123">
        <v>0</v>
      </c>
      <c r="M149" s="123">
        <v>0</v>
      </c>
      <c r="N149" s="123">
        <v>0</v>
      </c>
      <c r="O149" s="123">
        <v>0</v>
      </c>
      <c r="P149" s="123">
        <v>0</v>
      </c>
      <c r="Q149" s="123">
        <v>0</v>
      </c>
      <c r="R149" s="123">
        <v>0</v>
      </c>
      <c r="S149" s="123">
        <v>0</v>
      </c>
      <c r="T149" s="123">
        <v>0</v>
      </c>
      <c r="U149" s="123">
        <v>0</v>
      </c>
      <c r="V149" s="123">
        <v>0</v>
      </c>
      <c r="W149" s="123">
        <v>0</v>
      </c>
      <c r="X149" s="123">
        <v>0</v>
      </c>
      <c r="Y149" s="123">
        <v>0</v>
      </c>
      <c r="Z149" s="123">
        <v>0</v>
      </c>
      <c r="AA149" s="123">
        <v>0</v>
      </c>
      <c r="AB149" s="123">
        <v>0</v>
      </c>
      <c r="AC149" s="123">
        <v>0</v>
      </c>
      <c r="AD149" s="123">
        <v>0</v>
      </c>
      <c r="AE149" s="123">
        <v>0</v>
      </c>
      <c r="AF149" s="123">
        <v>0</v>
      </c>
      <c r="AG149" s="123">
        <v>0</v>
      </c>
      <c r="AH149" s="123">
        <v>0</v>
      </c>
      <c r="AI149" s="123">
        <v>0</v>
      </c>
      <c r="AJ149" s="123">
        <v>0</v>
      </c>
      <c r="AK149" s="123">
        <v>0</v>
      </c>
      <c r="AL149" s="123">
        <v>0</v>
      </c>
      <c r="AM149" s="123">
        <v>0</v>
      </c>
      <c r="AN149" s="123">
        <v>0</v>
      </c>
      <c r="AO149" s="123">
        <v>0</v>
      </c>
      <c r="AP149" s="123">
        <v>0</v>
      </c>
      <c r="AQ149" s="123">
        <v>0</v>
      </c>
      <c r="AR149" s="123">
        <v>0</v>
      </c>
      <c r="AS149" s="123">
        <v>0</v>
      </c>
      <c r="AT149" s="123">
        <v>0</v>
      </c>
      <c r="AU149" s="123">
        <v>0</v>
      </c>
      <c r="AV149" s="123">
        <v>0</v>
      </c>
      <c r="AW149" s="123">
        <v>0</v>
      </c>
      <c r="AX149" s="123">
        <v>0</v>
      </c>
      <c r="AY149" s="123">
        <v>0</v>
      </c>
      <c r="AZ149" s="123">
        <v>0</v>
      </c>
      <c r="BA149" s="123">
        <v>0</v>
      </c>
      <c r="BB149" s="123">
        <v>0</v>
      </c>
      <c r="BC149" s="123">
        <v>0</v>
      </c>
      <c r="BD149" s="123">
        <v>0</v>
      </c>
      <c r="BE149" s="123">
        <v>0</v>
      </c>
      <c r="BF149" s="123">
        <v>0</v>
      </c>
      <c r="BG149" s="123">
        <v>0</v>
      </c>
    </row>
    <row r="150" spans="1:59" ht="15" x14ac:dyDescent="0.25">
      <c r="A150" s="198"/>
      <c r="B150" s="122">
        <v>1</v>
      </c>
      <c r="C150" s="122">
        <v>1</v>
      </c>
      <c r="D150" s="122">
        <v>1</v>
      </c>
      <c r="E150" s="123">
        <v>0</v>
      </c>
      <c r="F150" s="123">
        <v>0</v>
      </c>
      <c r="G150" s="123">
        <v>0</v>
      </c>
      <c r="H150" s="123">
        <v>0</v>
      </c>
      <c r="I150" s="123">
        <v>0</v>
      </c>
      <c r="J150" s="123">
        <v>0</v>
      </c>
      <c r="K150" s="123">
        <v>0</v>
      </c>
      <c r="L150" s="123">
        <v>0</v>
      </c>
      <c r="M150" s="123">
        <v>0</v>
      </c>
      <c r="N150" s="123">
        <v>0</v>
      </c>
      <c r="O150" s="123">
        <v>0</v>
      </c>
      <c r="P150" s="123">
        <v>0</v>
      </c>
      <c r="Q150" s="123">
        <v>0</v>
      </c>
      <c r="R150" s="123">
        <v>0</v>
      </c>
      <c r="S150" s="123">
        <v>0</v>
      </c>
      <c r="T150" s="123">
        <v>0</v>
      </c>
      <c r="U150" s="123">
        <v>0</v>
      </c>
      <c r="V150" s="123">
        <v>0</v>
      </c>
      <c r="W150" s="123">
        <v>0</v>
      </c>
      <c r="X150" s="123">
        <v>0</v>
      </c>
      <c r="Y150" s="123">
        <v>0</v>
      </c>
      <c r="Z150" s="123">
        <v>0</v>
      </c>
      <c r="AA150" s="123">
        <v>0</v>
      </c>
      <c r="AB150" s="123">
        <v>0</v>
      </c>
      <c r="AC150" s="123">
        <v>0</v>
      </c>
      <c r="AD150" s="123">
        <v>0</v>
      </c>
      <c r="AE150" s="123">
        <v>0</v>
      </c>
      <c r="AF150" s="123">
        <v>0</v>
      </c>
      <c r="AG150" s="123">
        <v>0</v>
      </c>
      <c r="AH150" s="123">
        <v>0</v>
      </c>
      <c r="AI150" s="123">
        <v>0</v>
      </c>
      <c r="AJ150" s="123">
        <v>0</v>
      </c>
      <c r="AK150" s="123">
        <v>0</v>
      </c>
      <c r="AL150" s="123">
        <v>0</v>
      </c>
      <c r="AM150" s="123">
        <v>0</v>
      </c>
      <c r="AN150" s="123">
        <v>0</v>
      </c>
      <c r="AO150" s="123">
        <v>0</v>
      </c>
      <c r="AP150" s="123">
        <v>0</v>
      </c>
      <c r="AQ150" s="123">
        <v>0</v>
      </c>
      <c r="AR150" s="123">
        <v>0</v>
      </c>
      <c r="AS150" s="123">
        <v>0</v>
      </c>
      <c r="AT150" s="123">
        <v>0</v>
      </c>
      <c r="AU150" s="123">
        <v>0</v>
      </c>
      <c r="AV150" s="123">
        <v>0</v>
      </c>
      <c r="AW150" s="123">
        <v>0</v>
      </c>
      <c r="AX150" s="123">
        <v>0</v>
      </c>
      <c r="AY150" s="123">
        <v>0</v>
      </c>
      <c r="AZ150" s="123">
        <v>0</v>
      </c>
      <c r="BA150" s="123">
        <v>0</v>
      </c>
      <c r="BB150" s="123">
        <v>0</v>
      </c>
      <c r="BC150" s="123">
        <v>0</v>
      </c>
      <c r="BD150" s="123">
        <v>0</v>
      </c>
      <c r="BE150" s="123">
        <v>0</v>
      </c>
      <c r="BF150" s="123">
        <v>0</v>
      </c>
      <c r="BG150" s="123">
        <v>0</v>
      </c>
    </row>
    <row r="151" spans="1:59" ht="15" x14ac:dyDescent="0.25">
      <c r="A151" s="198"/>
      <c r="B151" s="122">
        <v>1</v>
      </c>
      <c r="C151" s="122">
        <v>1</v>
      </c>
      <c r="D151" s="122">
        <v>1</v>
      </c>
      <c r="E151" s="123">
        <v>0</v>
      </c>
      <c r="F151" s="123">
        <v>0</v>
      </c>
      <c r="G151" s="123">
        <v>0</v>
      </c>
      <c r="H151" s="123">
        <v>0</v>
      </c>
      <c r="I151" s="123">
        <v>0</v>
      </c>
      <c r="J151" s="123">
        <v>0</v>
      </c>
      <c r="K151" s="123">
        <v>0</v>
      </c>
      <c r="L151" s="123">
        <v>0</v>
      </c>
      <c r="M151" s="123">
        <v>0</v>
      </c>
      <c r="N151" s="123">
        <v>0</v>
      </c>
      <c r="O151" s="123">
        <v>0</v>
      </c>
      <c r="P151" s="123">
        <v>0</v>
      </c>
      <c r="Q151" s="123">
        <v>0</v>
      </c>
      <c r="R151" s="123">
        <v>0</v>
      </c>
      <c r="S151" s="123">
        <v>0</v>
      </c>
      <c r="T151" s="123">
        <v>0</v>
      </c>
      <c r="U151" s="123">
        <v>0</v>
      </c>
      <c r="V151" s="123">
        <v>0</v>
      </c>
      <c r="W151" s="123">
        <v>0</v>
      </c>
      <c r="X151" s="123">
        <v>0</v>
      </c>
      <c r="Y151" s="123">
        <v>0</v>
      </c>
      <c r="Z151" s="123">
        <v>0</v>
      </c>
      <c r="AA151" s="123">
        <v>0</v>
      </c>
      <c r="AB151" s="123">
        <v>0</v>
      </c>
      <c r="AC151" s="123">
        <v>0</v>
      </c>
      <c r="AD151" s="123">
        <v>0</v>
      </c>
      <c r="AE151" s="123">
        <v>0</v>
      </c>
      <c r="AF151" s="123">
        <v>0</v>
      </c>
      <c r="AG151" s="123">
        <v>0</v>
      </c>
      <c r="AH151" s="123">
        <v>0</v>
      </c>
      <c r="AI151" s="123">
        <v>0</v>
      </c>
      <c r="AJ151" s="123">
        <v>0</v>
      </c>
      <c r="AK151" s="123">
        <v>0</v>
      </c>
      <c r="AL151" s="123">
        <v>0</v>
      </c>
      <c r="AM151" s="123">
        <v>0</v>
      </c>
      <c r="AN151" s="123">
        <v>0</v>
      </c>
      <c r="AO151" s="123">
        <v>0</v>
      </c>
      <c r="AP151" s="123">
        <v>0</v>
      </c>
      <c r="AQ151" s="123">
        <v>0</v>
      </c>
      <c r="AR151" s="123">
        <v>0</v>
      </c>
      <c r="AS151" s="123">
        <v>0</v>
      </c>
      <c r="AT151" s="123">
        <v>0</v>
      </c>
      <c r="AU151" s="123">
        <v>0</v>
      </c>
      <c r="AV151" s="123">
        <v>0</v>
      </c>
      <c r="AW151" s="123">
        <v>0</v>
      </c>
      <c r="AX151" s="123">
        <v>0</v>
      </c>
      <c r="AY151" s="123">
        <v>0</v>
      </c>
      <c r="AZ151" s="123">
        <v>0</v>
      </c>
      <c r="BA151" s="123">
        <v>0</v>
      </c>
      <c r="BB151" s="123">
        <v>0</v>
      </c>
      <c r="BC151" s="123">
        <v>0</v>
      </c>
      <c r="BD151" s="123">
        <v>0</v>
      </c>
      <c r="BE151" s="123">
        <v>0</v>
      </c>
      <c r="BF151" s="123">
        <v>0</v>
      </c>
      <c r="BG151" s="123">
        <v>0</v>
      </c>
    </row>
    <row r="152" spans="1:59" ht="15" x14ac:dyDescent="0.25">
      <c r="A152" s="198"/>
      <c r="B152" s="122">
        <v>1</v>
      </c>
      <c r="C152" s="122">
        <v>1</v>
      </c>
      <c r="D152" s="122">
        <v>1</v>
      </c>
      <c r="E152" s="123">
        <v>0</v>
      </c>
      <c r="F152" s="123">
        <v>0</v>
      </c>
      <c r="G152" s="123">
        <v>0</v>
      </c>
      <c r="H152" s="123">
        <v>0</v>
      </c>
      <c r="I152" s="123">
        <v>0</v>
      </c>
      <c r="J152" s="123">
        <v>0</v>
      </c>
      <c r="K152" s="123">
        <v>0</v>
      </c>
      <c r="L152" s="123">
        <v>0</v>
      </c>
      <c r="M152" s="123">
        <v>0</v>
      </c>
      <c r="N152" s="123">
        <v>0</v>
      </c>
      <c r="O152" s="123">
        <v>0</v>
      </c>
      <c r="P152" s="123">
        <v>0</v>
      </c>
      <c r="Q152" s="123">
        <v>0</v>
      </c>
      <c r="R152" s="123">
        <v>0</v>
      </c>
      <c r="S152" s="123">
        <v>0</v>
      </c>
      <c r="T152" s="123">
        <v>0</v>
      </c>
      <c r="U152" s="123">
        <v>0</v>
      </c>
      <c r="V152" s="123">
        <v>0</v>
      </c>
      <c r="W152" s="123">
        <v>0</v>
      </c>
      <c r="X152" s="123">
        <v>0</v>
      </c>
      <c r="Y152" s="123">
        <v>0</v>
      </c>
      <c r="Z152" s="123">
        <v>0</v>
      </c>
      <c r="AA152" s="123">
        <v>0</v>
      </c>
      <c r="AB152" s="123">
        <v>0</v>
      </c>
      <c r="AC152" s="123">
        <v>0</v>
      </c>
      <c r="AD152" s="123">
        <v>0</v>
      </c>
      <c r="AE152" s="123">
        <v>0</v>
      </c>
      <c r="AF152" s="123">
        <v>0</v>
      </c>
      <c r="AG152" s="123">
        <v>0</v>
      </c>
      <c r="AH152" s="123">
        <v>0</v>
      </c>
      <c r="AI152" s="123">
        <v>0</v>
      </c>
      <c r="AJ152" s="123">
        <v>0</v>
      </c>
      <c r="AK152" s="123">
        <v>0</v>
      </c>
      <c r="AL152" s="123">
        <v>0</v>
      </c>
      <c r="AM152" s="123">
        <v>0</v>
      </c>
      <c r="AN152" s="123">
        <v>0</v>
      </c>
      <c r="AO152" s="123">
        <v>0</v>
      </c>
      <c r="AP152" s="123">
        <v>0</v>
      </c>
      <c r="AQ152" s="123">
        <v>0</v>
      </c>
      <c r="AR152" s="123">
        <v>0</v>
      </c>
      <c r="AS152" s="123">
        <v>0</v>
      </c>
      <c r="AT152" s="123">
        <v>0</v>
      </c>
      <c r="AU152" s="123">
        <v>0</v>
      </c>
      <c r="AV152" s="123">
        <v>0</v>
      </c>
      <c r="AW152" s="123">
        <v>0</v>
      </c>
      <c r="AX152" s="123">
        <v>0</v>
      </c>
      <c r="AY152" s="123">
        <v>0</v>
      </c>
      <c r="AZ152" s="123">
        <v>0</v>
      </c>
      <c r="BA152" s="123">
        <v>0</v>
      </c>
      <c r="BB152" s="123">
        <v>0</v>
      </c>
      <c r="BC152" s="123">
        <v>0</v>
      </c>
      <c r="BD152" s="123">
        <v>0</v>
      </c>
      <c r="BE152" s="123">
        <v>0</v>
      </c>
      <c r="BF152" s="123">
        <v>0</v>
      </c>
      <c r="BG152" s="123">
        <v>0</v>
      </c>
    </row>
    <row r="153" spans="1:59" ht="15" x14ac:dyDescent="0.25">
      <c r="A153" s="198"/>
      <c r="B153" s="122">
        <v>1</v>
      </c>
      <c r="C153" s="122">
        <v>1</v>
      </c>
      <c r="D153" s="122">
        <v>1</v>
      </c>
      <c r="E153" s="123">
        <v>0</v>
      </c>
      <c r="F153" s="123">
        <v>0</v>
      </c>
      <c r="G153" s="123">
        <v>0</v>
      </c>
      <c r="H153" s="123">
        <v>0</v>
      </c>
      <c r="I153" s="123">
        <v>0</v>
      </c>
      <c r="J153" s="123">
        <v>0</v>
      </c>
      <c r="K153" s="123">
        <v>0</v>
      </c>
      <c r="L153" s="123">
        <v>0</v>
      </c>
      <c r="M153" s="123">
        <v>0</v>
      </c>
      <c r="N153" s="123">
        <v>0</v>
      </c>
      <c r="O153" s="123">
        <v>0</v>
      </c>
      <c r="P153" s="123">
        <v>0</v>
      </c>
      <c r="Q153" s="123">
        <v>0</v>
      </c>
      <c r="R153" s="123">
        <v>0</v>
      </c>
      <c r="S153" s="123">
        <v>0</v>
      </c>
      <c r="T153" s="123">
        <v>0</v>
      </c>
      <c r="U153" s="123">
        <v>0</v>
      </c>
      <c r="V153" s="123">
        <v>0</v>
      </c>
      <c r="W153" s="123">
        <v>0</v>
      </c>
      <c r="X153" s="123">
        <v>0</v>
      </c>
      <c r="Y153" s="123">
        <v>0</v>
      </c>
      <c r="Z153" s="123">
        <v>0</v>
      </c>
      <c r="AA153" s="123">
        <v>0</v>
      </c>
      <c r="AB153" s="123">
        <v>0</v>
      </c>
      <c r="AC153" s="123">
        <v>0</v>
      </c>
      <c r="AD153" s="123">
        <v>0</v>
      </c>
      <c r="AE153" s="123">
        <v>0</v>
      </c>
      <c r="AF153" s="123">
        <v>0</v>
      </c>
      <c r="AG153" s="123">
        <v>0</v>
      </c>
      <c r="AH153" s="123">
        <v>0</v>
      </c>
      <c r="AI153" s="123">
        <v>0</v>
      </c>
      <c r="AJ153" s="123">
        <v>0</v>
      </c>
      <c r="AK153" s="123">
        <v>0</v>
      </c>
      <c r="AL153" s="123">
        <v>0</v>
      </c>
      <c r="AM153" s="123">
        <v>0</v>
      </c>
      <c r="AN153" s="123">
        <v>0</v>
      </c>
      <c r="AO153" s="123">
        <v>0</v>
      </c>
      <c r="AP153" s="123">
        <v>0</v>
      </c>
      <c r="AQ153" s="123">
        <v>0</v>
      </c>
      <c r="AR153" s="123">
        <v>0</v>
      </c>
      <c r="AS153" s="123">
        <v>0</v>
      </c>
      <c r="AT153" s="123">
        <v>0</v>
      </c>
      <c r="AU153" s="123">
        <v>0</v>
      </c>
      <c r="AV153" s="123">
        <v>0</v>
      </c>
      <c r="AW153" s="123">
        <v>0</v>
      </c>
      <c r="AX153" s="123">
        <v>0</v>
      </c>
      <c r="AY153" s="123">
        <v>0</v>
      </c>
      <c r="AZ153" s="123">
        <v>0</v>
      </c>
      <c r="BA153" s="123">
        <v>0</v>
      </c>
      <c r="BB153" s="123">
        <v>0</v>
      </c>
      <c r="BC153" s="123">
        <v>0</v>
      </c>
      <c r="BD153" s="123">
        <v>0</v>
      </c>
      <c r="BE153" s="123">
        <v>0</v>
      </c>
      <c r="BF153" s="123">
        <v>0</v>
      </c>
      <c r="BG153" s="123">
        <v>0</v>
      </c>
    </row>
    <row r="154" spans="1:59" ht="15" x14ac:dyDescent="0.25">
      <c r="A154" s="198"/>
      <c r="B154" s="122">
        <v>1</v>
      </c>
      <c r="C154" s="122">
        <v>1</v>
      </c>
      <c r="D154" s="122">
        <v>1</v>
      </c>
      <c r="E154" s="123">
        <v>0</v>
      </c>
      <c r="F154" s="123">
        <v>0</v>
      </c>
      <c r="G154" s="123">
        <v>0</v>
      </c>
      <c r="H154" s="123">
        <v>0</v>
      </c>
      <c r="I154" s="123">
        <v>0</v>
      </c>
      <c r="J154" s="123">
        <v>0</v>
      </c>
      <c r="K154" s="123">
        <v>0</v>
      </c>
      <c r="L154" s="123">
        <v>0</v>
      </c>
      <c r="M154" s="123">
        <v>0</v>
      </c>
      <c r="N154" s="123">
        <v>0</v>
      </c>
      <c r="O154" s="123">
        <v>0</v>
      </c>
      <c r="P154" s="123">
        <v>0</v>
      </c>
      <c r="Q154" s="123">
        <v>0</v>
      </c>
      <c r="R154" s="123">
        <v>0</v>
      </c>
      <c r="S154" s="123">
        <v>0</v>
      </c>
      <c r="T154" s="123">
        <v>0</v>
      </c>
      <c r="U154" s="123">
        <v>0</v>
      </c>
      <c r="V154" s="123">
        <v>0</v>
      </c>
      <c r="W154" s="123">
        <v>0</v>
      </c>
      <c r="X154" s="123">
        <v>0</v>
      </c>
      <c r="Y154" s="123">
        <v>0</v>
      </c>
      <c r="Z154" s="123">
        <v>0</v>
      </c>
      <c r="AA154" s="123">
        <v>0</v>
      </c>
      <c r="AB154" s="123">
        <v>0</v>
      </c>
      <c r="AC154" s="123">
        <v>0</v>
      </c>
      <c r="AD154" s="123">
        <v>0</v>
      </c>
      <c r="AE154" s="123">
        <v>0</v>
      </c>
      <c r="AF154" s="123">
        <v>0</v>
      </c>
      <c r="AG154" s="123">
        <v>0</v>
      </c>
      <c r="AH154" s="123">
        <v>0</v>
      </c>
      <c r="AI154" s="123">
        <v>0</v>
      </c>
      <c r="AJ154" s="123">
        <v>0</v>
      </c>
      <c r="AK154" s="123">
        <v>0</v>
      </c>
      <c r="AL154" s="123">
        <v>0</v>
      </c>
      <c r="AM154" s="123">
        <v>0</v>
      </c>
      <c r="AN154" s="123">
        <v>0</v>
      </c>
      <c r="AO154" s="123">
        <v>0</v>
      </c>
      <c r="AP154" s="123">
        <v>0</v>
      </c>
      <c r="AQ154" s="123">
        <v>0</v>
      </c>
      <c r="AR154" s="123">
        <v>0</v>
      </c>
      <c r="AS154" s="123">
        <v>0</v>
      </c>
      <c r="AT154" s="123">
        <v>0</v>
      </c>
      <c r="AU154" s="123">
        <v>0</v>
      </c>
      <c r="AV154" s="123">
        <v>0</v>
      </c>
      <c r="AW154" s="123">
        <v>0</v>
      </c>
      <c r="AX154" s="123">
        <v>0</v>
      </c>
      <c r="AY154" s="123">
        <v>0</v>
      </c>
      <c r="AZ154" s="123">
        <v>0</v>
      </c>
      <c r="BA154" s="123">
        <v>0</v>
      </c>
      <c r="BB154" s="123">
        <v>0</v>
      </c>
      <c r="BC154" s="123">
        <v>0</v>
      </c>
      <c r="BD154" s="123">
        <v>0</v>
      </c>
      <c r="BE154" s="123">
        <v>0</v>
      </c>
      <c r="BF154" s="123">
        <v>0</v>
      </c>
      <c r="BG154" s="123">
        <v>0</v>
      </c>
    </row>
    <row r="155" spans="1:59" ht="15" x14ac:dyDescent="0.25">
      <c r="A155" s="198"/>
      <c r="B155" s="122">
        <v>1</v>
      </c>
      <c r="C155" s="122">
        <v>1</v>
      </c>
      <c r="D155" s="122">
        <v>1</v>
      </c>
      <c r="E155" s="123">
        <v>0</v>
      </c>
      <c r="F155" s="123">
        <v>0</v>
      </c>
      <c r="G155" s="123">
        <v>0</v>
      </c>
      <c r="H155" s="123">
        <v>0</v>
      </c>
      <c r="I155" s="123">
        <v>0</v>
      </c>
      <c r="J155" s="123">
        <v>0</v>
      </c>
      <c r="K155" s="123">
        <v>0</v>
      </c>
      <c r="L155" s="123">
        <v>0</v>
      </c>
      <c r="M155" s="123">
        <v>0</v>
      </c>
      <c r="N155" s="123">
        <v>0</v>
      </c>
      <c r="O155" s="123">
        <v>0</v>
      </c>
      <c r="P155" s="123">
        <v>0</v>
      </c>
      <c r="Q155" s="123">
        <v>0</v>
      </c>
      <c r="R155" s="123">
        <v>0</v>
      </c>
      <c r="S155" s="123">
        <v>0</v>
      </c>
      <c r="T155" s="123">
        <v>0</v>
      </c>
      <c r="U155" s="123">
        <v>0</v>
      </c>
      <c r="V155" s="123">
        <v>0</v>
      </c>
      <c r="W155" s="123">
        <v>0</v>
      </c>
      <c r="X155" s="123">
        <v>0</v>
      </c>
      <c r="Y155" s="123">
        <v>0</v>
      </c>
      <c r="Z155" s="123">
        <v>0</v>
      </c>
      <c r="AA155" s="123">
        <v>0</v>
      </c>
      <c r="AB155" s="123">
        <v>0</v>
      </c>
      <c r="AC155" s="123">
        <v>0</v>
      </c>
      <c r="AD155" s="123">
        <v>0</v>
      </c>
      <c r="AE155" s="123">
        <v>0</v>
      </c>
      <c r="AF155" s="123">
        <v>0</v>
      </c>
      <c r="AG155" s="123">
        <v>0</v>
      </c>
      <c r="AH155" s="123">
        <v>0</v>
      </c>
      <c r="AI155" s="123">
        <v>0</v>
      </c>
      <c r="AJ155" s="123">
        <v>0</v>
      </c>
      <c r="AK155" s="123">
        <v>0</v>
      </c>
      <c r="AL155" s="123">
        <v>0</v>
      </c>
      <c r="AM155" s="123">
        <v>0</v>
      </c>
      <c r="AN155" s="123">
        <v>0</v>
      </c>
      <c r="AO155" s="123">
        <v>0</v>
      </c>
      <c r="AP155" s="123">
        <v>0</v>
      </c>
      <c r="AQ155" s="123">
        <v>0</v>
      </c>
      <c r="AR155" s="123">
        <v>0</v>
      </c>
      <c r="AS155" s="123">
        <v>0</v>
      </c>
      <c r="AT155" s="123">
        <v>0</v>
      </c>
      <c r="AU155" s="123">
        <v>0</v>
      </c>
      <c r="AV155" s="123">
        <v>0</v>
      </c>
      <c r="AW155" s="123">
        <v>0</v>
      </c>
      <c r="AX155" s="123">
        <v>0</v>
      </c>
      <c r="AY155" s="123">
        <v>0</v>
      </c>
      <c r="AZ155" s="123">
        <v>0</v>
      </c>
      <c r="BA155" s="123">
        <v>0</v>
      </c>
      <c r="BB155" s="123">
        <v>0</v>
      </c>
      <c r="BC155" s="123">
        <v>0</v>
      </c>
      <c r="BD155" s="123">
        <v>0</v>
      </c>
      <c r="BE155" s="123">
        <v>0</v>
      </c>
      <c r="BF155" s="123">
        <v>0</v>
      </c>
      <c r="BG155" s="123">
        <v>0</v>
      </c>
    </row>
    <row r="156" spans="1:59" ht="15" x14ac:dyDescent="0.25">
      <c r="A156" s="198"/>
      <c r="B156" s="122">
        <v>1</v>
      </c>
      <c r="C156" s="122">
        <v>1</v>
      </c>
      <c r="D156" s="122">
        <v>1</v>
      </c>
      <c r="E156" s="123">
        <v>0</v>
      </c>
      <c r="F156" s="123">
        <v>0</v>
      </c>
      <c r="G156" s="123">
        <v>0</v>
      </c>
      <c r="H156" s="123">
        <v>0</v>
      </c>
      <c r="I156" s="123">
        <v>0</v>
      </c>
      <c r="J156" s="123">
        <v>0</v>
      </c>
      <c r="K156" s="123">
        <v>0</v>
      </c>
      <c r="L156" s="123">
        <v>0</v>
      </c>
      <c r="M156" s="123">
        <v>0</v>
      </c>
      <c r="N156" s="123">
        <v>0</v>
      </c>
      <c r="O156" s="123">
        <v>0</v>
      </c>
      <c r="P156" s="123">
        <v>0</v>
      </c>
      <c r="Q156" s="123">
        <v>0</v>
      </c>
      <c r="R156" s="123">
        <v>0</v>
      </c>
      <c r="S156" s="123">
        <v>0</v>
      </c>
      <c r="T156" s="123">
        <v>0</v>
      </c>
      <c r="U156" s="123">
        <v>0</v>
      </c>
      <c r="V156" s="123">
        <v>0</v>
      </c>
      <c r="W156" s="123">
        <v>0</v>
      </c>
      <c r="X156" s="123">
        <v>0</v>
      </c>
      <c r="Y156" s="123">
        <v>0</v>
      </c>
      <c r="Z156" s="123">
        <v>0</v>
      </c>
      <c r="AA156" s="123">
        <v>0</v>
      </c>
      <c r="AB156" s="123">
        <v>0</v>
      </c>
      <c r="AC156" s="123">
        <v>0</v>
      </c>
      <c r="AD156" s="123">
        <v>0</v>
      </c>
      <c r="AE156" s="123">
        <v>0</v>
      </c>
      <c r="AF156" s="123">
        <v>0</v>
      </c>
      <c r="AG156" s="123">
        <v>0</v>
      </c>
      <c r="AH156" s="123">
        <v>0</v>
      </c>
      <c r="AI156" s="123">
        <v>0</v>
      </c>
      <c r="AJ156" s="123">
        <v>0</v>
      </c>
      <c r="AK156" s="123">
        <v>0</v>
      </c>
      <c r="AL156" s="123">
        <v>0</v>
      </c>
      <c r="AM156" s="123">
        <v>0</v>
      </c>
      <c r="AN156" s="123">
        <v>0</v>
      </c>
      <c r="AO156" s="123">
        <v>0</v>
      </c>
      <c r="AP156" s="123">
        <v>0</v>
      </c>
      <c r="AQ156" s="123">
        <v>0</v>
      </c>
      <c r="AR156" s="123">
        <v>0</v>
      </c>
      <c r="AS156" s="123">
        <v>0</v>
      </c>
      <c r="AT156" s="123">
        <v>0</v>
      </c>
      <c r="AU156" s="123">
        <v>0</v>
      </c>
      <c r="AV156" s="123">
        <v>0</v>
      </c>
      <c r="AW156" s="123">
        <v>0</v>
      </c>
      <c r="AX156" s="123">
        <v>0</v>
      </c>
      <c r="AY156" s="123">
        <v>0</v>
      </c>
      <c r="AZ156" s="123">
        <v>0</v>
      </c>
      <c r="BA156" s="123">
        <v>0</v>
      </c>
      <c r="BB156" s="123">
        <v>0</v>
      </c>
      <c r="BC156" s="123">
        <v>0</v>
      </c>
      <c r="BD156" s="123">
        <v>0</v>
      </c>
      <c r="BE156" s="123">
        <v>0</v>
      </c>
      <c r="BF156" s="123">
        <v>0</v>
      </c>
      <c r="BG156" s="123">
        <v>0</v>
      </c>
    </row>
    <row r="157" spans="1:59" ht="15" x14ac:dyDescent="0.25">
      <c r="A157" s="198"/>
      <c r="B157" s="122">
        <v>1</v>
      </c>
      <c r="C157" s="122">
        <v>1</v>
      </c>
      <c r="D157" s="122">
        <v>1</v>
      </c>
      <c r="E157" s="123">
        <v>0</v>
      </c>
      <c r="F157" s="123">
        <v>0</v>
      </c>
      <c r="G157" s="123">
        <v>0</v>
      </c>
      <c r="H157" s="123">
        <v>0</v>
      </c>
      <c r="I157" s="123">
        <v>0</v>
      </c>
      <c r="J157" s="123">
        <v>0</v>
      </c>
      <c r="K157" s="123">
        <v>0</v>
      </c>
      <c r="L157" s="123">
        <v>0</v>
      </c>
      <c r="M157" s="123">
        <v>0</v>
      </c>
      <c r="N157" s="123">
        <v>0</v>
      </c>
      <c r="O157" s="123">
        <v>0</v>
      </c>
      <c r="P157" s="123">
        <v>0</v>
      </c>
      <c r="Q157" s="123">
        <v>0</v>
      </c>
      <c r="R157" s="123">
        <v>0</v>
      </c>
      <c r="S157" s="123">
        <v>0</v>
      </c>
      <c r="T157" s="123">
        <v>0</v>
      </c>
      <c r="U157" s="123">
        <v>0</v>
      </c>
      <c r="V157" s="123">
        <v>0</v>
      </c>
      <c r="W157" s="123">
        <v>0</v>
      </c>
      <c r="X157" s="123">
        <v>0</v>
      </c>
      <c r="Y157" s="123">
        <v>0</v>
      </c>
      <c r="Z157" s="123">
        <v>0</v>
      </c>
      <c r="AA157" s="123">
        <v>0</v>
      </c>
      <c r="AB157" s="123">
        <v>0</v>
      </c>
      <c r="AC157" s="123">
        <v>0</v>
      </c>
      <c r="AD157" s="123">
        <v>0</v>
      </c>
      <c r="AE157" s="123">
        <v>0</v>
      </c>
      <c r="AF157" s="123">
        <v>0</v>
      </c>
      <c r="AG157" s="123">
        <v>0</v>
      </c>
      <c r="AH157" s="123">
        <v>0</v>
      </c>
      <c r="AI157" s="123">
        <v>0</v>
      </c>
      <c r="AJ157" s="123">
        <v>0</v>
      </c>
      <c r="AK157" s="123">
        <v>0</v>
      </c>
      <c r="AL157" s="123">
        <v>0</v>
      </c>
      <c r="AM157" s="123">
        <v>0</v>
      </c>
      <c r="AN157" s="123">
        <v>0</v>
      </c>
      <c r="AO157" s="123">
        <v>0</v>
      </c>
      <c r="AP157" s="123">
        <v>0</v>
      </c>
      <c r="AQ157" s="123">
        <v>0</v>
      </c>
      <c r="AR157" s="123">
        <v>0</v>
      </c>
      <c r="AS157" s="123">
        <v>0</v>
      </c>
      <c r="AT157" s="123">
        <v>0</v>
      </c>
      <c r="AU157" s="123">
        <v>0</v>
      </c>
      <c r="AV157" s="123">
        <v>0</v>
      </c>
      <c r="AW157" s="123">
        <v>0</v>
      </c>
      <c r="AX157" s="123">
        <v>0</v>
      </c>
      <c r="AY157" s="123">
        <v>0</v>
      </c>
      <c r="AZ157" s="123">
        <v>0</v>
      </c>
      <c r="BA157" s="123">
        <v>0</v>
      </c>
      <c r="BB157" s="123">
        <v>0</v>
      </c>
      <c r="BC157" s="123">
        <v>0</v>
      </c>
      <c r="BD157" s="123">
        <v>0</v>
      </c>
      <c r="BE157" s="123">
        <v>0</v>
      </c>
      <c r="BF157" s="123">
        <v>0</v>
      </c>
      <c r="BG157" s="123">
        <v>0</v>
      </c>
    </row>
    <row r="158" spans="1:59" ht="15" x14ac:dyDescent="0.25">
      <c r="A158" s="198"/>
      <c r="B158" s="122">
        <v>1</v>
      </c>
      <c r="C158" s="122">
        <v>1</v>
      </c>
      <c r="D158" s="122">
        <v>1</v>
      </c>
      <c r="E158" s="123">
        <v>0</v>
      </c>
      <c r="F158" s="123">
        <v>0</v>
      </c>
      <c r="G158" s="123">
        <v>0</v>
      </c>
      <c r="H158" s="123">
        <v>0</v>
      </c>
      <c r="I158" s="123">
        <v>0</v>
      </c>
      <c r="J158" s="123">
        <v>0</v>
      </c>
      <c r="K158" s="123">
        <v>0</v>
      </c>
      <c r="L158" s="123">
        <v>0</v>
      </c>
      <c r="M158" s="123">
        <v>0</v>
      </c>
      <c r="N158" s="123">
        <v>0</v>
      </c>
      <c r="O158" s="123">
        <v>0</v>
      </c>
      <c r="P158" s="123">
        <v>0</v>
      </c>
      <c r="Q158" s="123">
        <v>0</v>
      </c>
      <c r="R158" s="123">
        <v>0</v>
      </c>
      <c r="S158" s="123">
        <v>0</v>
      </c>
      <c r="T158" s="123">
        <v>0</v>
      </c>
      <c r="U158" s="123">
        <v>0</v>
      </c>
      <c r="V158" s="123">
        <v>0</v>
      </c>
      <c r="W158" s="123">
        <v>0</v>
      </c>
      <c r="X158" s="123">
        <v>0</v>
      </c>
      <c r="Y158" s="123">
        <v>0</v>
      </c>
      <c r="Z158" s="123">
        <v>0</v>
      </c>
      <c r="AA158" s="123">
        <v>0</v>
      </c>
      <c r="AB158" s="123">
        <v>0</v>
      </c>
      <c r="AC158" s="123">
        <v>0</v>
      </c>
      <c r="AD158" s="123">
        <v>0</v>
      </c>
      <c r="AE158" s="123">
        <v>0</v>
      </c>
      <c r="AF158" s="123">
        <v>0</v>
      </c>
      <c r="AG158" s="123">
        <v>0</v>
      </c>
      <c r="AH158" s="123">
        <v>0</v>
      </c>
      <c r="AI158" s="123">
        <v>0</v>
      </c>
      <c r="AJ158" s="123">
        <v>0</v>
      </c>
      <c r="AK158" s="123">
        <v>0</v>
      </c>
      <c r="AL158" s="123">
        <v>0</v>
      </c>
      <c r="AM158" s="123">
        <v>0</v>
      </c>
      <c r="AN158" s="123">
        <v>0</v>
      </c>
      <c r="AO158" s="123">
        <v>0</v>
      </c>
      <c r="AP158" s="123">
        <v>0</v>
      </c>
      <c r="AQ158" s="123">
        <v>0</v>
      </c>
      <c r="AR158" s="123">
        <v>0</v>
      </c>
      <c r="AS158" s="123">
        <v>0</v>
      </c>
      <c r="AT158" s="123">
        <v>0</v>
      </c>
      <c r="AU158" s="123">
        <v>0</v>
      </c>
      <c r="AV158" s="123">
        <v>0</v>
      </c>
      <c r="AW158" s="123">
        <v>0</v>
      </c>
      <c r="AX158" s="123">
        <v>0</v>
      </c>
      <c r="AY158" s="123">
        <v>0</v>
      </c>
      <c r="AZ158" s="123">
        <v>0</v>
      </c>
      <c r="BA158" s="123">
        <v>0</v>
      </c>
      <c r="BB158" s="123">
        <v>0</v>
      </c>
      <c r="BC158" s="123">
        <v>0</v>
      </c>
      <c r="BD158" s="123">
        <v>0</v>
      </c>
      <c r="BE158" s="123">
        <v>0</v>
      </c>
      <c r="BF158" s="123">
        <v>0</v>
      </c>
      <c r="BG158" s="123">
        <v>0</v>
      </c>
    </row>
    <row r="159" spans="1:59" ht="15" x14ac:dyDescent="0.25">
      <c r="A159" s="198"/>
      <c r="B159" s="122">
        <v>1</v>
      </c>
      <c r="C159" s="122">
        <v>1</v>
      </c>
      <c r="D159" s="122">
        <v>1</v>
      </c>
      <c r="E159" s="123">
        <v>0</v>
      </c>
      <c r="F159" s="123">
        <v>0</v>
      </c>
      <c r="G159" s="123">
        <v>0</v>
      </c>
      <c r="H159" s="123">
        <v>0</v>
      </c>
      <c r="I159" s="123">
        <v>0</v>
      </c>
      <c r="J159" s="123">
        <v>0</v>
      </c>
      <c r="K159" s="123">
        <v>0</v>
      </c>
      <c r="L159" s="123">
        <v>0</v>
      </c>
      <c r="M159" s="123">
        <v>0</v>
      </c>
      <c r="N159" s="123">
        <v>0</v>
      </c>
      <c r="O159" s="123">
        <v>0</v>
      </c>
      <c r="P159" s="123">
        <v>0</v>
      </c>
      <c r="Q159" s="123">
        <v>0</v>
      </c>
      <c r="R159" s="123">
        <v>0</v>
      </c>
      <c r="S159" s="123">
        <v>0</v>
      </c>
      <c r="T159" s="123">
        <v>0</v>
      </c>
      <c r="U159" s="123">
        <v>0</v>
      </c>
      <c r="V159" s="123">
        <v>0</v>
      </c>
      <c r="W159" s="123">
        <v>0</v>
      </c>
      <c r="X159" s="123">
        <v>0</v>
      </c>
      <c r="Y159" s="123">
        <v>0</v>
      </c>
      <c r="Z159" s="123">
        <v>0</v>
      </c>
      <c r="AA159" s="123">
        <v>0</v>
      </c>
      <c r="AB159" s="123">
        <v>0</v>
      </c>
      <c r="AC159" s="123">
        <v>0</v>
      </c>
      <c r="AD159" s="123">
        <v>0</v>
      </c>
      <c r="AE159" s="123">
        <v>0</v>
      </c>
      <c r="AF159" s="123">
        <v>0</v>
      </c>
      <c r="AG159" s="123">
        <v>0</v>
      </c>
      <c r="AH159" s="123">
        <v>0</v>
      </c>
      <c r="AI159" s="123">
        <v>0</v>
      </c>
      <c r="AJ159" s="123">
        <v>0</v>
      </c>
      <c r="AK159" s="123">
        <v>0</v>
      </c>
      <c r="AL159" s="123">
        <v>0</v>
      </c>
      <c r="AM159" s="123">
        <v>0</v>
      </c>
      <c r="AN159" s="123">
        <v>0</v>
      </c>
      <c r="AO159" s="123">
        <v>0</v>
      </c>
      <c r="AP159" s="123">
        <v>0</v>
      </c>
      <c r="AQ159" s="123">
        <v>0</v>
      </c>
      <c r="AR159" s="123">
        <v>0</v>
      </c>
      <c r="AS159" s="123">
        <v>0</v>
      </c>
      <c r="AT159" s="123">
        <v>0</v>
      </c>
      <c r="AU159" s="123">
        <v>0</v>
      </c>
      <c r="AV159" s="123">
        <v>0</v>
      </c>
      <c r="AW159" s="123">
        <v>0</v>
      </c>
      <c r="AX159" s="123">
        <v>0</v>
      </c>
      <c r="AY159" s="123">
        <v>0</v>
      </c>
      <c r="AZ159" s="123">
        <v>0</v>
      </c>
      <c r="BA159" s="123">
        <v>0</v>
      </c>
      <c r="BB159" s="123">
        <v>0</v>
      </c>
      <c r="BC159" s="123">
        <v>0</v>
      </c>
      <c r="BD159" s="123">
        <v>0</v>
      </c>
      <c r="BE159" s="123">
        <v>0</v>
      </c>
      <c r="BF159" s="123">
        <v>0</v>
      </c>
      <c r="BG159" s="123">
        <v>0</v>
      </c>
    </row>
    <row r="160" spans="1:59" ht="15" x14ac:dyDescent="0.25">
      <c r="A160" s="198"/>
      <c r="B160" s="122">
        <v>1</v>
      </c>
      <c r="C160" s="122">
        <v>1</v>
      </c>
      <c r="D160" s="122">
        <v>1</v>
      </c>
      <c r="E160" s="123">
        <v>0</v>
      </c>
      <c r="F160" s="123">
        <v>0</v>
      </c>
      <c r="G160" s="123">
        <v>0</v>
      </c>
      <c r="H160" s="123">
        <v>0</v>
      </c>
      <c r="I160" s="123">
        <v>0</v>
      </c>
      <c r="J160" s="123">
        <v>0</v>
      </c>
      <c r="K160" s="123">
        <v>0</v>
      </c>
      <c r="L160" s="123">
        <v>0</v>
      </c>
      <c r="M160" s="123">
        <v>0</v>
      </c>
      <c r="N160" s="123">
        <v>0</v>
      </c>
      <c r="O160" s="123">
        <v>0</v>
      </c>
      <c r="P160" s="123">
        <v>0</v>
      </c>
      <c r="Q160" s="123">
        <v>0</v>
      </c>
      <c r="R160" s="123">
        <v>0</v>
      </c>
      <c r="S160" s="123">
        <v>0</v>
      </c>
      <c r="T160" s="123">
        <v>0</v>
      </c>
      <c r="U160" s="123">
        <v>0</v>
      </c>
      <c r="V160" s="123">
        <v>0</v>
      </c>
      <c r="W160" s="123">
        <v>0</v>
      </c>
      <c r="X160" s="123">
        <v>0</v>
      </c>
      <c r="Y160" s="123">
        <v>0</v>
      </c>
      <c r="Z160" s="123">
        <v>0</v>
      </c>
      <c r="AA160" s="123">
        <v>0</v>
      </c>
      <c r="AB160" s="123">
        <v>0</v>
      </c>
      <c r="AC160" s="123">
        <v>0</v>
      </c>
      <c r="AD160" s="123">
        <v>0</v>
      </c>
      <c r="AE160" s="123">
        <v>0</v>
      </c>
      <c r="AF160" s="123">
        <v>0</v>
      </c>
      <c r="AG160" s="123">
        <v>0</v>
      </c>
      <c r="AH160" s="123">
        <v>0</v>
      </c>
      <c r="AI160" s="123">
        <v>0</v>
      </c>
      <c r="AJ160" s="123">
        <v>0</v>
      </c>
      <c r="AK160" s="123">
        <v>0</v>
      </c>
      <c r="AL160" s="123">
        <v>0</v>
      </c>
      <c r="AM160" s="123">
        <v>0</v>
      </c>
      <c r="AN160" s="123">
        <v>0</v>
      </c>
      <c r="AO160" s="123">
        <v>0</v>
      </c>
      <c r="AP160" s="123">
        <v>0</v>
      </c>
      <c r="AQ160" s="123">
        <v>0</v>
      </c>
      <c r="AR160" s="123">
        <v>0</v>
      </c>
      <c r="AS160" s="123">
        <v>0</v>
      </c>
      <c r="AT160" s="123">
        <v>0</v>
      </c>
      <c r="AU160" s="123">
        <v>0</v>
      </c>
      <c r="AV160" s="123">
        <v>0</v>
      </c>
      <c r="AW160" s="123">
        <v>0</v>
      </c>
      <c r="AX160" s="123">
        <v>0</v>
      </c>
      <c r="AY160" s="123">
        <v>0</v>
      </c>
      <c r="AZ160" s="123">
        <v>0</v>
      </c>
      <c r="BA160" s="123">
        <v>0</v>
      </c>
      <c r="BB160" s="123">
        <v>0</v>
      </c>
      <c r="BC160" s="123">
        <v>0</v>
      </c>
      <c r="BD160" s="123">
        <v>0</v>
      </c>
      <c r="BE160" s="123">
        <v>0</v>
      </c>
      <c r="BF160" s="123">
        <v>0</v>
      </c>
      <c r="BG160" s="123">
        <v>0</v>
      </c>
    </row>
    <row r="161" spans="1:59" ht="15" x14ac:dyDescent="0.25">
      <c r="A161" s="198"/>
      <c r="B161" s="122">
        <v>1</v>
      </c>
      <c r="C161" s="122">
        <v>1</v>
      </c>
      <c r="D161" s="122">
        <v>1</v>
      </c>
      <c r="E161" s="123">
        <v>0</v>
      </c>
      <c r="F161" s="123">
        <v>0</v>
      </c>
      <c r="G161" s="123">
        <v>0</v>
      </c>
      <c r="H161" s="123">
        <v>0</v>
      </c>
      <c r="I161" s="123">
        <v>0</v>
      </c>
      <c r="J161" s="123">
        <v>0</v>
      </c>
      <c r="K161" s="123">
        <v>0</v>
      </c>
      <c r="L161" s="123">
        <v>0</v>
      </c>
      <c r="M161" s="123">
        <v>0</v>
      </c>
      <c r="N161" s="123">
        <v>0</v>
      </c>
      <c r="O161" s="123">
        <v>0</v>
      </c>
      <c r="P161" s="123">
        <v>0</v>
      </c>
      <c r="Q161" s="123">
        <v>0</v>
      </c>
      <c r="R161" s="123">
        <v>0</v>
      </c>
      <c r="S161" s="123">
        <v>0</v>
      </c>
      <c r="T161" s="123">
        <v>0</v>
      </c>
      <c r="U161" s="123">
        <v>0</v>
      </c>
      <c r="V161" s="123">
        <v>0</v>
      </c>
      <c r="W161" s="123">
        <v>0</v>
      </c>
      <c r="X161" s="123">
        <v>0</v>
      </c>
      <c r="Y161" s="123">
        <v>0</v>
      </c>
      <c r="Z161" s="123">
        <v>0</v>
      </c>
      <c r="AA161" s="123">
        <v>0</v>
      </c>
      <c r="AB161" s="123">
        <v>0</v>
      </c>
      <c r="AC161" s="123">
        <v>0</v>
      </c>
      <c r="AD161" s="123">
        <v>0</v>
      </c>
      <c r="AE161" s="123">
        <v>0</v>
      </c>
      <c r="AF161" s="123">
        <v>0</v>
      </c>
      <c r="AG161" s="123">
        <v>0</v>
      </c>
      <c r="AH161" s="123">
        <v>0</v>
      </c>
      <c r="AI161" s="123">
        <v>0</v>
      </c>
      <c r="AJ161" s="123">
        <v>0</v>
      </c>
      <c r="AK161" s="123">
        <v>0</v>
      </c>
      <c r="AL161" s="123">
        <v>0</v>
      </c>
      <c r="AM161" s="123">
        <v>0</v>
      </c>
      <c r="AN161" s="123">
        <v>0</v>
      </c>
      <c r="AO161" s="123">
        <v>0</v>
      </c>
      <c r="AP161" s="123">
        <v>0</v>
      </c>
      <c r="AQ161" s="123">
        <v>0</v>
      </c>
      <c r="AR161" s="123">
        <v>0</v>
      </c>
      <c r="AS161" s="123">
        <v>0</v>
      </c>
      <c r="AT161" s="123">
        <v>0</v>
      </c>
      <c r="AU161" s="123">
        <v>0</v>
      </c>
      <c r="AV161" s="123">
        <v>0</v>
      </c>
      <c r="AW161" s="123">
        <v>0</v>
      </c>
      <c r="AX161" s="123">
        <v>0</v>
      </c>
      <c r="AY161" s="123">
        <v>0</v>
      </c>
      <c r="AZ161" s="123">
        <v>0</v>
      </c>
      <c r="BA161" s="123">
        <v>0</v>
      </c>
      <c r="BB161" s="123">
        <v>0</v>
      </c>
      <c r="BC161" s="123">
        <v>0</v>
      </c>
      <c r="BD161" s="123">
        <v>0</v>
      </c>
      <c r="BE161" s="123">
        <v>0</v>
      </c>
      <c r="BF161" s="123">
        <v>0</v>
      </c>
      <c r="BG161" s="123">
        <v>0</v>
      </c>
    </row>
    <row r="162" spans="1:59" ht="15" x14ac:dyDescent="0.25">
      <c r="A162" s="198"/>
      <c r="B162" s="122">
        <v>1</v>
      </c>
      <c r="C162" s="122">
        <v>1</v>
      </c>
      <c r="D162" s="122">
        <v>1</v>
      </c>
      <c r="E162" s="123">
        <v>0</v>
      </c>
      <c r="F162" s="123">
        <v>0</v>
      </c>
      <c r="G162" s="123">
        <v>0</v>
      </c>
      <c r="H162" s="123">
        <v>0</v>
      </c>
      <c r="I162" s="123">
        <v>0</v>
      </c>
      <c r="J162" s="123">
        <v>0</v>
      </c>
      <c r="K162" s="123">
        <v>0</v>
      </c>
      <c r="L162" s="123">
        <v>0</v>
      </c>
      <c r="M162" s="123">
        <v>0</v>
      </c>
      <c r="N162" s="123">
        <v>0</v>
      </c>
      <c r="O162" s="123">
        <v>0</v>
      </c>
      <c r="P162" s="123">
        <v>0</v>
      </c>
      <c r="Q162" s="123">
        <v>0</v>
      </c>
      <c r="R162" s="123">
        <v>0</v>
      </c>
      <c r="S162" s="123">
        <v>0</v>
      </c>
      <c r="T162" s="123">
        <v>0</v>
      </c>
      <c r="U162" s="123">
        <v>0</v>
      </c>
      <c r="V162" s="123">
        <v>0</v>
      </c>
      <c r="W162" s="123">
        <v>0</v>
      </c>
      <c r="X162" s="123">
        <v>0</v>
      </c>
      <c r="Y162" s="123">
        <v>0</v>
      </c>
      <c r="Z162" s="123">
        <v>0</v>
      </c>
      <c r="AA162" s="123">
        <v>0</v>
      </c>
      <c r="AB162" s="123">
        <v>0</v>
      </c>
      <c r="AC162" s="123">
        <v>0</v>
      </c>
      <c r="AD162" s="123">
        <v>0</v>
      </c>
      <c r="AE162" s="123">
        <v>0</v>
      </c>
      <c r="AF162" s="123">
        <v>0</v>
      </c>
      <c r="AG162" s="123">
        <v>0</v>
      </c>
      <c r="AH162" s="123">
        <v>0</v>
      </c>
      <c r="AI162" s="123">
        <v>0</v>
      </c>
      <c r="AJ162" s="123">
        <v>0</v>
      </c>
      <c r="AK162" s="123">
        <v>0</v>
      </c>
      <c r="AL162" s="123">
        <v>0</v>
      </c>
      <c r="AM162" s="123">
        <v>0</v>
      </c>
      <c r="AN162" s="123">
        <v>0</v>
      </c>
      <c r="AO162" s="123">
        <v>0</v>
      </c>
      <c r="AP162" s="123">
        <v>0</v>
      </c>
      <c r="AQ162" s="123">
        <v>0</v>
      </c>
      <c r="AR162" s="123">
        <v>0</v>
      </c>
      <c r="AS162" s="123">
        <v>0</v>
      </c>
      <c r="AT162" s="123">
        <v>0</v>
      </c>
      <c r="AU162" s="123">
        <v>0</v>
      </c>
      <c r="AV162" s="123">
        <v>0</v>
      </c>
      <c r="AW162" s="123">
        <v>0</v>
      </c>
      <c r="AX162" s="123">
        <v>0</v>
      </c>
      <c r="AY162" s="123">
        <v>0</v>
      </c>
      <c r="AZ162" s="123">
        <v>0</v>
      </c>
      <c r="BA162" s="123">
        <v>0</v>
      </c>
      <c r="BB162" s="123">
        <v>0</v>
      </c>
      <c r="BC162" s="123">
        <v>0</v>
      </c>
      <c r="BD162" s="123">
        <v>0</v>
      </c>
      <c r="BE162" s="123">
        <v>0</v>
      </c>
      <c r="BF162" s="123">
        <v>0</v>
      </c>
      <c r="BG162" s="123">
        <v>0</v>
      </c>
    </row>
    <row r="163" spans="1:59" ht="15" x14ac:dyDescent="0.25">
      <c r="A163" s="198"/>
      <c r="B163" s="122">
        <v>1</v>
      </c>
      <c r="C163" s="122">
        <v>1</v>
      </c>
      <c r="D163" s="122">
        <v>1</v>
      </c>
      <c r="E163" s="123">
        <v>0</v>
      </c>
      <c r="F163" s="123">
        <v>0</v>
      </c>
      <c r="G163" s="123">
        <v>0</v>
      </c>
      <c r="H163" s="123">
        <v>0</v>
      </c>
      <c r="I163" s="123">
        <v>0</v>
      </c>
      <c r="J163" s="123">
        <v>0</v>
      </c>
      <c r="K163" s="123">
        <v>0</v>
      </c>
      <c r="L163" s="123">
        <v>0</v>
      </c>
      <c r="M163" s="123">
        <v>0</v>
      </c>
      <c r="N163" s="123">
        <v>0</v>
      </c>
      <c r="O163" s="123">
        <v>0</v>
      </c>
      <c r="P163" s="123">
        <v>0</v>
      </c>
      <c r="Q163" s="123">
        <v>0</v>
      </c>
      <c r="R163" s="123">
        <v>0</v>
      </c>
      <c r="S163" s="123">
        <v>0</v>
      </c>
      <c r="T163" s="123">
        <v>0</v>
      </c>
      <c r="U163" s="123">
        <v>0</v>
      </c>
      <c r="V163" s="123">
        <v>0</v>
      </c>
      <c r="W163" s="123">
        <v>0</v>
      </c>
      <c r="X163" s="123">
        <v>0</v>
      </c>
      <c r="Y163" s="123">
        <v>0</v>
      </c>
      <c r="Z163" s="123">
        <v>0</v>
      </c>
      <c r="AA163" s="123">
        <v>0</v>
      </c>
      <c r="AB163" s="123">
        <v>0</v>
      </c>
      <c r="AC163" s="123">
        <v>0</v>
      </c>
      <c r="AD163" s="123">
        <v>0</v>
      </c>
      <c r="AE163" s="123">
        <v>0</v>
      </c>
      <c r="AF163" s="123">
        <v>0</v>
      </c>
      <c r="AG163" s="123">
        <v>0</v>
      </c>
      <c r="AH163" s="123">
        <v>0</v>
      </c>
      <c r="AI163" s="123">
        <v>0</v>
      </c>
      <c r="AJ163" s="123">
        <v>0</v>
      </c>
      <c r="AK163" s="123">
        <v>0</v>
      </c>
      <c r="AL163" s="123">
        <v>0</v>
      </c>
      <c r="AM163" s="123">
        <v>0</v>
      </c>
      <c r="AN163" s="123">
        <v>0</v>
      </c>
      <c r="AO163" s="123">
        <v>0</v>
      </c>
      <c r="AP163" s="123">
        <v>0</v>
      </c>
      <c r="AQ163" s="123">
        <v>0</v>
      </c>
      <c r="AR163" s="123">
        <v>0</v>
      </c>
      <c r="AS163" s="123">
        <v>0</v>
      </c>
      <c r="AT163" s="123">
        <v>0</v>
      </c>
      <c r="AU163" s="123">
        <v>0</v>
      </c>
      <c r="AV163" s="123">
        <v>0</v>
      </c>
      <c r="AW163" s="123">
        <v>0</v>
      </c>
      <c r="AX163" s="123">
        <v>0</v>
      </c>
      <c r="AY163" s="123">
        <v>0</v>
      </c>
      <c r="AZ163" s="123">
        <v>0</v>
      </c>
      <c r="BA163" s="123">
        <v>0</v>
      </c>
      <c r="BB163" s="123">
        <v>0</v>
      </c>
      <c r="BC163" s="123">
        <v>0</v>
      </c>
      <c r="BD163" s="123">
        <v>0</v>
      </c>
      <c r="BE163" s="123">
        <v>0</v>
      </c>
      <c r="BF163" s="123">
        <v>0</v>
      </c>
      <c r="BG163" s="123">
        <v>0</v>
      </c>
    </row>
    <row r="164" spans="1:59" ht="15" x14ac:dyDescent="0.25">
      <c r="A164" s="198"/>
      <c r="B164" s="122">
        <v>1</v>
      </c>
      <c r="C164" s="122">
        <v>1</v>
      </c>
      <c r="D164" s="122">
        <v>1</v>
      </c>
      <c r="E164" s="123">
        <v>0</v>
      </c>
      <c r="F164" s="123">
        <v>0</v>
      </c>
      <c r="G164" s="123">
        <v>0</v>
      </c>
      <c r="H164" s="123">
        <v>0</v>
      </c>
      <c r="I164" s="123">
        <v>0</v>
      </c>
      <c r="J164" s="123">
        <v>0</v>
      </c>
      <c r="K164" s="123">
        <v>0</v>
      </c>
      <c r="L164" s="123">
        <v>0</v>
      </c>
      <c r="M164" s="123">
        <v>0</v>
      </c>
      <c r="N164" s="123">
        <v>0</v>
      </c>
      <c r="O164" s="123">
        <v>0</v>
      </c>
      <c r="P164" s="123">
        <v>0</v>
      </c>
      <c r="Q164" s="123">
        <v>0</v>
      </c>
      <c r="R164" s="123">
        <v>0</v>
      </c>
      <c r="S164" s="123">
        <v>0</v>
      </c>
      <c r="T164" s="123">
        <v>0</v>
      </c>
      <c r="U164" s="123">
        <v>0</v>
      </c>
      <c r="V164" s="123">
        <v>0</v>
      </c>
      <c r="W164" s="123">
        <v>0</v>
      </c>
      <c r="X164" s="123">
        <v>0</v>
      </c>
      <c r="Y164" s="123">
        <v>0</v>
      </c>
      <c r="Z164" s="123">
        <v>0</v>
      </c>
      <c r="AA164" s="123">
        <v>0</v>
      </c>
      <c r="AB164" s="123">
        <v>0</v>
      </c>
      <c r="AC164" s="123">
        <v>0</v>
      </c>
      <c r="AD164" s="123">
        <v>0</v>
      </c>
      <c r="AE164" s="123">
        <v>0</v>
      </c>
      <c r="AF164" s="123">
        <v>0</v>
      </c>
      <c r="AG164" s="123">
        <v>0</v>
      </c>
      <c r="AH164" s="123">
        <v>0</v>
      </c>
      <c r="AI164" s="123">
        <v>0</v>
      </c>
      <c r="AJ164" s="123">
        <v>0</v>
      </c>
      <c r="AK164" s="123">
        <v>0</v>
      </c>
      <c r="AL164" s="123">
        <v>0</v>
      </c>
      <c r="AM164" s="123">
        <v>0</v>
      </c>
      <c r="AN164" s="123">
        <v>0</v>
      </c>
      <c r="AO164" s="123">
        <v>0</v>
      </c>
      <c r="AP164" s="123">
        <v>0</v>
      </c>
      <c r="AQ164" s="123">
        <v>0</v>
      </c>
      <c r="AR164" s="123">
        <v>0</v>
      </c>
      <c r="AS164" s="123">
        <v>0</v>
      </c>
      <c r="AT164" s="123">
        <v>0</v>
      </c>
      <c r="AU164" s="123">
        <v>0</v>
      </c>
      <c r="AV164" s="123">
        <v>0</v>
      </c>
      <c r="AW164" s="123">
        <v>0</v>
      </c>
      <c r="AX164" s="123">
        <v>0</v>
      </c>
      <c r="AY164" s="123">
        <v>0</v>
      </c>
      <c r="AZ164" s="123">
        <v>0</v>
      </c>
      <c r="BA164" s="123">
        <v>0</v>
      </c>
      <c r="BB164" s="123">
        <v>0</v>
      </c>
      <c r="BC164" s="123">
        <v>0</v>
      </c>
      <c r="BD164" s="123">
        <v>0</v>
      </c>
      <c r="BE164" s="123">
        <v>0</v>
      </c>
      <c r="BF164" s="123">
        <v>0</v>
      </c>
      <c r="BG164" s="123">
        <v>0</v>
      </c>
    </row>
    <row r="165" spans="1:59" ht="15" x14ac:dyDescent="0.25">
      <c r="A165" s="198"/>
      <c r="B165" s="122">
        <v>1</v>
      </c>
      <c r="C165" s="122">
        <v>1</v>
      </c>
      <c r="D165" s="122">
        <v>1</v>
      </c>
      <c r="E165" s="123">
        <v>0</v>
      </c>
      <c r="F165" s="123">
        <v>0</v>
      </c>
      <c r="G165" s="123">
        <v>0</v>
      </c>
      <c r="H165" s="123">
        <v>0</v>
      </c>
      <c r="I165" s="123">
        <v>0</v>
      </c>
      <c r="J165" s="123">
        <v>0</v>
      </c>
      <c r="K165" s="123">
        <v>0</v>
      </c>
      <c r="L165" s="123">
        <v>0</v>
      </c>
      <c r="M165" s="123">
        <v>0</v>
      </c>
      <c r="N165" s="123">
        <v>0</v>
      </c>
      <c r="O165" s="123">
        <v>0</v>
      </c>
      <c r="P165" s="123">
        <v>0</v>
      </c>
      <c r="Q165" s="123">
        <v>0</v>
      </c>
      <c r="R165" s="123">
        <v>0</v>
      </c>
      <c r="S165" s="123">
        <v>0</v>
      </c>
      <c r="T165" s="123">
        <v>0</v>
      </c>
      <c r="U165" s="123">
        <v>0</v>
      </c>
      <c r="V165" s="123">
        <v>0</v>
      </c>
      <c r="W165" s="123">
        <v>0</v>
      </c>
      <c r="X165" s="123">
        <v>0</v>
      </c>
      <c r="Y165" s="123">
        <v>0</v>
      </c>
      <c r="Z165" s="123">
        <v>0</v>
      </c>
      <c r="AA165" s="123">
        <v>0</v>
      </c>
      <c r="AB165" s="123">
        <v>0</v>
      </c>
      <c r="AC165" s="123">
        <v>0</v>
      </c>
      <c r="AD165" s="123">
        <v>0</v>
      </c>
      <c r="AE165" s="123">
        <v>0</v>
      </c>
      <c r="AF165" s="123">
        <v>0</v>
      </c>
      <c r="AG165" s="123">
        <v>0</v>
      </c>
      <c r="AH165" s="123">
        <v>0</v>
      </c>
      <c r="AI165" s="123">
        <v>0</v>
      </c>
      <c r="AJ165" s="123">
        <v>0</v>
      </c>
      <c r="AK165" s="123">
        <v>0</v>
      </c>
      <c r="AL165" s="123">
        <v>0</v>
      </c>
      <c r="AM165" s="123">
        <v>0</v>
      </c>
      <c r="AN165" s="123">
        <v>0</v>
      </c>
      <c r="AO165" s="123">
        <v>0</v>
      </c>
      <c r="AP165" s="123">
        <v>0</v>
      </c>
      <c r="AQ165" s="123">
        <v>0</v>
      </c>
      <c r="AR165" s="123">
        <v>0</v>
      </c>
      <c r="AS165" s="123">
        <v>0</v>
      </c>
      <c r="AT165" s="123">
        <v>0</v>
      </c>
      <c r="AU165" s="123">
        <v>0</v>
      </c>
      <c r="AV165" s="123">
        <v>0</v>
      </c>
      <c r="AW165" s="123">
        <v>0</v>
      </c>
      <c r="AX165" s="123">
        <v>0</v>
      </c>
      <c r="AY165" s="123">
        <v>0</v>
      </c>
      <c r="AZ165" s="123">
        <v>0</v>
      </c>
      <c r="BA165" s="123">
        <v>0</v>
      </c>
      <c r="BB165" s="123">
        <v>0</v>
      </c>
      <c r="BC165" s="123">
        <v>0</v>
      </c>
      <c r="BD165" s="123">
        <v>0</v>
      </c>
      <c r="BE165" s="123">
        <v>0</v>
      </c>
      <c r="BF165" s="123">
        <v>0</v>
      </c>
      <c r="BG165" s="123">
        <v>0</v>
      </c>
    </row>
    <row r="166" spans="1:59" ht="15" x14ac:dyDescent="0.25">
      <c r="A166" s="198"/>
      <c r="B166" s="122">
        <v>1</v>
      </c>
      <c r="C166" s="122">
        <v>1</v>
      </c>
      <c r="D166" s="122">
        <v>1</v>
      </c>
      <c r="E166" s="123">
        <v>0</v>
      </c>
      <c r="F166" s="123">
        <v>0</v>
      </c>
      <c r="G166" s="123">
        <v>0</v>
      </c>
      <c r="H166" s="123">
        <v>0</v>
      </c>
      <c r="I166" s="123">
        <v>0</v>
      </c>
      <c r="J166" s="123">
        <v>0</v>
      </c>
      <c r="K166" s="123">
        <v>0</v>
      </c>
      <c r="L166" s="123">
        <v>0</v>
      </c>
      <c r="M166" s="123">
        <v>0</v>
      </c>
      <c r="N166" s="123">
        <v>0</v>
      </c>
      <c r="O166" s="123">
        <v>0</v>
      </c>
      <c r="P166" s="123">
        <v>0</v>
      </c>
      <c r="Q166" s="123">
        <v>0</v>
      </c>
      <c r="R166" s="123">
        <v>0</v>
      </c>
      <c r="S166" s="123">
        <v>0</v>
      </c>
      <c r="T166" s="123">
        <v>0</v>
      </c>
      <c r="U166" s="123">
        <v>0</v>
      </c>
      <c r="V166" s="123">
        <v>0</v>
      </c>
      <c r="W166" s="123">
        <v>0</v>
      </c>
      <c r="X166" s="123">
        <v>0</v>
      </c>
      <c r="Y166" s="123">
        <v>0</v>
      </c>
      <c r="Z166" s="123">
        <v>0</v>
      </c>
      <c r="AA166" s="123">
        <v>0</v>
      </c>
      <c r="AB166" s="123">
        <v>0</v>
      </c>
      <c r="AC166" s="123">
        <v>0</v>
      </c>
      <c r="AD166" s="123">
        <v>0</v>
      </c>
      <c r="AE166" s="123">
        <v>0</v>
      </c>
      <c r="AF166" s="123">
        <v>0</v>
      </c>
      <c r="AG166" s="123">
        <v>0</v>
      </c>
      <c r="AH166" s="123">
        <v>0</v>
      </c>
      <c r="AI166" s="123">
        <v>0</v>
      </c>
      <c r="AJ166" s="123">
        <v>0</v>
      </c>
      <c r="AK166" s="123">
        <v>0</v>
      </c>
      <c r="AL166" s="123">
        <v>0</v>
      </c>
      <c r="AM166" s="123">
        <v>0</v>
      </c>
      <c r="AN166" s="123">
        <v>0</v>
      </c>
      <c r="AO166" s="123">
        <v>0</v>
      </c>
      <c r="AP166" s="123">
        <v>0</v>
      </c>
      <c r="AQ166" s="123">
        <v>0</v>
      </c>
      <c r="AR166" s="123">
        <v>0</v>
      </c>
      <c r="AS166" s="123">
        <v>0</v>
      </c>
      <c r="AT166" s="123">
        <v>0</v>
      </c>
      <c r="AU166" s="123">
        <v>0</v>
      </c>
      <c r="AV166" s="123">
        <v>0</v>
      </c>
      <c r="AW166" s="123">
        <v>0</v>
      </c>
      <c r="AX166" s="123">
        <v>0</v>
      </c>
      <c r="AY166" s="123">
        <v>0</v>
      </c>
      <c r="AZ166" s="123">
        <v>0</v>
      </c>
      <c r="BA166" s="123">
        <v>0</v>
      </c>
      <c r="BB166" s="123">
        <v>0</v>
      </c>
      <c r="BC166" s="123">
        <v>0</v>
      </c>
      <c r="BD166" s="123">
        <v>0</v>
      </c>
      <c r="BE166" s="123">
        <v>0</v>
      </c>
      <c r="BF166" s="123">
        <v>0</v>
      </c>
      <c r="BG166" s="123">
        <v>0</v>
      </c>
    </row>
    <row r="167" spans="1:59" ht="15" x14ac:dyDescent="0.25">
      <c r="A167" s="198"/>
      <c r="B167" s="122">
        <v>1</v>
      </c>
      <c r="C167" s="122">
        <v>1</v>
      </c>
      <c r="D167" s="122">
        <v>1</v>
      </c>
      <c r="E167" s="123">
        <v>0</v>
      </c>
      <c r="F167" s="123">
        <v>0</v>
      </c>
      <c r="G167" s="123">
        <v>0</v>
      </c>
      <c r="H167" s="123">
        <v>0</v>
      </c>
      <c r="I167" s="123">
        <v>0</v>
      </c>
      <c r="J167" s="123">
        <v>0</v>
      </c>
      <c r="K167" s="123">
        <v>0</v>
      </c>
      <c r="L167" s="123">
        <v>0</v>
      </c>
      <c r="M167" s="123">
        <v>0</v>
      </c>
      <c r="N167" s="123">
        <v>0</v>
      </c>
      <c r="O167" s="123">
        <v>0</v>
      </c>
      <c r="P167" s="123">
        <v>0</v>
      </c>
      <c r="Q167" s="123">
        <v>0</v>
      </c>
      <c r="R167" s="123">
        <v>0</v>
      </c>
      <c r="S167" s="123">
        <v>0</v>
      </c>
      <c r="T167" s="123">
        <v>0</v>
      </c>
      <c r="U167" s="123">
        <v>0</v>
      </c>
      <c r="V167" s="123">
        <v>0</v>
      </c>
      <c r="W167" s="123">
        <v>0</v>
      </c>
      <c r="X167" s="123">
        <v>0</v>
      </c>
      <c r="Y167" s="123">
        <v>0</v>
      </c>
      <c r="Z167" s="123">
        <v>0</v>
      </c>
      <c r="AA167" s="123">
        <v>0</v>
      </c>
      <c r="AB167" s="123">
        <v>0</v>
      </c>
      <c r="AC167" s="123">
        <v>0</v>
      </c>
      <c r="AD167" s="123">
        <v>0</v>
      </c>
      <c r="AE167" s="123">
        <v>0</v>
      </c>
      <c r="AF167" s="123">
        <v>0</v>
      </c>
      <c r="AG167" s="123">
        <v>0</v>
      </c>
      <c r="AH167" s="123">
        <v>0</v>
      </c>
      <c r="AI167" s="123">
        <v>0</v>
      </c>
      <c r="AJ167" s="123">
        <v>0</v>
      </c>
      <c r="AK167" s="123">
        <v>0</v>
      </c>
      <c r="AL167" s="123">
        <v>0</v>
      </c>
      <c r="AM167" s="123">
        <v>0</v>
      </c>
      <c r="AN167" s="123">
        <v>0</v>
      </c>
      <c r="AO167" s="123">
        <v>0</v>
      </c>
      <c r="AP167" s="123">
        <v>0</v>
      </c>
      <c r="AQ167" s="123">
        <v>0</v>
      </c>
      <c r="AR167" s="123">
        <v>0</v>
      </c>
      <c r="AS167" s="123">
        <v>0</v>
      </c>
      <c r="AT167" s="123">
        <v>0</v>
      </c>
      <c r="AU167" s="123">
        <v>0</v>
      </c>
      <c r="AV167" s="123">
        <v>0</v>
      </c>
      <c r="AW167" s="123">
        <v>0</v>
      </c>
      <c r="AX167" s="123">
        <v>0</v>
      </c>
      <c r="AY167" s="123">
        <v>0</v>
      </c>
      <c r="AZ167" s="123">
        <v>0</v>
      </c>
      <c r="BA167" s="123">
        <v>0</v>
      </c>
      <c r="BB167" s="123">
        <v>0</v>
      </c>
      <c r="BC167" s="123">
        <v>0</v>
      </c>
      <c r="BD167" s="123">
        <v>0</v>
      </c>
      <c r="BE167" s="123">
        <v>0</v>
      </c>
      <c r="BF167" s="123">
        <v>0</v>
      </c>
      <c r="BG167" s="123">
        <v>0</v>
      </c>
    </row>
    <row r="168" spans="1:59" ht="15" x14ac:dyDescent="0.25">
      <c r="A168" s="198"/>
      <c r="B168" s="122">
        <v>1</v>
      </c>
      <c r="C168" s="122">
        <v>1</v>
      </c>
      <c r="D168" s="122">
        <v>1</v>
      </c>
      <c r="E168" s="123">
        <v>0</v>
      </c>
      <c r="F168" s="123">
        <v>0</v>
      </c>
      <c r="G168" s="123">
        <v>0</v>
      </c>
      <c r="H168" s="123">
        <v>0</v>
      </c>
      <c r="I168" s="123">
        <v>0</v>
      </c>
      <c r="J168" s="123">
        <v>0</v>
      </c>
      <c r="K168" s="123">
        <v>0</v>
      </c>
      <c r="L168" s="123">
        <v>0</v>
      </c>
      <c r="M168" s="123">
        <v>0</v>
      </c>
      <c r="N168" s="123">
        <v>0</v>
      </c>
      <c r="O168" s="123">
        <v>0</v>
      </c>
      <c r="P168" s="123">
        <v>0</v>
      </c>
      <c r="Q168" s="123">
        <v>0</v>
      </c>
      <c r="R168" s="123">
        <v>0</v>
      </c>
      <c r="S168" s="123">
        <v>0</v>
      </c>
      <c r="T168" s="123">
        <v>0</v>
      </c>
      <c r="U168" s="123">
        <v>0</v>
      </c>
      <c r="V168" s="123">
        <v>0</v>
      </c>
      <c r="W168" s="123">
        <v>0</v>
      </c>
      <c r="X168" s="123">
        <v>0</v>
      </c>
      <c r="Y168" s="123">
        <v>0</v>
      </c>
      <c r="Z168" s="123">
        <v>0</v>
      </c>
      <c r="AA168" s="123">
        <v>0</v>
      </c>
      <c r="AB168" s="123">
        <v>0</v>
      </c>
      <c r="AC168" s="123">
        <v>0</v>
      </c>
      <c r="AD168" s="123">
        <v>0</v>
      </c>
      <c r="AE168" s="123">
        <v>0</v>
      </c>
      <c r="AF168" s="123">
        <v>0</v>
      </c>
      <c r="AG168" s="123">
        <v>0</v>
      </c>
      <c r="AH168" s="123">
        <v>0</v>
      </c>
      <c r="AI168" s="123">
        <v>0</v>
      </c>
      <c r="AJ168" s="123">
        <v>0</v>
      </c>
      <c r="AK168" s="123">
        <v>0</v>
      </c>
      <c r="AL168" s="123">
        <v>0</v>
      </c>
      <c r="AM168" s="123">
        <v>0</v>
      </c>
      <c r="AN168" s="123">
        <v>0</v>
      </c>
      <c r="AO168" s="123">
        <v>0</v>
      </c>
      <c r="AP168" s="123">
        <v>0</v>
      </c>
      <c r="AQ168" s="123">
        <v>0</v>
      </c>
      <c r="AR168" s="123">
        <v>0</v>
      </c>
      <c r="AS168" s="123">
        <v>0</v>
      </c>
      <c r="AT168" s="123">
        <v>0</v>
      </c>
      <c r="AU168" s="123">
        <v>0</v>
      </c>
      <c r="AV168" s="123">
        <v>0</v>
      </c>
      <c r="AW168" s="123">
        <v>0</v>
      </c>
      <c r="AX168" s="123">
        <v>0</v>
      </c>
      <c r="AY168" s="123">
        <v>0</v>
      </c>
      <c r="AZ168" s="123">
        <v>0</v>
      </c>
      <c r="BA168" s="123">
        <v>0</v>
      </c>
      <c r="BB168" s="123">
        <v>0</v>
      </c>
      <c r="BC168" s="123">
        <v>0</v>
      </c>
      <c r="BD168" s="123">
        <v>0</v>
      </c>
      <c r="BE168" s="123">
        <v>0</v>
      </c>
      <c r="BF168" s="123">
        <v>0</v>
      </c>
      <c r="BG168" s="123">
        <v>0</v>
      </c>
    </row>
    <row r="169" spans="1:59" ht="15" x14ac:dyDescent="0.25">
      <c r="A169" s="198"/>
      <c r="B169" s="122">
        <v>1</v>
      </c>
      <c r="C169" s="122">
        <v>1</v>
      </c>
      <c r="D169" s="122">
        <v>1</v>
      </c>
      <c r="E169" s="123">
        <v>0</v>
      </c>
      <c r="F169" s="123">
        <v>0</v>
      </c>
      <c r="G169" s="123">
        <v>0</v>
      </c>
      <c r="H169" s="123">
        <v>0</v>
      </c>
      <c r="I169" s="123">
        <v>0</v>
      </c>
      <c r="J169" s="123">
        <v>0</v>
      </c>
      <c r="K169" s="123">
        <v>0</v>
      </c>
      <c r="L169" s="123">
        <v>0</v>
      </c>
      <c r="M169" s="123">
        <v>0</v>
      </c>
      <c r="N169" s="123">
        <v>0</v>
      </c>
      <c r="O169" s="123">
        <v>0</v>
      </c>
      <c r="P169" s="123">
        <v>0</v>
      </c>
      <c r="Q169" s="123">
        <v>0</v>
      </c>
      <c r="R169" s="123">
        <v>0</v>
      </c>
      <c r="S169" s="123">
        <v>0</v>
      </c>
      <c r="T169" s="123">
        <v>0</v>
      </c>
      <c r="U169" s="123">
        <v>0</v>
      </c>
      <c r="V169" s="123">
        <v>0</v>
      </c>
      <c r="W169" s="123">
        <v>0</v>
      </c>
      <c r="X169" s="123">
        <v>0</v>
      </c>
      <c r="Y169" s="123">
        <v>0</v>
      </c>
      <c r="Z169" s="123">
        <v>0</v>
      </c>
      <c r="AA169" s="123">
        <v>0</v>
      </c>
      <c r="AB169" s="123">
        <v>0</v>
      </c>
      <c r="AC169" s="123">
        <v>0</v>
      </c>
      <c r="AD169" s="123">
        <v>0</v>
      </c>
      <c r="AE169" s="123">
        <v>0</v>
      </c>
      <c r="AF169" s="123">
        <v>0</v>
      </c>
      <c r="AG169" s="123">
        <v>0</v>
      </c>
      <c r="AH169" s="123">
        <v>0</v>
      </c>
      <c r="AI169" s="123">
        <v>0</v>
      </c>
      <c r="AJ169" s="123">
        <v>0</v>
      </c>
      <c r="AK169" s="123">
        <v>0</v>
      </c>
      <c r="AL169" s="123">
        <v>0</v>
      </c>
      <c r="AM169" s="123">
        <v>0</v>
      </c>
      <c r="AN169" s="123">
        <v>0</v>
      </c>
      <c r="AO169" s="123">
        <v>0</v>
      </c>
      <c r="AP169" s="123">
        <v>0</v>
      </c>
      <c r="AQ169" s="123">
        <v>0</v>
      </c>
      <c r="AR169" s="123">
        <v>0</v>
      </c>
      <c r="AS169" s="123">
        <v>0</v>
      </c>
      <c r="AT169" s="123">
        <v>0</v>
      </c>
      <c r="AU169" s="123">
        <v>0</v>
      </c>
      <c r="AV169" s="123">
        <v>0</v>
      </c>
      <c r="AW169" s="123">
        <v>0</v>
      </c>
      <c r="AX169" s="123">
        <v>0</v>
      </c>
      <c r="AY169" s="123">
        <v>0</v>
      </c>
      <c r="AZ169" s="123">
        <v>0</v>
      </c>
      <c r="BA169" s="123">
        <v>0</v>
      </c>
      <c r="BB169" s="123">
        <v>0</v>
      </c>
      <c r="BC169" s="123">
        <v>0</v>
      </c>
      <c r="BD169" s="123">
        <v>0</v>
      </c>
      <c r="BE169" s="123">
        <v>0</v>
      </c>
      <c r="BF169" s="123">
        <v>0</v>
      </c>
      <c r="BG169" s="123">
        <v>0</v>
      </c>
    </row>
    <row r="170" spans="1:59" ht="15" x14ac:dyDescent="0.25">
      <c r="A170" s="198"/>
      <c r="B170" s="122">
        <v>1</v>
      </c>
      <c r="C170" s="122">
        <v>1</v>
      </c>
      <c r="D170" s="122">
        <v>1</v>
      </c>
      <c r="E170" s="123">
        <v>0</v>
      </c>
      <c r="F170" s="123">
        <v>0</v>
      </c>
      <c r="G170" s="123">
        <v>0</v>
      </c>
      <c r="H170" s="123">
        <v>0</v>
      </c>
      <c r="I170" s="123">
        <v>0</v>
      </c>
      <c r="J170" s="123">
        <v>0</v>
      </c>
      <c r="K170" s="123">
        <v>0</v>
      </c>
      <c r="L170" s="123">
        <v>0</v>
      </c>
      <c r="M170" s="123">
        <v>0</v>
      </c>
      <c r="N170" s="123">
        <v>0</v>
      </c>
      <c r="O170" s="123">
        <v>0</v>
      </c>
      <c r="P170" s="123">
        <v>0</v>
      </c>
      <c r="Q170" s="123">
        <v>0</v>
      </c>
      <c r="R170" s="123">
        <v>0</v>
      </c>
      <c r="S170" s="123">
        <v>0</v>
      </c>
      <c r="T170" s="123">
        <v>0</v>
      </c>
      <c r="U170" s="123">
        <v>0</v>
      </c>
      <c r="V170" s="123">
        <v>0</v>
      </c>
      <c r="W170" s="123">
        <v>0</v>
      </c>
      <c r="X170" s="123">
        <v>0</v>
      </c>
      <c r="Y170" s="123">
        <v>0</v>
      </c>
      <c r="Z170" s="123">
        <v>0</v>
      </c>
      <c r="AA170" s="123">
        <v>0</v>
      </c>
      <c r="AB170" s="123">
        <v>0</v>
      </c>
      <c r="AC170" s="123">
        <v>0</v>
      </c>
      <c r="AD170" s="123">
        <v>0</v>
      </c>
      <c r="AE170" s="123">
        <v>0</v>
      </c>
      <c r="AF170" s="123">
        <v>0</v>
      </c>
      <c r="AG170" s="123">
        <v>0</v>
      </c>
      <c r="AH170" s="123">
        <v>0</v>
      </c>
      <c r="AI170" s="123">
        <v>0</v>
      </c>
      <c r="AJ170" s="123">
        <v>0</v>
      </c>
      <c r="AK170" s="123">
        <v>0</v>
      </c>
      <c r="AL170" s="123">
        <v>0</v>
      </c>
      <c r="AM170" s="123">
        <v>0</v>
      </c>
      <c r="AN170" s="123">
        <v>0</v>
      </c>
      <c r="AO170" s="123">
        <v>0</v>
      </c>
      <c r="AP170" s="123">
        <v>0</v>
      </c>
      <c r="AQ170" s="123">
        <v>0</v>
      </c>
      <c r="AR170" s="123">
        <v>0</v>
      </c>
      <c r="AS170" s="123">
        <v>0</v>
      </c>
      <c r="AT170" s="123">
        <v>0</v>
      </c>
      <c r="AU170" s="123">
        <v>0</v>
      </c>
      <c r="AV170" s="123">
        <v>0</v>
      </c>
      <c r="AW170" s="123">
        <v>0</v>
      </c>
      <c r="AX170" s="123">
        <v>0</v>
      </c>
      <c r="AY170" s="123">
        <v>0</v>
      </c>
      <c r="AZ170" s="123">
        <v>0</v>
      </c>
      <c r="BA170" s="123">
        <v>0</v>
      </c>
      <c r="BB170" s="123">
        <v>0</v>
      </c>
      <c r="BC170" s="123">
        <v>0</v>
      </c>
      <c r="BD170" s="123">
        <v>0</v>
      </c>
      <c r="BE170" s="123">
        <v>0</v>
      </c>
      <c r="BF170" s="123">
        <v>0</v>
      </c>
      <c r="BG170" s="123">
        <v>0</v>
      </c>
    </row>
    <row r="171" spans="1:59" ht="15" x14ac:dyDescent="0.25">
      <c r="A171" s="198"/>
      <c r="B171" s="122">
        <v>1</v>
      </c>
      <c r="C171" s="122">
        <v>1</v>
      </c>
      <c r="D171" s="122">
        <v>1</v>
      </c>
      <c r="E171" s="123">
        <v>0</v>
      </c>
      <c r="F171" s="123">
        <v>0</v>
      </c>
      <c r="G171" s="123">
        <v>0</v>
      </c>
      <c r="H171" s="123">
        <v>0</v>
      </c>
      <c r="I171" s="123">
        <v>0</v>
      </c>
      <c r="J171" s="123">
        <v>0</v>
      </c>
      <c r="K171" s="123">
        <v>0</v>
      </c>
      <c r="L171" s="123">
        <v>0</v>
      </c>
      <c r="M171" s="123">
        <v>0</v>
      </c>
      <c r="N171" s="123">
        <v>0</v>
      </c>
      <c r="O171" s="123">
        <v>0</v>
      </c>
      <c r="P171" s="123">
        <v>0</v>
      </c>
      <c r="Q171" s="123">
        <v>0</v>
      </c>
      <c r="R171" s="123">
        <v>0</v>
      </c>
      <c r="S171" s="123">
        <v>0</v>
      </c>
      <c r="T171" s="123">
        <v>0</v>
      </c>
      <c r="U171" s="123">
        <v>0</v>
      </c>
      <c r="V171" s="123">
        <v>0</v>
      </c>
      <c r="W171" s="123">
        <v>0</v>
      </c>
      <c r="X171" s="123">
        <v>0</v>
      </c>
      <c r="Y171" s="123">
        <v>0</v>
      </c>
      <c r="Z171" s="123">
        <v>0</v>
      </c>
      <c r="AA171" s="123">
        <v>0</v>
      </c>
      <c r="AB171" s="123">
        <v>0</v>
      </c>
      <c r="AC171" s="123">
        <v>0</v>
      </c>
      <c r="AD171" s="123">
        <v>0</v>
      </c>
      <c r="AE171" s="123">
        <v>0</v>
      </c>
      <c r="AF171" s="123">
        <v>0</v>
      </c>
      <c r="AG171" s="123">
        <v>0</v>
      </c>
      <c r="AH171" s="123">
        <v>0</v>
      </c>
      <c r="AI171" s="123">
        <v>0</v>
      </c>
      <c r="AJ171" s="123">
        <v>0</v>
      </c>
      <c r="AK171" s="123">
        <v>0</v>
      </c>
      <c r="AL171" s="123">
        <v>0</v>
      </c>
      <c r="AM171" s="123">
        <v>0</v>
      </c>
      <c r="AN171" s="123">
        <v>0</v>
      </c>
      <c r="AO171" s="123">
        <v>0</v>
      </c>
      <c r="AP171" s="123">
        <v>0</v>
      </c>
      <c r="AQ171" s="123">
        <v>0</v>
      </c>
      <c r="AR171" s="123">
        <v>0</v>
      </c>
      <c r="AS171" s="123">
        <v>0</v>
      </c>
      <c r="AT171" s="123">
        <v>0</v>
      </c>
      <c r="AU171" s="123">
        <v>0</v>
      </c>
      <c r="AV171" s="123">
        <v>0</v>
      </c>
      <c r="AW171" s="123">
        <v>0</v>
      </c>
      <c r="AX171" s="123">
        <v>0</v>
      </c>
      <c r="AY171" s="123">
        <v>0</v>
      </c>
      <c r="AZ171" s="123">
        <v>0</v>
      </c>
      <c r="BA171" s="123">
        <v>0</v>
      </c>
      <c r="BB171" s="123">
        <v>0</v>
      </c>
      <c r="BC171" s="123">
        <v>0</v>
      </c>
      <c r="BD171" s="123">
        <v>0</v>
      </c>
      <c r="BE171" s="123">
        <v>0</v>
      </c>
      <c r="BF171" s="123">
        <v>0</v>
      </c>
      <c r="BG171" s="123">
        <v>0</v>
      </c>
    </row>
    <row r="172" spans="1:59" ht="15" x14ac:dyDescent="0.25">
      <c r="A172" s="198"/>
      <c r="B172" s="122">
        <v>1</v>
      </c>
      <c r="C172" s="122">
        <v>1</v>
      </c>
      <c r="D172" s="122">
        <v>1</v>
      </c>
      <c r="E172" s="123">
        <v>0</v>
      </c>
      <c r="F172" s="123">
        <v>0</v>
      </c>
      <c r="G172" s="123">
        <v>0</v>
      </c>
      <c r="H172" s="123">
        <v>0</v>
      </c>
      <c r="I172" s="123">
        <v>0</v>
      </c>
      <c r="J172" s="123">
        <v>0</v>
      </c>
      <c r="K172" s="123">
        <v>0</v>
      </c>
      <c r="L172" s="123">
        <v>0</v>
      </c>
      <c r="M172" s="123">
        <v>0</v>
      </c>
      <c r="N172" s="123">
        <v>0</v>
      </c>
      <c r="O172" s="123">
        <v>0</v>
      </c>
      <c r="P172" s="123">
        <v>0</v>
      </c>
      <c r="Q172" s="123">
        <v>0</v>
      </c>
      <c r="R172" s="123">
        <v>0</v>
      </c>
      <c r="S172" s="123">
        <v>0</v>
      </c>
      <c r="T172" s="123">
        <v>0</v>
      </c>
      <c r="U172" s="123">
        <v>0</v>
      </c>
      <c r="V172" s="123">
        <v>0</v>
      </c>
      <c r="W172" s="123">
        <v>0</v>
      </c>
      <c r="X172" s="123">
        <v>0</v>
      </c>
      <c r="Y172" s="123">
        <v>0</v>
      </c>
      <c r="Z172" s="123">
        <v>0</v>
      </c>
      <c r="AA172" s="123">
        <v>0</v>
      </c>
      <c r="AB172" s="123">
        <v>0</v>
      </c>
      <c r="AC172" s="123">
        <v>0</v>
      </c>
      <c r="AD172" s="123">
        <v>0</v>
      </c>
      <c r="AE172" s="123">
        <v>0</v>
      </c>
      <c r="AF172" s="123">
        <v>0</v>
      </c>
      <c r="AG172" s="123">
        <v>0</v>
      </c>
      <c r="AH172" s="123">
        <v>0</v>
      </c>
      <c r="AI172" s="123">
        <v>0</v>
      </c>
      <c r="AJ172" s="123">
        <v>0</v>
      </c>
      <c r="AK172" s="123">
        <v>0</v>
      </c>
      <c r="AL172" s="123">
        <v>0</v>
      </c>
      <c r="AM172" s="123">
        <v>0</v>
      </c>
      <c r="AN172" s="123">
        <v>0</v>
      </c>
      <c r="AO172" s="123">
        <v>0</v>
      </c>
      <c r="AP172" s="123">
        <v>0</v>
      </c>
      <c r="AQ172" s="123">
        <v>0</v>
      </c>
      <c r="AR172" s="123">
        <v>0</v>
      </c>
      <c r="AS172" s="123">
        <v>0</v>
      </c>
      <c r="AT172" s="123">
        <v>0</v>
      </c>
      <c r="AU172" s="123">
        <v>0</v>
      </c>
      <c r="AV172" s="123">
        <v>0</v>
      </c>
      <c r="AW172" s="123">
        <v>0</v>
      </c>
      <c r="AX172" s="123">
        <v>0</v>
      </c>
      <c r="AY172" s="123">
        <v>0</v>
      </c>
      <c r="AZ172" s="123">
        <v>0</v>
      </c>
      <c r="BA172" s="123">
        <v>0</v>
      </c>
      <c r="BB172" s="123">
        <v>0</v>
      </c>
      <c r="BC172" s="123">
        <v>0</v>
      </c>
      <c r="BD172" s="123">
        <v>0</v>
      </c>
      <c r="BE172" s="123">
        <v>0</v>
      </c>
      <c r="BF172" s="123">
        <v>0</v>
      </c>
      <c r="BG172" s="123">
        <v>0</v>
      </c>
    </row>
    <row r="173" spans="1:59" ht="15" x14ac:dyDescent="0.25">
      <c r="A173" s="198"/>
      <c r="B173" s="122">
        <v>1</v>
      </c>
      <c r="C173" s="122">
        <v>1</v>
      </c>
      <c r="D173" s="122">
        <v>1</v>
      </c>
      <c r="E173" s="123">
        <v>0</v>
      </c>
      <c r="F173" s="123">
        <v>0</v>
      </c>
      <c r="G173" s="123">
        <v>0</v>
      </c>
      <c r="H173" s="123">
        <v>0</v>
      </c>
      <c r="I173" s="123">
        <v>0</v>
      </c>
      <c r="J173" s="123">
        <v>0</v>
      </c>
      <c r="K173" s="123">
        <v>0</v>
      </c>
      <c r="L173" s="123">
        <v>0</v>
      </c>
      <c r="M173" s="123">
        <v>0</v>
      </c>
      <c r="N173" s="123">
        <v>0</v>
      </c>
      <c r="O173" s="123">
        <v>0</v>
      </c>
      <c r="P173" s="123">
        <v>0</v>
      </c>
      <c r="Q173" s="123">
        <v>0</v>
      </c>
      <c r="R173" s="123">
        <v>0</v>
      </c>
      <c r="S173" s="123">
        <v>0</v>
      </c>
      <c r="T173" s="123">
        <v>0</v>
      </c>
      <c r="U173" s="123">
        <v>0</v>
      </c>
      <c r="V173" s="123">
        <v>0</v>
      </c>
      <c r="W173" s="123">
        <v>0</v>
      </c>
      <c r="X173" s="123">
        <v>0</v>
      </c>
      <c r="Y173" s="123">
        <v>0</v>
      </c>
      <c r="Z173" s="123">
        <v>0</v>
      </c>
      <c r="AA173" s="123">
        <v>0</v>
      </c>
      <c r="AB173" s="123">
        <v>0</v>
      </c>
      <c r="AC173" s="123">
        <v>0</v>
      </c>
      <c r="AD173" s="123">
        <v>0</v>
      </c>
      <c r="AE173" s="123">
        <v>0</v>
      </c>
      <c r="AF173" s="123">
        <v>0</v>
      </c>
      <c r="AG173" s="123">
        <v>0</v>
      </c>
      <c r="AH173" s="123">
        <v>0</v>
      </c>
      <c r="AI173" s="123">
        <v>0</v>
      </c>
      <c r="AJ173" s="123">
        <v>0</v>
      </c>
      <c r="AK173" s="123">
        <v>0</v>
      </c>
      <c r="AL173" s="123">
        <v>0</v>
      </c>
      <c r="AM173" s="123">
        <v>0</v>
      </c>
      <c r="AN173" s="123">
        <v>0</v>
      </c>
      <c r="AO173" s="123">
        <v>0</v>
      </c>
      <c r="AP173" s="123">
        <v>0</v>
      </c>
      <c r="AQ173" s="123">
        <v>0</v>
      </c>
      <c r="AR173" s="123">
        <v>0</v>
      </c>
      <c r="AS173" s="123">
        <v>0</v>
      </c>
      <c r="AT173" s="123">
        <v>0</v>
      </c>
      <c r="AU173" s="123">
        <v>0</v>
      </c>
      <c r="AV173" s="123">
        <v>0</v>
      </c>
      <c r="AW173" s="123">
        <v>0</v>
      </c>
      <c r="AX173" s="123">
        <v>0</v>
      </c>
      <c r="AY173" s="123">
        <v>0</v>
      </c>
      <c r="AZ173" s="123">
        <v>0</v>
      </c>
      <c r="BA173" s="123">
        <v>0</v>
      </c>
      <c r="BB173" s="123">
        <v>0</v>
      </c>
      <c r="BC173" s="123">
        <v>0</v>
      </c>
      <c r="BD173" s="123">
        <v>0</v>
      </c>
      <c r="BE173" s="123">
        <v>0</v>
      </c>
      <c r="BF173" s="123">
        <v>0</v>
      </c>
      <c r="BG173" s="123">
        <v>0</v>
      </c>
    </row>
    <row r="174" spans="1:59" ht="15" x14ac:dyDescent="0.25">
      <c r="A174" s="198"/>
      <c r="B174" s="122">
        <v>1</v>
      </c>
      <c r="C174" s="122">
        <v>1</v>
      </c>
      <c r="D174" s="122">
        <v>1</v>
      </c>
      <c r="E174" s="123">
        <v>0</v>
      </c>
      <c r="F174" s="123">
        <v>0</v>
      </c>
      <c r="G174" s="123">
        <v>0</v>
      </c>
      <c r="H174" s="123">
        <v>0</v>
      </c>
      <c r="I174" s="123">
        <v>0</v>
      </c>
      <c r="J174" s="123">
        <v>0</v>
      </c>
      <c r="K174" s="123">
        <v>0</v>
      </c>
      <c r="L174" s="123">
        <v>0</v>
      </c>
      <c r="M174" s="123">
        <v>0</v>
      </c>
      <c r="N174" s="123">
        <v>0</v>
      </c>
      <c r="O174" s="123">
        <v>0</v>
      </c>
      <c r="P174" s="123">
        <v>0</v>
      </c>
      <c r="Q174" s="123">
        <v>0</v>
      </c>
      <c r="R174" s="123">
        <v>0</v>
      </c>
      <c r="S174" s="123">
        <v>0</v>
      </c>
      <c r="T174" s="123">
        <v>0</v>
      </c>
      <c r="U174" s="123">
        <v>0</v>
      </c>
      <c r="V174" s="123">
        <v>0</v>
      </c>
      <c r="W174" s="123">
        <v>0</v>
      </c>
      <c r="X174" s="123">
        <v>0</v>
      </c>
      <c r="Y174" s="123">
        <v>0</v>
      </c>
      <c r="Z174" s="123">
        <v>0</v>
      </c>
      <c r="AA174" s="123">
        <v>0</v>
      </c>
      <c r="AB174" s="123">
        <v>0</v>
      </c>
      <c r="AC174" s="123">
        <v>0</v>
      </c>
      <c r="AD174" s="123">
        <v>0</v>
      </c>
      <c r="AE174" s="123">
        <v>0</v>
      </c>
      <c r="AF174" s="123">
        <v>0</v>
      </c>
      <c r="AG174" s="123">
        <v>0</v>
      </c>
      <c r="AH174" s="123">
        <v>0</v>
      </c>
      <c r="AI174" s="123">
        <v>0</v>
      </c>
      <c r="AJ174" s="123">
        <v>0</v>
      </c>
      <c r="AK174" s="123">
        <v>0</v>
      </c>
      <c r="AL174" s="123">
        <v>0</v>
      </c>
      <c r="AM174" s="123">
        <v>0</v>
      </c>
      <c r="AN174" s="123">
        <v>0</v>
      </c>
      <c r="AO174" s="123">
        <v>0</v>
      </c>
      <c r="AP174" s="123">
        <v>0</v>
      </c>
      <c r="AQ174" s="123">
        <v>0</v>
      </c>
      <c r="AR174" s="123">
        <v>0</v>
      </c>
      <c r="AS174" s="123">
        <v>0</v>
      </c>
      <c r="AT174" s="123">
        <v>0</v>
      </c>
      <c r="AU174" s="123">
        <v>0</v>
      </c>
      <c r="AV174" s="123">
        <v>0</v>
      </c>
      <c r="AW174" s="123">
        <v>0</v>
      </c>
      <c r="AX174" s="123">
        <v>0</v>
      </c>
      <c r="AY174" s="123">
        <v>0</v>
      </c>
      <c r="AZ174" s="123">
        <v>0</v>
      </c>
      <c r="BA174" s="123">
        <v>0</v>
      </c>
      <c r="BB174" s="123">
        <v>0</v>
      </c>
      <c r="BC174" s="123">
        <v>0</v>
      </c>
      <c r="BD174" s="123">
        <v>0</v>
      </c>
      <c r="BE174" s="123">
        <v>0</v>
      </c>
      <c r="BF174" s="123">
        <v>0</v>
      </c>
      <c r="BG174" s="123">
        <v>0</v>
      </c>
    </row>
    <row r="175" spans="1:59" ht="15" x14ac:dyDescent="0.25">
      <c r="A175" s="198"/>
      <c r="B175" s="122">
        <v>1</v>
      </c>
      <c r="C175" s="122">
        <v>1</v>
      </c>
      <c r="D175" s="122">
        <v>1</v>
      </c>
      <c r="E175" s="123">
        <v>0</v>
      </c>
      <c r="F175" s="123">
        <v>0</v>
      </c>
      <c r="G175" s="123">
        <v>0</v>
      </c>
      <c r="H175" s="123">
        <v>0</v>
      </c>
      <c r="I175" s="123">
        <v>0</v>
      </c>
      <c r="J175" s="123">
        <v>0</v>
      </c>
      <c r="K175" s="123">
        <v>0</v>
      </c>
      <c r="L175" s="123">
        <v>0</v>
      </c>
      <c r="M175" s="123">
        <v>0</v>
      </c>
      <c r="N175" s="123">
        <v>0</v>
      </c>
      <c r="O175" s="123">
        <v>0</v>
      </c>
      <c r="P175" s="123">
        <v>0</v>
      </c>
      <c r="Q175" s="123">
        <v>0</v>
      </c>
      <c r="R175" s="123">
        <v>0</v>
      </c>
      <c r="S175" s="123">
        <v>0</v>
      </c>
      <c r="T175" s="123">
        <v>0</v>
      </c>
      <c r="U175" s="123">
        <v>0</v>
      </c>
      <c r="V175" s="123">
        <v>0</v>
      </c>
      <c r="W175" s="123">
        <v>0</v>
      </c>
      <c r="X175" s="123">
        <v>0</v>
      </c>
      <c r="Y175" s="123">
        <v>0</v>
      </c>
      <c r="Z175" s="123">
        <v>0</v>
      </c>
      <c r="AA175" s="123">
        <v>0</v>
      </c>
      <c r="AB175" s="123">
        <v>0</v>
      </c>
      <c r="AC175" s="123">
        <v>0</v>
      </c>
      <c r="AD175" s="123">
        <v>0</v>
      </c>
      <c r="AE175" s="123">
        <v>0</v>
      </c>
      <c r="AF175" s="123">
        <v>0</v>
      </c>
      <c r="AG175" s="123">
        <v>0</v>
      </c>
      <c r="AH175" s="123">
        <v>0</v>
      </c>
      <c r="AI175" s="123">
        <v>0</v>
      </c>
      <c r="AJ175" s="123">
        <v>0</v>
      </c>
      <c r="AK175" s="123">
        <v>0</v>
      </c>
      <c r="AL175" s="123">
        <v>0</v>
      </c>
      <c r="AM175" s="123">
        <v>0</v>
      </c>
      <c r="AN175" s="123">
        <v>0</v>
      </c>
      <c r="AO175" s="123">
        <v>0</v>
      </c>
      <c r="AP175" s="123">
        <v>0</v>
      </c>
      <c r="AQ175" s="123">
        <v>0</v>
      </c>
      <c r="AR175" s="123">
        <v>0</v>
      </c>
      <c r="AS175" s="123">
        <v>0</v>
      </c>
      <c r="AT175" s="123">
        <v>0</v>
      </c>
      <c r="AU175" s="123">
        <v>0</v>
      </c>
      <c r="AV175" s="123">
        <v>0</v>
      </c>
      <c r="AW175" s="123">
        <v>0</v>
      </c>
      <c r="AX175" s="123">
        <v>0</v>
      </c>
      <c r="AY175" s="123">
        <v>0</v>
      </c>
      <c r="AZ175" s="123">
        <v>0</v>
      </c>
      <c r="BA175" s="123">
        <v>0</v>
      </c>
      <c r="BB175" s="123">
        <v>0</v>
      </c>
      <c r="BC175" s="123">
        <v>0</v>
      </c>
      <c r="BD175" s="123">
        <v>0</v>
      </c>
      <c r="BE175" s="123">
        <v>0</v>
      </c>
      <c r="BF175" s="123">
        <v>0</v>
      </c>
      <c r="BG175" s="123">
        <v>0</v>
      </c>
    </row>
    <row r="176" spans="1:59" ht="15" x14ac:dyDescent="0.25">
      <c r="A176" s="198"/>
      <c r="B176" s="122">
        <v>1</v>
      </c>
      <c r="C176" s="122">
        <v>1</v>
      </c>
      <c r="D176" s="122">
        <v>1</v>
      </c>
      <c r="E176" s="123">
        <v>0</v>
      </c>
      <c r="F176" s="123">
        <v>0</v>
      </c>
      <c r="G176" s="123">
        <v>0</v>
      </c>
      <c r="H176" s="123">
        <v>0</v>
      </c>
      <c r="I176" s="123">
        <v>0</v>
      </c>
      <c r="J176" s="123">
        <v>0</v>
      </c>
      <c r="K176" s="123">
        <v>0</v>
      </c>
      <c r="L176" s="123">
        <v>0</v>
      </c>
      <c r="M176" s="123">
        <v>0</v>
      </c>
      <c r="N176" s="123">
        <v>0</v>
      </c>
      <c r="O176" s="123">
        <v>0</v>
      </c>
      <c r="P176" s="123">
        <v>0</v>
      </c>
      <c r="Q176" s="123">
        <v>0</v>
      </c>
      <c r="R176" s="123">
        <v>0</v>
      </c>
      <c r="S176" s="123">
        <v>0</v>
      </c>
      <c r="T176" s="123">
        <v>0</v>
      </c>
      <c r="U176" s="123">
        <v>0</v>
      </c>
      <c r="V176" s="123">
        <v>0</v>
      </c>
      <c r="W176" s="123">
        <v>0</v>
      </c>
      <c r="X176" s="123">
        <v>0</v>
      </c>
      <c r="Y176" s="123">
        <v>0</v>
      </c>
      <c r="Z176" s="123">
        <v>0</v>
      </c>
      <c r="AA176" s="123">
        <v>0</v>
      </c>
      <c r="AB176" s="123">
        <v>0</v>
      </c>
      <c r="AC176" s="123">
        <v>0</v>
      </c>
      <c r="AD176" s="123">
        <v>0</v>
      </c>
      <c r="AE176" s="123">
        <v>0</v>
      </c>
      <c r="AF176" s="123">
        <v>0</v>
      </c>
      <c r="AG176" s="123">
        <v>0</v>
      </c>
      <c r="AH176" s="123">
        <v>0</v>
      </c>
      <c r="AI176" s="123">
        <v>0</v>
      </c>
      <c r="AJ176" s="123">
        <v>0</v>
      </c>
      <c r="AK176" s="123">
        <v>0</v>
      </c>
      <c r="AL176" s="123">
        <v>0</v>
      </c>
      <c r="AM176" s="123">
        <v>0</v>
      </c>
      <c r="AN176" s="123">
        <v>0</v>
      </c>
      <c r="AO176" s="123">
        <v>0</v>
      </c>
      <c r="AP176" s="123">
        <v>0</v>
      </c>
      <c r="AQ176" s="123">
        <v>0</v>
      </c>
      <c r="AR176" s="123">
        <v>0</v>
      </c>
      <c r="AS176" s="123">
        <v>0</v>
      </c>
      <c r="AT176" s="123">
        <v>0</v>
      </c>
      <c r="AU176" s="123">
        <v>0</v>
      </c>
      <c r="AV176" s="123">
        <v>0</v>
      </c>
      <c r="AW176" s="123">
        <v>0</v>
      </c>
      <c r="AX176" s="123">
        <v>0</v>
      </c>
      <c r="AY176" s="123">
        <v>0</v>
      </c>
      <c r="AZ176" s="123">
        <v>0</v>
      </c>
      <c r="BA176" s="123">
        <v>0</v>
      </c>
      <c r="BB176" s="123">
        <v>0</v>
      </c>
      <c r="BC176" s="123">
        <v>0</v>
      </c>
      <c r="BD176" s="123">
        <v>0</v>
      </c>
      <c r="BE176" s="123">
        <v>0</v>
      </c>
      <c r="BF176" s="123">
        <v>0</v>
      </c>
      <c r="BG176" s="123">
        <v>0</v>
      </c>
    </row>
    <row r="177" spans="1:59" ht="15" x14ac:dyDescent="0.25">
      <c r="A177" s="198"/>
      <c r="B177" s="122">
        <v>1</v>
      </c>
      <c r="C177" s="122">
        <v>1</v>
      </c>
      <c r="D177" s="122">
        <v>1</v>
      </c>
      <c r="E177" s="123">
        <v>0</v>
      </c>
      <c r="F177" s="123">
        <v>0</v>
      </c>
      <c r="G177" s="123">
        <v>0</v>
      </c>
      <c r="H177" s="123">
        <v>0</v>
      </c>
      <c r="I177" s="123">
        <v>0</v>
      </c>
      <c r="J177" s="123">
        <v>0</v>
      </c>
      <c r="K177" s="123">
        <v>0</v>
      </c>
      <c r="L177" s="123">
        <v>0</v>
      </c>
      <c r="M177" s="123">
        <v>0</v>
      </c>
      <c r="N177" s="123">
        <v>0</v>
      </c>
      <c r="O177" s="123">
        <v>0</v>
      </c>
      <c r="P177" s="123">
        <v>0</v>
      </c>
      <c r="Q177" s="123">
        <v>0</v>
      </c>
      <c r="R177" s="123">
        <v>0</v>
      </c>
      <c r="S177" s="123">
        <v>0</v>
      </c>
      <c r="T177" s="123">
        <v>0</v>
      </c>
      <c r="U177" s="123">
        <v>0</v>
      </c>
      <c r="V177" s="123">
        <v>0</v>
      </c>
      <c r="W177" s="123">
        <v>0</v>
      </c>
      <c r="X177" s="123">
        <v>0</v>
      </c>
      <c r="Y177" s="123">
        <v>0</v>
      </c>
      <c r="Z177" s="123">
        <v>0</v>
      </c>
      <c r="AA177" s="123">
        <v>0</v>
      </c>
      <c r="AB177" s="123">
        <v>0</v>
      </c>
      <c r="AC177" s="123">
        <v>0</v>
      </c>
      <c r="AD177" s="123">
        <v>0</v>
      </c>
      <c r="AE177" s="123">
        <v>0</v>
      </c>
      <c r="AF177" s="123">
        <v>0</v>
      </c>
      <c r="AG177" s="123">
        <v>0</v>
      </c>
      <c r="AH177" s="123">
        <v>0</v>
      </c>
      <c r="AI177" s="123">
        <v>0</v>
      </c>
      <c r="AJ177" s="123">
        <v>0</v>
      </c>
      <c r="AK177" s="123">
        <v>0</v>
      </c>
      <c r="AL177" s="123">
        <v>0</v>
      </c>
      <c r="AM177" s="123">
        <v>0</v>
      </c>
      <c r="AN177" s="123">
        <v>0</v>
      </c>
      <c r="AO177" s="123">
        <v>0</v>
      </c>
      <c r="AP177" s="123">
        <v>0</v>
      </c>
      <c r="AQ177" s="123">
        <v>0</v>
      </c>
      <c r="AR177" s="123">
        <v>0</v>
      </c>
      <c r="AS177" s="123">
        <v>0</v>
      </c>
      <c r="AT177" s="123">
        <v>0</v>
      </c>
      <c r="AU177" s="123">
        <v>0</v>
      </c>
      <c r="AV177" s="123">
        <v>0</v>
      </c>
      <c r="AW177" s="123">
        <v>0</v>
      </c>
      <c r="AX177" s="123">
        <v>0</v>
      </c>
      <c r="AY177" s="123">
        <v>0</v>
      </c>
      <c r="AZ177" s="123">
        <v>0</v>
      </c>
      <c r="BA177" s="123">
        <v>0</v>
      </c>
      <c r="BB177" s="123">
        <v>0</v>
      </c>
      <c r="BC177" s="123">
        <v>0</v>
      </c>
      <c r="BD177" s="123">
        <v>0</v>
      </c>
      <c r="BE177" s="123">
        <v>0</v>
      </c>
      <c r="BF177" s="123">
        <v>0</v>
      </c>
      <c r="BG177" s="123">
        <v>0</v>
      </c>
    </row>
    <row r="178" spans="1:59" ht="15" x14ac:dyDescent="0.25">
      <c r="A178" s="198"/>
      <c r="B178" s="122">
        <v>1</v>
      </c>
      <c r="C178" s="122">
        <v>1</v>
      </c>
      <c r="D178" s="122">
        <v>1</v>
      </c>
      <c r="E178" s="123">
        <v>0</v>
      </c>
      <c r="F178" s="123">
        <v>0</v>
      </c>
      <c r="G178" s="123">
        <v>0</v>
      </c>
      <c r="H178" s="123">
        <v>0</v>
      </c>
      <c r="I178" s="123">
        <v>0</v>
      </c>
      <c r="J178" s="123">
        <v>0</v>
      </c>
      <c r="K178" s="123">
        <v>0</v>
      </c>
      <c r="L178" s="123">
        <v>0</v>
      </c>
      <c r="M178" s="123">
        <v>0</v>
      </c>
      <c r="N178" s="123">
        <v>0</v>
      </c>
      <c r="O178" s="123">
        <v>0</v>
      </c>
      <c r="P178" s="123">
        <v>0</v>
      </c>
      <c r="Q178" s="123">
        <v>0</v>
      </c>
      <c r="R178" s="123">
        <v>0</v>
      </c>
      <c r="S178" s="123">
        <v>0</v>
      </c>
      <c r="T178" s="123">
        <v>0</v>
      </c>
      <c r="U178" s="123">
        <v>0</v>
      </c>
      <c r="V178" s="123">
        <v>0</v>
      </c>
      <c r="W178" s="123">
        <v>0</v>
      </c>
      <c r="X178" s="123">
        <v>0</v>
      </c>
      <c r="Y178" s="123">
        <v>0</v>
      </c>
      <c r="Z178" s="123">
        <v>0</v>
      </c>
      <c r="AA178" s="123">
        <v>0</v>
      </c>
      <c r="AB178" s="123">
        <v>0</v>
      </c>
      <c r="AC178" s="123">
        <v>0</v>
      </c>
      <c r="AD178" s="123">
        <v>0</v>
      </c>
      <c r="AE178" s="123">
        <v>0</v>
      </c>
      <c r="AF178" s="123">
        <v>0</v>
      </c>
      <c r="AG178" s="123">
        <v>0</v>
      </c>
      <c r="AH178" s="123">
        <v>0</v>
      </c>
      <c r="AI178" s="123">
        <v>0</v>
      </c>
      <c r="AJ178" s="123">
        <v>0</v>
      </c>
      <c r="AK178" s="123">
        <v>0</v>
      </c>
      <c r="AL178" s="123">
        <v>0</v>
      </c>
      <c r="AM178" s="123">
        <v>0</v>
      </c>
      <c r="AN178" s="123">
        <v>0</v>
      </c>
      <c r="AO178" s="123">
        <v>0</v>
      </c>
      <c r="AP178" s="123">
        <v>0</v>
      </c>
      <c r="AQ178" s="123">
        <v>0</v>
      </c>
      <c r="AR178" s="123">
        <v>0</v>
      </c>
      <c r="AS178" s="123">
        <v>0</v>
      </c>
      <c r="AT178" s="123">
        <v>0</v>
      </c>
      <c r="AU178" s="123">
        <v>0</v>
      </c>
      <c r="AV178" s="123">
        <v>0</v>
      </c>
      <c r="AW178" s="123">
        <v>0</v>
      </c>
      <c r="AX178" s="123">
        <v>0</v>
      </c>
      <c r="AY178" s="123">
        <v>0</v>
      </c>
      <c r="AZ178" s="123">
        <v>0</v>
      </c>
      <c r="BA178" s="123">
        <v>0</v>
      </c>
      <c r="BB178" s="123">
        <v>0</v>
      </c>
      <c r="BC178" s="123">
        <v>0</v>
      </c>
      <c r="BD178" s="123">
        <v>0</v>
      </c>
      <c r="BE178" s="123">
        <v>0</v>
      </c>
      <c r="BF178" s="123">
        <v>0</v>
      </c>
      <c r="BG178" s="123">
        <v>0</v>
      </c>
    </row>
    <row r="179" spans="1:59" ht="15" x14ac:dyDescent="0.25">
      <c r="A179" s="198"/>
      <c r="B179" s="122">
        <v>1</v>
      </c>
      <c r="C179" s="122">
        <v>1</v>
      </c>
      <c r="D179" s="122">
        <v>1</v>
      </c>
      <c r="E179" s="123">
        <v>0</v>
      </c>
      <c r="F179" s="123">
        <v>0</v>
      </c>
      <c r="G179" s="123">
        <v>0</v>
      </c>
      <c r="H179" s="123">
        <v>0</v>
      </c>
      <c r="I179" s="123">
        <v>0</v>
      </c>
      <c r="J179" s="123">
        <v>0</v>
      </c>
      <c r="K179" s="123">
        <v>0</v>
      </c>
      <c r="L179" s="123">
        <v>0</v>
      </c>
      <c r="M179" s="123">
        <v>0</v>
      </c>
      <c r="N179" s="123">
        <v>0</v>
      </c>
      <c r="O179" s="123">
        <v>0</v>
      </c>
      <c r="P179" s="123">
        <v>0</v>
      </c>
      <c r="Q179" s="123">
        <v>0</v>
      </c>
      <c r="R179" s="123">
        <v>0</v>
      </c>
      <c r="S179" s="123">
        <v>0</v>
      </c>
      <c r="T179" s="123">
        <v>0</v>
      </c>
      <c r="U179" s="123">
        <v>0</v>
      </c>
      <c r="V179" s="123">
        <v>0</v>
      </c>
      <c r="W179" s="123">
        <v>0</v>
      </c>
      <c r="X179" s="123">
        <v>0</v>
      </c>
      <c r="Y179" s="123">
        <v>0</v>
      </c>
      <c r="Z179" s="123">
        <v>0</v>
      </c>
      <c r="AA179" s="123">
        <v>0</v>
      </c>
      <c r="AB179" s="123">
        <v>0</v>
      </c>
      <c r="AC179" s="123">
        <v>0</v>
      </c>
      <c r="AD179" s="123">
        <v>0</v>
      </c>
      <c r="AE179" s="123">
        <v>0</v>
      </c>
      <c r="AF179" s="123">
        <v>0</v>
      </c>
      <c r="AG179" s="123">
        <v>0</v>
      </c>
      <c r="AH179" s="123">
        <v>0</v>
      </c>
      <c r="AI179" s="123">
        <v>0</v>
      </c>
      <c r="AJ179" s="123">
        <v>0</v>
      </c>
      <c r="AK179" s="123">
        <v>0</v>
      </c>
      <c r="AL179" s="123">
        <v>0</v>
      </c>
      <c r="AM179" s="123">
        <v>0</v>
      </c>
      <c r="AN179" s="123">
        <v>0</v>
      </c>
      <c r="AO179" s="123">
        <v>0</v>
      </c>
      <c r="AP179" s="123">
        <v>0</v>
      </c>
      <c r="AQ179" s="123">
        <v>0</v>
      </c>
      <c r="AR179" s="123">
        <v>0</v>
      </c>
      <c r="AS179" s="123">
        <v>0</v>
      </c>
      <c r="AT179" s="123">
        <v>0</v>
      </c>
      <c r="AU179" s="123">
        <v>0</v>
      </c>
      <c r="AV179" s="123">
        <v>0</v>
      </c>
      <c r="AW179" s="123">
        <v>0</v>
      </c>
      <c r="AX179" s="123">
        <v>0</v>
      </c>
      <c r="AY179" s="123">
        <v>0</v>
      </c>
      <c r="AZ179" s="123">
        <v>0</v>
      </c>
      <c r="BA179" s="123">
        <v>0</v>
      </c>
      <c r="BB179" s="123">
        <v>0</v>
      </c>
      <c r="BC179" s="123">
        <v>0</v>
      </c>
      <c r="BD179" s="123">
        <v>0</v>
      </c>
      <c r="BE179" s="123">
        <v>0</v>
      </c>
      <c r="BF179" s="123">
        <v>0</v>
      </c>
      <c r="BG179" s="123">
        <v>0</v>
      </c>
    </row>
    <row r="180" spans="1:59" ht="15" x14ac:dyDescent="0.25">
      <c r="A180" s="198"/>
      <c r="B180" s="122">
        <v>1</v>
      </c>
      <c r="C180" s="122">
        <v>1</v>
      </c>
      <c r="D180" s="122">
        <v>1</v>
      </c>
      <c r="E180" s="123">
        <v>0</v>
      </c>
      <c r="F180" s="123">
        <v>0</v>
      </c>
      <c r="G180" s="123">
        <v>0</v>
      </c>
      <c r="H180" s="123">
        <v>0</v>
      </c>
      <c r="I180" s="123">
        <v>0</v>
      </c>
      <c r="J180" s="123">
        <v>0</v>
      </c>
      <c r="K180" s="123">
        <v>0</v>
      </c>
      <c r="L180" s="123">
        <v>0</v>
      </c>
      <c r="M180" s="123">
        <v>0</v>
      </c>
      <c r="N180" s="123">
        <v>0</v>
      </c>
      <c r="O180" s="123">
        <v>0</v>
      </c>
      <c r="P180" s="123">
        <v>0</v>
      </c>
      <c r="Q180" s="123">
        <v>0</v>
      </c>
      <c r="R180" s="123">
        <v>0</v>
      </c>
      <c r="S180" s="123">
        <v>0</v>
      </c>
      <c r="T180" s="123">
        <v>0</v>
      </c>
      <c r="U180" s="123">
        <v>0</v>
      </c>
      <c r="V180" s="123">
        <v>0</v>
      </c>
      <c r="W180" s="123">
        <v>0</v>
      </c>
      <c r="X180" s="123">
        <v>0</v>
      </c>
      <c r="Y180" s="123">
        <v>0</v>
      </c>
      <c r="Z180" s="123">
        <v>0</v>
      </c>
      <c r="AA180" s="123">
        <v>0</v>
      </c>
      <c r="AB180" s="123">
        <v>0</v>
      </c>
      <c r="AC180" s="123">
        <v>0</v>
      </c>
      <c r="AD180" s="123">
        <v>0</v>
      </c>
      <c r="AE180" s="123">
        <v>0</v>
      </c>
      <c r="AF180" s="123">
        <v>0</v>
      </c>
      <c r="AG180" s="123">
        <v>0</v>
      </c>
      <c r="AH180" s="123">
        <v>0</v>
      </c>
      <c r="AI180" s="123">
        <v>0</v>
      </c>
      <c r="AJ180" s="123">
        <v>0</v>
      </c>
      <c r="AK180" s="123">
        <v>0</v>
      </c>
      <c r="AL180" s="123">
        <v>0</v>
      </c>
      <c r="AM180" s="123">
        <v>0</v>
      </c>
      <c r="AN180" s="123">
        <v>0</v>
      </c>
      <c r="AO180" s="123">
        <v>0</v>
      </c>
      <c r="AP180" s="123">
        <v>0</v>
      </c>
      <c r="AQ180" s="123">
        <v>0</v>
      </c>
      <c r="AR180" s="123">
        <v>0</v>
      </c>
      <c r="AS180" s="123">
        <v>0</v>
      </c>
      <c r="AT180" s="123">
        <v>0</v>
      </c>
      <c r="AU180" s="123">
        <v>0</v>
      </c>
      <c r="AV180" s="123">
        <v>0</v>
      </c>
      <c r="AW180" s="123">
        <v>0</v>
      </c>
      <c r="AX180" s="123">
        <v>0</v>
      </c>
      <c r="AY180" s="123">
        <v>0</v>
      </c>
      <c r="AZ180" s="123">
        <v>0</v>
      </c>
      <c r="BA180" s="123">
        <v>0</v>
      </c>
      <c r="BB180" s="123">
        <v>0</v>
      </c>
      <c r="BC180" s="123">
        <v>0</v>
      </c>
      <c r="BD180" s="123">
        <v>0</v>
      </c>
      <c r="BE180" s="123">
        <v>0</v>
      </c>
      <c r="BF180" s="123">
        <v>0</v>
      </c>
      <c r="BG180" s="123">
        <v>0</v>
      </c>
    </row>
    <row r="181" spans="1:59" ht="15" x14ac:dyDescent="0.25">
      <c r="A181" s="198"/>
      <c r="B181" s="122">
        <v>1</v>
      </c>
      <c r="C181" s="122">
        <v>1</v>
      </c>
      <c r="D181" s="122">
        <v>1</v>
      </c>
      <c r="E181" s="123">
        <v>0</v>
      </c>
      <c r="F181" s="123">
        <v>0</v>
      </c>
      <c r="G181" s="123">
        <v>0</v>
      </c>
      <c r="H181" s="123">
        <v>0</v>
      </c>
      <c r="I181" s="123">
        <v>0</v>
      </c>
      <c r="J181" s="123">
        <v>0</v>
      </c>
      <c r="K181" s="123">
        <v>0</v>
      </c>
      <c r="L181" s="123">
        <v>0</v>
      </c>
      <c r="M181" s="123">
        <v>0</v>
      </c>
      <c r="N181" s="123">
        <v>0</v>
      </c>
      <c r="O181" s="123">
        <v>0</v>
      </c>
      <c r="P181" s="123">
        <v>0</v>
      </c>
      <c r="Q181" s="123">
        <v>0</v>
      </c>
      <c r="R181" s="123">
        <v>0</v>
      </c>
      <c r="S181" s="123">
        <v>0</v>
      </c>
      <c r="T181" s="123">
        <v>0</v>
      </c>
      <c r="U181" s="123">
        <v>0</v>
      </c>
      <c r="V181" s="123">
        <v>0</v>
      </c>
      <c r="W181" s="123">
        <v>0</v>
      </c>
      <c r="X181" s="123">
        <v>0</v>
      </c>
      <c r="Y181" s="123">
        <v>0</v>
      </c>
      <c r="Z181" s="123">
        <v>0</v>
      </c>
      <c r="AA181" s="123">
        <v>0</v>
      </c>
      <c r="AB181" s="123">
        <v>0</v>
      </c>
      <c r="AC181" s="123">
        <v>0</v>
      </c>
      <c r="AD181" s="123">
        <v>0</v>
      </c>
      <c r="AE181" s="123">
        <v>0</v>
      </c>
      <c r="AF181" s="123">
        <v>0</v>
      </c>
      <c r="AG181" s="123">
        <v>0</v>
      </c>
      <c r="AH181" s="123">
        <v>0</v>
      </c>
      <c r="AI181" s="123">
        <v>0</v>
      </c>
      <c r="AJ181" s="123">
        <v>0</v>
      </c>
      <c r="AK181" s="123">
        <v>0</v>
      </c>
      <c r="AL181" s="123">
        <v>0</v>
      </c>
      <c r="AM181" s="123">
        <v>0</v>
      </c>
      <c r="AN181" s="123">
        <v>0</v>
      </c>
      <c r="AO181" s="123">
        <v>0</v>
      </c>
      <c r="AP181" s="123">
        <v>0</v>
      </c>
      <c r="AQ181" s="123">
        <v>0</v>
      </c>
      <c r="AR181" s="123">
        <v>0</v>
      </c>
      <c r="AS181" s="123">
        <v>0</v>
      </c>
      <c r="AT181" s="123">
        <v>0</v>
      </c>
      <c r="AU181" s="123">
        <v>0</v>
      </c>
      <c r="AV181" s="123">
        <v>0</v>
      </c>
      <c r="AW181" s="123">
        <v>0</v>
      </c>
      <c r="AX181" s="123">
        <v>0</v>
      </c>
      <c r="AY181" s="123">
        <v>0</v>
      </c>
      <c r="AZ181" s="123">
        <v>0</v>
      </c>
      <c r="BA181" s="123">
        <v>0</v>
      </c>
      <c r="BB181" s="123">
        <v>0</v>
      </c>
      <c r="BC181" s="123">
        <v>0</v>
      </c>
      <c r="BD181" s="123">
        <v>0</v>
      </c>
      <c r="BE181" s="123">
        <v>0</v>
      </c>
      <c r="BF181" s="123">
        <v>0</v>
      </c>
      <c r="BG181" s="123">
        <v>0</v>
      </c>
    </row>
    <row r="182" spans="1:59" ht="15" x14ac:dyDescent="0.25">
      <c r="A182" s="198"/>
      <c r="B182" s="122">
        <v>1</v>
      </c>
      <c r="C182" s="122">
        <v>1</v>
      </c>
      <c r="D182" s="122">
        <v>1</v>
      </c>
      <c r="E182" s="123">
        <v>0</v>
      </c>
      <c r="F182" s="123">
        <v>0</v>
      </c>
      <c r="G182" s="123">
        <v>0</v>
      </c>
      <c r="H182" s="123">
        <v>0</v>
      </c>
      <c r="I182" s="123">
        <v>0</v>
      </c>
      <c r="J182" s="123">
        <v>0</v>
      </c>
      <c r="K182" s="123">
        <v>0</v>
      </c>
      <c r="L182" s="123">
        <v>0</v>
      </c>
      <c r="M182" s="123">
        <v>0</v>
      </c>
      <c r="N182" s="123">
        <v>0</v>
      </c>
      <c r="O182" s="123">
        <v>0</v>
      </c>
      <c r="P182" s="123">
        <v>0</v>
      </c>
      <c r="Q182" s="123">
        <v>0</v>
      </c>
      <c r="R182" s="123">
        <v>0</v>
      </c>
      <c r="S182" s="123">
        <v>0</v>
      </c>
      <c r="T182" s="123">
        <v>0</v>
      </c>
      <c r="U182" s="123">
        <v>0</v>
      </c>
      <c r="V182" s="123">
        <v>0</v>
      </c>
      <c r="W182" s="123">
        <v>0</v>
      </c>
      <c r="X182" s="123">
        <v>0</v>
      </c>
      <c r="Y182" s="123">
        <v>0</v>
      </c>
      <c r="Z182" s="123">
        <v>0</v>
      </c>
      <c r="AA182" s="123">
        <v>0</v>
      </c>
      <c r="AB182" s="123">
        <v>0</v>
      </c>
      <c r="AC182" s="123">
        <v>0</v>
      </c>
      <c r="AD182" s="123">
        <v>0</v>
      </c>
      <c r="AE182" s="123">
        <v>0</v>
      </c>
      <c r="AF182" s="123">
        <v>0</v>
      </c>
      <c r="AG182" s="123">
        <v>0</v>
      </c>
      <c r="AH182" s="123">
        <v>0</v>
      </c>
      <c r="AI182" s="123">
        <v>0</v>
      </c>
      <c r="AJ182" s="123">
        <v>0</v>
      </c>
      <c r="AK182" s="123">
        <v>0</v>
      </c>
      <c r="AL182" s="123">
        <v>0</v>
      </c>
      <c r="AM182" s="123">
        <v>0</v>
      </c>
      <c r="AN182" s="123">
        <v>0</v>
      </c>
      <c r="AO182" s="123">
        <v>0</v>
      </c>
      <c r="AP182" s="123">
        <v>0</v>
      </c>
      <c r="AQ182" s="123">
        <v>0</v>
      </c>
      <c r="AR182" s="123">
        <v>0</v>
      </c>
      <c r="AS182" s="123">
        <v>0</v>
      </c>
      <c r="AT182" s="123">
        <v>0</v>
      </c>
      <c r="AU182" s="123">
        <v>0</v>
      </c>
      <c r="AV182" s="123">
        <v>0</v>
      </c>
      <c r="AW182" s="123">
        <v>0</v>
      </c>
      <c r="AX182" s="123">
        <v>0</v>
      </c>
      <c r="AY182" s="123">
        <v>0</v>
      </c>
      <c r="AZ182" s="123">
        <v>0</v>
      </c>
      <c r="BA182" s="123">
        <v>0</v>
      </c>
      <c r="BB182" s="123">
        <v>0</v>
      </c>
      <c r="BC182" s="123">
        <v>0</v>
      </c>
      <c r="BD182" s="123">
        <v>0</v>
      </c>
      <c r="BE182" s="123">
        <v>0</v>
      </c>
      <c r="BF182" s="123">
        <v>0</v>
      </c>
      <c r="BG182" s="123">
        <v>0</v>
      </c>
    </row>
    <row r="183" spans="1:59" ht="15" x14ac:dyDescent="0.25">
      <c r="A183" s="198"/>
      <c r="B183" s="122">
        <v>1</v>
      </c>
      <c r="C183" s="122">
        <v>1</v>
      </c>
      <c r="D183" s="122">
        <v>1</v>
      </c>
      <c r="E183" s="123">
        <v>0</v>
      </c>
      <c r="F183" s="123">
        <v>0</v>
      </c>
      <c r="G183" s="123">
        <v>0</v>
      </c>
      <c r="H183" s="123">
        <v>0</v>
      </c>
      <c r="I183" s="123">
        <v>0</v>
      </c>
      <c r="J183" s="123">
        <v>0</v>
      </c>
      <c r="K183" s="123">
        <v>0</v>
      </c>
      <c r="L183" s="123">
        <v>0</v>
      </c>
      <c r="M183" s="123">
        <v>0</v>
      </c>
      <c r="N183" s="123">
        <v>0</v>
      </c>
      <c r="O183" s="123">
        <v>0</v>
      </c>
      <c r="P183" s="123">
        <v>0</v>
      </c>
      <c r="Q183" s="123">
        <v>0</v>
      </c>
      <c r="R183" s="123">
        <v>0</v>
      </c>
      <c r="S183" s="123">
        <v>0</v>
      </c>
      <c r="T183" s="123">
        <v>0</v>
      </c>
      <c r="U183" s="123">
        <v>0</v>
      </c>
      <c r="V183" s="123">
        <v>0</v>
      </c>
      <c r="W183" s="123">
        <v>0</v>
      </c>
      <c r="X183" s="123">
        <v>0</v>
      </c>
      <c r="Y183" s="123">
        <v>0</v>
      </c>
      <c r="Z183" s="123">
        <v>0</v>
      </c>
      <c r="AA183" s="123">
        <v>0</v>
      </c>
      <c r="AB183" s="123">
        <v>0</v>
      </c>
      <c r="AC183" s="123">
        <v>0</v>
      </c>
      <c r="AD183" s="123">
        <v>0</v>
      </c>
      <c r="AE183" s="123">
        <v>0</v>
      </c>
      <c r="AF183" s="123">
        <v>0</v>
      </c>
      <c r="AG183" s="123">
        <v>0</v>
      </c>
      <c r="AH183" s="123">
        <v>0</v>
      </c>
      <c r="AI183" s="123">
        <v>0</v>
      </c>
      <c r="AJ183" s="123">
        <v>0</v>
      </c>
      <c r="AK183" s="123">
        <v>0</v>
      </c>
      <c r="AL183" s="123">
        <v>0</v>
      </c>
      <c r="AM183" s="123">
        <v>0</v>
      </c>
      <c r="AN183" s="123">
        <v>0</v>
      </c>
      <c r="AO183" s="123">
        <v>0</v>
      </c>
      <c r="AP183" s="123">
        <v>0</v>
      </c>
      <c r="AQ183" s="123">
        <v>0</v>
      </c>
      <c r="AR183" s="123">
        <v>0</v>
      </c>
      <c r="AS183" s="123">
        <v>0</v>
      </c>
      <c r="AT183" s="123">
        <v>0</v>
      </c>
      <c r="AU183" s="123">
        <v>0</v>
      </c>
      <c r="AV183" s="123">
        <v>0</v>
      </c>
      <c r="AW183" s="123">
        <v>0</v>
      </c>
      <c r="AX183" s="123">
        <v>0</v>
      </c>
      <c r="AY183" s="123">
        <v>0</v>
      </c>
      <c r="AZ183" s="123">
        <v>0</v>
      </c>
      <c r="BA183" s="123">
        <v>0</v>
      </c>
      <c r="BB183" s="123">
        <v>0</v>
      </c>
      <c r="BC183" s="123">
        <v>0</v>
      </c>
      <c r="BD183" s="123">
        <v>0</v>
      </c>
      <c r="BE183" s="123">
        <v>0</v>
      </c>
      <c r="BF183" s="123">
        <v>0</v>
      </c>
      <c r="BG183" s="123">
        <v>0</v>
      </c>
    </row>
    <row r="184" spans="1:59" ht="15" x14ac:dyDescent="0.25">
      <c r="A184" s="198"/>
      <c r="B184" s="122">
        <v>1</v>
      </c>
      <c r="C184" s="122">
        <v>1</v>
      </c>
      <c r="D184" s="122">
        <v>1</v>
      </c>
      <c r="E184" s="123">
        <v>0</v>
      </c>
      <c r="F184" s="123">
        <v>0</v>
      </c>
      <c r="G184" s="123">
        <v>0</v>
      </c>
      <c r="H184" s="123">
        <v>0</v>
      </c>
      <c r="I184" s="123">
        <v>0</v>
      </c>
      <c r="J184" s="123">
        <v>0</v>
      </c>
      <c r="K184" s="123">
        <v>0</v>
      </c>
      <c r="L184" s="123">
        <v>0</v>
      </c>
      <c r="M184" s="123">
        <v>0</v>
      </c>
      <c r="N184" s="123">
        <v>0</v>
      </c>
      <c r="O184" s="123">
        <v>0</v>
      </c>
      <c r="P184" s="123">
        <v>0</v>
      </c>
      <c r="Q184" s="123">
        <v>0</v>
      </c>
      <c r="R184" s="123">
        <v>0</v>
      </c>
      <c r="S184" s="123">
        <v>0</v>
      </c>
      <c r="T184" s="123">
        <v>0</v>
      </c>
      <c r="U184" s="123">
        <v>0</v>
      </c>
      <c r="V184" s="123">
        <v>0</v>
      </c>
      <c r="W184" s="123">
        <v>0</v>
      </c>
      <c r="X184" s="123">
        <v>0</v>
      </c>
      <c r="Y184" s="123">
        <v>0</v>
      </c>
      <c r="Z184" s="123">
        <v>0</v>
      </c>
      <c r="AA184" s="123">
        <v>0</v>
      </c>
      <c r="AB184" s="123">
        <v>0</v>
      </c>
      <c r="AC184" s="123">
        <v>0</v>
      </c>
      <c r="AD184" s="123">
        <v>0</v>
      </c>
      <c r="AE184" s="123">
        <v>0</v>
      </c>
      <c r="AF184" s="123">
        <v>0</v>
      </c>
      <c r="AG184" s="123">
        <v>0</v>
      </c>
      <c r="AH184" s="123">
        <v>0</v>
      </c>
      <c r="AI184" s="123">
        <v>0</v>
      </c>
      <c r="AJ184" s="123">
        <v>0</v>
      </c>
      <c r="AK184" s="123">
        <v>0</v>
      </c>
      <c r="AL184" s="123">
        <v>0</v>
      </c>
      <c r="AM184" s="123">
        <v>0</v>
      </c>
      <c r="AN184" s="123">
        <v>0</v>
      </c>
      <c r="AO184" s="123">
        <v>0</v>
      </c>
      <c r="AP184" s="123">
        <v>0</v>
      </c>
      <c r="AQ184" s="123">
        <v>0</v>
      </c>
      <c r="AR184" s="123">
        <v>0</v>
      </c>
      <c r="AS184" s="123">
        <v>0</v>
      </c>
      <c r="AT184" s="123">
        <v>0</v>
      </c>
      <c r="AU184" s="123">
        <v>0</v>
      </c>
      <c r="AV184" s="123">
        <v>0</v>
      </c>
      <c r="AW184" s="123">
        <v>0</v>
      </c>
      <c r="AX184" s="123">
        <v>0</v>
      </c>
      <c r="AY184" s="123">
        <v>0</v>
      </c>
      <c r="AZ184" s="123">
        <v>0</v>
      </c>
      <c r="BA184" s="123">
        <v>0</v>
      </c>
      <c r="BB184" s="123">
        <v>0</v>
      </c>
      <c r="BC184" s="123">
        <v>0</v>
      </c>
      <c r="BD184" s="123">
        <v>0</v>
      </c>
      <c r="BE184" s="123">
        <v>0</v>
      </c>
      <c r="BF184" s="123">
        <v>0</v>
      </c>
      <c r="BG184" s="123">
        <v>0</v>
      </c>
    </row>
    <row r="185" spans="1:59" ht="15" x14ac:dyDescent="0.25">
      <c r="A185" s="198"/>
      <c r="B185" s="122">
        <v>1</v>
      </c>
      <c r="C185" s="122">
        <v>1</v>
      </c>
      <c r="D185" s="122">
        <v>1</v>
      </c>
      <c r="E185" s="123">
        <v>0</v>
      </c>
      <c r="F185" s="123">
        <v>0</v>
      </c>
      <c r="G185" s="123">
        <v>0</v>
      </c>
      <c r="H185" s="123">
        <v>0</v>
      </c>
      <c r="I185" s="123">
        <v>0</v>
      </c>
      <c r="J185" s="123">
        <v>0</v>
      </c>
      <c r="K185" s="123">
        <v>0</v>
      </c>
      <c r="L185" s="123">
        <v>0</v>
      </c>
      <c r="M185" s="123">
        <v>0</v>
      </c>
      <c r="N185" s="123">
        <v>0</v>
      </c>
      <c r="O185" s="123">
        <v>0</v>
      </c>
      <c r="P185" s="123">
        <v>0</v>
      </c>
      <c r="Q185" s="123">
        <v>0</v>
      </c>
      <c r="R185" s="123">
        <v>0</v>
      </c>
      <c r="S185" s="123">
        <v>0</v>
      </c>
      <c r="T185" s="123">
        <v>0</v>
      </c>
      <c r="U185" s="123">
        <v>0</v>
      </c>
      <c r="V185" s="123">
        <v>0</v>
      </c>
      <c r="W185" s="123">
        <v>0</v>
      </c>
      <c r="X185" s="123">
        <v>0</v>
      </c>
      <c r="Y185" s="123">
        <v>0</v>
      </c>
      <c r="Z185" s="123">
        <v>0</v>
      </c>
      <c r="AA185" s="123">
        <v>0</v>
      </c>
      <c r="AB185" s="123">
        <v>0</v>
      </c>
      <c r="AC185" s="123">
        <v>0</v>
      </c>
      <c r="AD185" s="123">
        <v>0</v>
      </c>
      <c r="AE185" s="123">
        <v>0</v>
      </c>
      <c r="AF185" s="123">
        <v>0</v>
      </c>
      <c r="AG185" s="123">
        <v>0</v>
      </c>
      <c r="AH185" s="123">
        <v>0</v>
      </c>
      <c r="AI185" s="123">
        <v>0</v>
      </c>
      <c r="AJ185" s="123">
        <v>0</v>
      </c>
      <c r="AK185" s="123">
        <v>0</v>
      </c>
      <c r="AL185" s="123">
        <v>0</v>
      </c>
      <c r="AM185" s="123">
        <v>0</v>
      </c>
      <c r="AN185" s="123">
        <v>0</v>
      </c>
      <c r="AO185" s="123">
        <v>0</v>
      </c>
      <c r="AP185" s="123">
        <v>0</v>
      </c>
      <c r="AQ185" s="123">
        <v>0</v>
      </c>
      <c r="AR185" s="123">
        <v>0</v>
      </c>
      <c r="AS185" s="123">
        <v>0</v>
      </c>
      <c r="AT185" s="123">
        <v>0</v>
      </c>
      <c r="AU185" s="123">
        <v>0</v>
      </c>
      <c r="AV185" s="123">
        <v>0</v>
      </c>
      <c r="AW185" s="123">
        <v>0</v>
      </c>
      <c r="AX185" s="123">
        <v>0</v>
      </c>
      <c r="AY185" s="123">
        <v>0</v>
      </c>
      <c r="AZ185" s="123">
        <v>0</v>
      </c>
      <c r="BA185" s="123">
        <v>0</v>
      </c>
      <c r="BB185" s="123">
        <v>0</v>
      </c>
      <c r="BC185" s="123">
        <v>0</v>
      </c>
      <c r="BD185" s="123">
        <v>0</v>
      </c>
      <c r="BE185" s="123">
        <v>0</v>
      </c>
      <c r="BF185" s="123">
        <v>0</v>
      </c>
      <c r="BG185" s="123">
        <v>0</v>
      </c>
    </row>
    <row r="186" spans="1:59" ht="15" x14ac:dyDescent="0.25">
      <c r="A186" s="198"/>
      <c r="B186" s="122">
        <v>1</v>
      </c>
      <c r="C186" s="122">
        <v>1</v>
      </c>
      <c r="D186" s="122">
        <v>1</v>
      </c>
      <c r="E186" s="123">
        <v>0</v>
      </c>
      <c r="F186" s="123">
        <v>0</v>
      </c>
      <c r="G186" s="123">
        <v>0</v>
      </c>
      <c r="H186" s="123">
        <v>0</v>
      </c>
      <c r="I186" s="123">
        <v>0</v>
      </c>
      <c r="J186" s="123">
        <v>0</v>
      </c>
      <c r="K186" s="123">
        <v>0</v>
      </c>
      <c r="L186" s="123">
        <v>0</v>
      </c>
      <c r="M186" s="123">
        <v>0</v>
      </c>
      <c r="N186" s="123">
        <v>0</v>
      </c>
      <c r="O186" s="123">
        <v>0</v>
      </c>
      <c r="P186" s="123">
        <v>0</v>
      </c>
      <c r="Q186" s="123">
        <v>0</v>
      </c>
      <c r="R186" s="123">
        <v>0</v>
      </c>
      <c r="S186" s="123">
        <v>0</v>
      </c>
      <c r="T186" s="123">
        <v>0</v>
      </c>
      <c r="U186" s="123">
        <v>0</v>
      </c>
      <c r="V186" s="123">
        <v>0</v>
      </c>
      <c r="W186" s="123">
        <v>0</v>
      </c>
      <c r="X186" s="123">
        <v>0</v>
      </c>
      <c r="Y186" s="123">
        <v>0</v>
      </c>
      <c r="Z186" s="123">
        <v>0</v>
      </c>
      <c r="AA186" s="123">
        <v>0</v>
      </c>
      <c r="AB186" s="123">
        <v>0</v>
      </c>
      <c r="AC186" s="123">
        <v>0</v>
      </c>
      <c r="AD186" s="123">
        <v>0</v>
      </c>
      <c r="AE186" s="123">
        <v>0</v>
      </c>
      <c r="AF186" s="123">
        <v>0</v>
      </c>
      <c r="AG186" s="123">
        <v>0</v>
      </c>
      <c r="AH186" s="123">
        <v>0</v>
      </c>
      <c r="AI186" s="123">
        <v>0</v>
      </c>
      <c r="AJ186" s="123">
        <v>0</v>
      </c>
      <c r="AK186" s="123">
        <v>0</v>
      </c>
      <c r="AL186" s="123">
        <v>0</v>
      </c>
      <c r="AM186" s="123">
        <v>0</v>
      </c>
      <c r="AN186" s="123">
        <v>0</v>
      </c>
      <c r="AO186" s="123">
        <v>0</v>
      </c>
      <c r="AP186" s="123">
        <v>0</v>
      </c>
      <c r="AQ186" s="123">
        <v>0</v>
      </c>
      <c r="AR186" s="123">
        <v>0</v>
      </c>
      <c r="AS186" s="123">
        <v>0</v>
      </c>
      <c r="AT186" s="123">
        <v>0</v>
      </c>
      <c r="AU186" s="123">
        <v>0</v>
      </c>
      <c r="AV186" s="123">
        <v>0</v>
      </c>
      <c r="AW186" s="123">
        <v>0</v>
      </c>
      <c r="AX186" s="123">
        <v>0</v>
      </c>
      <c r="AY186" s="123">
        <v>0</v>
      </c>
      <c r="AZ186" s="123">
        <v>0</v>
      </c>
      <c r="BA186" s="123">
        <v>0</v>
      </c>
      <c r="BB186" s="123">
        <v>0</v>
      </c>
      <c r="BC186" s="123">
        <v>0</v>
      </c>
      <c r="BD186" s="123">
        <v>0</v>
      </c>
      <c r="BE186" s="123">
        <v>0</v>
      </c>
      <c r="BF186" s="123">
        <v>0</v>
      </c>
      <c r="BG186" s="123">
        <v>0</v>
      </c>
    </row>
    <row r="187" spans="1:59" ht="15" x14ac:dyDescent="0.25">
      <c r="A187" s="198"/>
      <c r="B187" s="122">
        <v>1</v>
      </c>
      <c r="C187" s="122">
        <v>1</v>
      </c>
      <c r="D187" s="122">
        <v>1</v>
      </c>
      <c r="E187" s="123">
        <v>0</v>
      </c>
      <c r="F187" s="123">
        <v>0</v>
      </c>
      <c r="G187" s="123">
        <v>0</v>
      </c>
      <c r="H187" s="123">
        <v>0</v>
      </c>
      <c r="I187" s="123">
        <v>0</v>
      </c>
      <c r="J187" s="123">
        <v>0</v>
      </c>
      <c r="K187" s="123">
        <v>0</v>
      </c>
      <c r="L187" s="123">
        <v>0</v>
      </c>
      <c r="M187" s="123">
        <v>0</v>
      </c>
      <c r="N187" s="123">
        <v>0</v>
      </c>
      <c r="O187" s="123">
        <v>0</v>
      </c>
      <c r="P187" s="123">
        <v>0</v>
      </c>
      <c r="Q187" s="123">
        <v>0</v>
      </c>
      <c r="R187" s="123">
        <v>0</v>
      </c>
      <c r="S187" s="123">
        <v>0</v>
      </c>
      <c r="T187" s="123">
        <v>0</v>
      </c>
      <c r="U187" s="123">
        <v>0</v>
      </c>
      <c r="V187" s="123">
        <v>0</v>
      </c>
      <c r="W187" s="123">
        <v>0</v>
      </c>
      <c r="X187" s="123">
        <v>0</v>
      </c>
      <c r="Y187" s="123">
        <v>0</v>
      </c>
      <c r="Z187" s="123">
        <v>0</v>
      </c>
      <c r="AA187" s="123">
        <v>0</v>
      </c>
      <c r="AB187" s="123">
        <v>0</v>
      </c>
      <c r="AC187" s="123">
        <v>0</v>
      </c>
      <c r="AD187" s="123">
        <v>0</v>
      </c>
      <c r="AE187" s="123">
        <v>0</v>
      </c>
      <c r="AF187" s="123">
        <v>0</v>
      </c>
      <c r="AG187" s="123">
        <v>0</v>
      </c>
      <c r="AH187" s="123">
        <v>0</v>
      </c>
      <c r="AI187" s="123">
        <v>0</v>
      </c>
      <c r="AJ187" s="123">
        <v>0</v>
      </c>
      <c r="AK187" s="123">
        <v>0</v>
      </c>
      <c r="AL187" s="123">
        <v>0</v>
      </c>
      <c r="AM187" s="123">
        <v>0</v>
      </c>
      <c r="AN187" s="123">
        <v>0</v>
      </c>
      <c r="AO187" s="123">
        <v>0</v>
      </c>
      <c r="AP187" s="123">
        <v>0</v>
      </c>
      <c r="AQ187" s="123">
        <v>0</v>
      </c>
      <c r="AR187" s="123">
        <v>0</v>
      </c>
      <c r="AS187" s="123">
        <v>0</v>
      </c>
      <c r="AT187" s="123">
        <v>0</v>
      </c>
      <c r="AU187" s="123">
        <v>0</v>
      </c>
      <c r="AV187" s="123">
        <v>0</v>
      </c>
      <c r="AW187" s="123">
        <v>0</v>
      </c>
      <c r="AX187" s="123">
        <v>0</v>
      </c>
      <c r="AY187" s="123">
        <v>0</v>
      </c>
      <c r="AZ187" s="123">
        <v>0</v>
      </c>
      <c r="BA187" s="123">
        <v>0</v>
      </c>
      <c r="BB187" s="123">
        <v>0</v>
      </c>
      <c r="BC187" s="123">
        <v>0</v>
      </c>
      <c r="BD187" s="123">
        <v>0</v>
      </c>
      <c r="BE187" s="123">
        <v>0</v>
      </c>
      <c r="BF187" s="123">
        <v>0</v>
      </c>
      <c r="BG187" s="123">
        <v>0</v>
      </c>
    </row>
    <row r="188" spans="1:59" ht="15" x14ac:dyDescent="0.25">
      <c r="A188" s="198"/>
      <c r="B188" s="122">
        <v>1</v>
      </c>
      <c r="C188" s="122">
        <v>1</v>
      </c>
      <c r="D188" s="122">
        <v>1</v>
      </c>
      <c r="E188" s="123">
        <v>0</v>
      </c>
      <c r="F188" s="123">
        <v>0</v>
      </c>
      <c r="G188" s="123">
        <v>0</v>
      </c>
      <c r="H188" s="123">
        <v>0</v>
      </c>
      <c r="I188" s="123">
        <v>0</v>
      </c>
      <c r="J188" s="123">
        <v>0</v>
      </c>
      <c r="K188" s="123">
        <v>0</v>
      </c>
      <c r="L188" s="123">
        <v>0</v>
      </c>
      <c r="M188" s="123">
        <v>0</v>
      </c>
      <c r="N188" s="123">
        <v>0</v>
      </c>
      <c r="O188" s="123">
        <v>0</v>
      </c>
      <c r="P188" s="123">
        <v>0</v>
      </c>
      <c r="Q188" s="123">
        <v>0</v>
      </c>
      <c r="R188" s="123">
        <v>0</v>
      </c>
      <c r="S188" s="123">
        <v>0</v>
      </c>
      <c r="T188" s="123">
        <v>0</v>
      </c>
      <c r="U188" s="123">
        <v>0</v>
      </c>
      <c r="V188" s="123">
        <v>0</v>
      </c>
      <c r="W188" s="123">
        <v>0</v>
      </c>
      <c r="X188" s="123">
        <v>0</v>
      </c>
      <c r="Y188" s="123">
        <v>0</v>
      </c>
      <c r="Z188" s="123">
        <v>0</v>
      </c>
      <c r="AA188" s="123">
        <v>0</v>
      </c>
      <c r="AB188" s="123">
        <v>0</v>
      </c>
      <c r="AC188" s="123">
        <v>0</v>
      </c>
      <c r="AD188" s="123">
        <v>0</v>
      </c>
      <c r="AE188" s="123">
        <v>0</v>
      </c>
      <c r="AF188" s="123">
        <v>0</v>
      </c>
      <c r="AG188" s="123">
        <v>0</v>
      </c>
      <c r="AH188" s="123">
        <v>0</v>
      </c>
      <c r="AI188" s="123">
        <v>0</v>
      </c>
      <c r="AJ188" s="123">
        <v>0</v>
      </c>
      <c r="AK188" s="123">
        <v>0</v>
      </c>
      <c r="AL188" s="123">
        <v>0</v>
      </c>
      <c r="AM188" s="123">
        <v>0</v>
      </c>
      <c r="AN188" s="123">
        <v>0</v>
      </c>
      <c r="AO188" s="123">
        <v>0</v>
      </c>
      <c r="AP188" s="123">
        <v>0</v>
      </c>
      <c r="AQ188" s="123">
        <v>0</v>
      </c>
      <c r="AR188" s="123">
        <v>0</v>
      </c>
      <c r="AS188" s="123">
        <v>0</v>
      </c>
      <c r="AT188" s="123">
        <v>0</v>
      </c>
      <c r="AU188" s="123">
        <v>0</v>
      </c>
      <c r="AV188" s="123">
        <v>0</v>
      </c>
      <c r="AW188" s="123">
        <v>0</v>
      </c>
      <c r="AX188" s="123">
        <v>0</v>
      </c>
      <c r="AY188" s="123">
        <v>0</v>
      </c>
      <c r="AZ188" s="123">
        <v>0</v>
      </c>
      <c r="BA188" s="123">
        <v>0</v>
      </c>
      <c r="BB188" s="123">
        <v>0</v>
      </c>
      <c r="BC188" s="123">
        <v>0</v>
      </c>
      <c r="BD188" s="123">
        <v>0</v>
      </c>
      <c r="BE188" s="123">
        <v>0</v>
      </c>
      <c r="BF188" s="123">
        <v>0</v>
      </c>
      <c r="BG188" s="123">
        <v>0</v>
      </c>
    </row>
    <row r="189" spans="1:59" ht="15" x14ac:dyDescent="0.25">
      <c r="A189" s="198"/>
      <c r="B189" s="122">
        <v>1</v>
      </c>
      <c r="C189" s="122">
        <v>1</v>
      </c>
      <c r="D189" s="122">
        <v>1</v>
      </c>
      <c r="E189" s="123">
        <v>0</v>
      </c>
      <c r="F189" s="123">
        <v>0</v>
      </c>
      <c r="G189" s="123">
        <v>0</v>
      </c>
      <c r="H189" s="123">
        <v>0</v>
      </c>
      <c r="I189" s="123">
        <v>0</v>
      </c>
      <c r="J189" s="123">
        <v>0</v>
      </c>
      <c r="K189" s="123">
        <v>0</v>
      </c>
      <c r="L189" s="123">
        <v>0</v>
      </c>
      <c r="M189" s="123">
        <v>0</v>
      </c>
      <c r="N189" s="123">
        <v>0</v>
      </c>
      <c r="O189" s="123">
        <v>0</v>
      </c>
      <c r="P189" s="123">
        <v>0</v>
      </c>
      <c r="Q189" s="123">
        <v>0</v>
      </c>
      <c r="R189" s="123">
        <v>0</v>
      </c>
      <c r="S189" s="123">
        <v>0</v>
      </c>
      <c r="T189" s="123">
        <v>0</v>
      </c>
      <c r="U189" s="123">
        <v>0</v>
      </c>
      <c r="V189" s="123">
        <v>0</v>
      </c>
      <c r="W189" s="123">
        <v>0</v>
      </c>
      <c r="X189" s="123">
        <v>0</v>
      </c>
      <c r="Y189" s="123">
        <v>0</v>
      </c>
      <c r="Z189" s="123">
        <v>0</v>
      </c>
      <c r="AA189" s="123">
        <v>0</v>
      </c>
      <c r="AB189" s="123">
        <v>0</v>
      </c>
      <c r="AC189" s="123">
        <v>0</v>
      </c>
      <c r="AD189" s="123">
        <v>0</v>
      </c>
      <c r="AE189" s="123">
        <v>0</v>
      </c>
      <c r="AF189" s="123">
        <v>0</v>
      </c>
      <c r="AG189" s="123">
        <v>0</v>
      </c>
      <c r="AH189" s="123">
        <v>0</v>
      </c>
      <c r="AI189" s="123">
        <v>0</v>
      </c>
      <c r="AJ189" s="123">
        <v>0</v>
      </c>
      <c r="AK189" s="123">
        <v>0</v>
      </c>
      <c r="AL189" s="123">
        <v>0</v>
      </c>
      <c r="AM189" s="123">
        <v>0</v>
      </c>
      <c r="AN189" s="123">
        <v>0</v>
      </c>
      <c r="AO189" s="123">
        <v>0</v>
      </c>
      <c r="AP189" s="123">
        <v>0</v>
      </c>
      <c r="AQ189" s="123">
        <v>0</v>
      </c>
      <c r="AR189" s="123">
        <v>0</v>
      </c>
      <c r="AS189" s="123">
        <v>0</v>
      </c>
      <c r="AT189" s="123">
        <v>0</v>
      </c>
      <c r="AU189" s="123">
        <v>0</v>
      </c>
      <c r="AV189" s="123">
        <v>0</v>
      </c>
      <c r="AW189" s="123">
        <v>0</v>
      </c>
      <c r="AX189" s="123">
        <v>0</v>
      </c>
      <c r="AY189" s="123">
        <v>0</v>
      </c>
      <c r="AZ189" s="123">
        <v>0</v>
      </c>
      <c r="BA189" s="123">
        <v>0</v>
      </c>
      <c r="BB189" s="123">
        <v>0</v>
      </c>
      <c r="BC189" s="123">
        <v>0</v>
      </c>
      <c r="BD189" s="123">
        <v>0</v>
      </c>
      <c r="BE189" s="123">
        <v>0</v>
      </c>
      <c r="BF189" s="123">
        <v>0</v>
      </c>
      <c r="BG189" s="123">
        <v>0</v>
      </c>
    </row>
    <row r="190" spans="1:59" ht="15" x14ac:dyDescent="0.25">
      <c r="A190" s="198"/>
      <c r="B190" s="122">
        <v>1</v>
      </c>
      <c r="C190" s="122">
        <v>1</v>
      </c>
      <c r="D190" s="122">
        <v>1</v>
      </c>
      <c r="E190" s="123">
        <v>0</v>
      </c>
      <c r="F190" s="123">
        <v>0</v>
      </c>
      <c r="G190" s="123">
        <v>0</v>
      </c>
      <c r="H190" s="123">
        <v>0</v>
      </c>
      <c r="I190" s="123">
        <v>0</v>
      </c>
      <c r="J190" s="123">
        <v>0</v>
      </c>
      <c r="K190" s="123">
        <v>0</v>
      </c>
      <c r="L190" s="123">
        <v>0</v>
      </c>
      <c r="M190" s="123">
        <v>0</v>
      </c>
      <c r="N190" s="123">
        <v>0</v>
      </c>
      <c r="O190" s="123">
        <v>0</v>
      </c>
      <c r="P190" s="123">
        <v>0</v>
      </c>
      <c r="Q190" s="123">
        <v>0</v>
      </c>
      <c r="R190" s="123">
        <v>0</v>
      </c>
      <c r="S190" s="123">
        <v>0</v>
      </c>
      <c r="T190" s="123">
        <v>0</v>
      </c>
      <c r="U190" s="123">
        <v>0</v>
      </c>
      <c r="V190" s="123">
        <v>0</v>
      </c>
      <c r="W190" s="123">
        <v>0</v>
      </c>
      <c r="X190" s="123">
        <v>0</v>
      </c>
      <c r="Y190" s="123">
        <v>0</v>
      </c>
      <c r="Z190" s="123">
        <v>0</v>
      </c>
      <c r="AA190" s="123">
        <v>0</v>
      </c>
      <c r="AB190" s="123">
        <v>0</v>
      </c>
      <c r="AC190" s="123">
        <v>0</v>
      </c>
      <c r="AD190" s="123">
        <v>0</v>
      </c>
      <c r="AE190" s="123">
        <v>0</v>
      </c>
      <c r="AF190" s="123">
        <v>0</v>
      </c>
      <c r="AG190" s="123">
        <v>0</v>
      </c>
      <c r="AH190" s="123">
        <v>0</v>
      </c>
      <c r="AI190" s="123">
        <v>0</v>
      </c>
      <c r="AJ190" s="123">
        <v>0</v>
      </c>
      <c r="AK190" s="123">
        <v>0</v>
      </c>
      <c r="AL190" s="123">
        <v>0</v>
      </c>
      <c r="AM190" s="123">
        <v>0</v>
      </c>
      <c r="AN190" s="123">
        <v>0</v>
      </c>
      <c r="AO190" s="123">
        <v>0</v>
      </c>
      <c r="AP190" s="123">
        <v>0</v>
      </c>
      <c r="AQ190" s="123">
        <v>0</v>
      </c>
      <c r="AR190" s="123">
        <v>0</v>
      </c>
      <c r="AS190" s="123">
        <v>0</v>
      </c>
      <c r="AT190" s="123">
        <v>0</v>
      </c>
      <c r="AU190" s="123">
        <v>0</v>
      </c>
      <c r="AV190" s="123">
        <v>0</v>
      </c>
      <c r="AW190" s="123">
        <v>0</v>
      </c>
      <c r="AX190" s="123">
        <v>0</v>
      </c>
      <c r="AY190" s="123">
        <v>0</v>
      </c>
      <c r="AZ190" s="123">
        <v>0</v>
      </c>
      <c r="BA190" s="123">
        <v>0</v>
      </c>
      <c r="BB190" s="123">
        <v>0</v>
      </c>
      <c r="BC190" s="123">
        <v>0</v>
      </c>
      <c r="BD190" s="123">
        <v>0</v>
      </c>
      <c r="BE190" s="123">
        <v>0</v>
      </c>
      <c r="BF190" s="123">
        <v>0</v>
      </c>
      <c r="BG190" s="123">
        <v>0</v>
      </c>
    </row>
    <row r="191" spans="1:59" ht="15" x14ac:dyDescent="0.25">
      <c r="A191" s="198"/>
      <c r="B191" s="122">
        <v>1</v>
      </c>
      <c r="C191" s="122">
        <v>1</v>
      </c>
      <c r="D191" s="122">
        <v>1</v>
      </c>
      <c r="E191" s="123">
        <v>0</v>
      </c>
      <c r="F191" s="123">
        <v>0</v>
      </c>
      <c r="G191" s="123">
        <v>0</v>
      </c>
      <c r="H191" s="123">
        <v>0</v>
      </c>
      <c r="I191" s="123">
        <v>0</v>
      </c>
      <c r="J191" s="123">
        <v>0</v>
      </c>
      <c r="K191" s="123">
        <v>0</v>
      </c>
      <c r="L191" s="123">
        <v>0</v>
      </c>
      <c r="M191" s="123">
        <v>0</v>
      </c>
      <c r="N191" s="123">
        <v>0</v>
      </c>
      <c r="O191" s="123">
        <v>0</v>
      </c>
      <c r="P191" s="123">
        <v>0</v>
      </c>
      <c r="Q191" s="123">
        <v>0</v>
      </c>
      <c r="R191" s="123">
        <v>0</v>
      </c>
      <c r="S191" s="123">
        <v>0</v>
      </c>
      <c r="T191" s="123">
        <v>0</v>
      </c>
      <c r="U191" s="123">
        <v>0</v>
      </c>
      <c r="V191" s="123">
        <v>0</v>
      </c>
      <c r="W191" s="123">
        <v>0</v>
      </c>
      <c r="X191" s="123">
        <v>0</v>
      </c>
      <c r="Y191" s="123">
        <v>0</v>
      </c>
      <c r="Z191" s="123">
        <v>0</v>
      </c>
      <c r="AA191" s="123">
        <v>0</v>
      </c>
      <c r="AB191" s="123">
        <v>0</v>
      </c>
      <c r="AC191" s="123">
        <v>0</v>
      </c>
      <c r="AD191" s="123">
        <v>0</v>
      </c>
      <c r="AE191" s="123">
        <v>0</v>
      </c>
      <c r="AF191" s="123">
        <v>0</v>
      </c>
      <c r="AG191" s="123">
        <v>0</v>
      </c>
      <c r="AH191" s="123">
        <v>0</v>
      </c>
      <c r="AI191" s="123">
        <v>0</v>
      </c>
      <c r="AJ191" s="123">
        <v>0</v>
      </c>
      <c r="AK191" s="123">
        <v>0</v>
      </c>
      <c r="AL191" s="123">
        <v>0</v>
      </c>
      <c r="AM191" s="123">
        <v>0</v>
      </c>
      <c r="AN191" s="123">
        <v>0</v>
      </c>
      <c r="AO191" s="123">
        <v>0</v>
      </c>
      <c r="AP191" s="123">
        <v>0</v>
      </c>
      <c r="AQ191" s="123">
        <v>0</v>
      </c>
      <c r="AR191" s="123">
        <v>0</v>
      </c>
      <c r="AS191" s="123">
        <v>0</v>
      </c>
      <c r="AT191" s="123">
        <v>0</v>
      </c>
      <c r="AU191" s="123">
        <v>0</v>
      </c>
      <c r="AV191" s="123">
        <v>0</v>
      </c>
      <c r="AW191" s="123">
        <v>0</v>
      </c>
      <c r="AX191" s="123">
        <v>0</v>
      </c>
      <c r="AY191" s="123">
        <v>0</v>
      </c>
      <c r="AZ191" s="123">
        <v>0</v>
      </c>
      <c r="BA191" s="123">
        <v>0</v>
      </c>
      <c r="BB191" s="123">
        <v>0</v>
      </c>
      <c r="BC191" s="123">
        <v>0</v>
      </c>
      <c r="BD191" s="123">
        <v>0</v>
      </c>
      <c r="BE191" s="123">
        <v>0</v>
      </c>
      <c r="BF191" s="123">
        <v>0</v>
      </c>
      <c r="BG191" s="123">
        <v>0</v>
      </c>
    </row>
    <row r="192" spans="1:59" ht="15" x14ac:dyDescent="0.25">
      <c r="A192" s="198"/>
      <c r="B192" s="122">
        <v>1</v>
      </c>
      <c r="C192" s="122">
        <v>1</v>
      </c>
      <c r="D192" s="122">
        <v>1</v>
      </c>
      <c r="E192" s="123">
        <v>0</v>
      </c>
      <c r="F192" s="123">
        <v>0</v>
      </c>
      <c r="G192" s="123">
        <v>0</v>
      </c>
      <c r="H192" s="123">
        <v>0</v>
      </c>
      <c r="I192" s="123">
        <v>0</v>
      </c>
      <c r="J192" s="123">
        <v>0</v>
      </c>
      <c r="K192" s="123">
        <v>0</v>
      </c>
      <c r="L192" s="123">
        <v>0</v>
      </c>
      <c r="M192" s="123">
        <v>0</v>
      </c>
      <c r="N192" s="123">
        <v>0</v>
      </c>
      <c r="O192" s="123">
        <v>0</v>
      </c>
      <c r="P192" s="123">
        <v>0</v>
      </c>
      <c r="Q192" s="123">
        <v>0</v>
      </c>
      <c r="R192" s="123">
        <v>0</v>
      </c>
      <c r="S192" s="123">
        <v>0</v>
      </c>
      <c r="T192" s="123">
        <v>0</v>
      </c>
      <c r="U192" s="123">
        <v>0</v>
      </c>
      <c r="V192" s="123">
        <v>0</v>
      </c>
      <c r="W192" s="123">
        <v>0</v>
      </c>
      <c r="X192" s="123">
        <v>0</v>
      </c>
      <c r="Y192" s="123">
        <v>0</v>
      </c>
      <c r="Z192" s="123">
        <v>0</v>
      </c>
      <c r="AA192" s="123">
        <v>0</v>
      </c>
      <c r="AB192" s="123">
        <v>0</v>
      </c>
      <c r="AC192" s="123">
        <v>0</v>
      </c>
      <c r="AD192" s="123">
        <v>0</v>
      </c>
      <c r="AE192" s="123">
        <v>0</v>
      </c>
      <c r="AF192" s="123">
        <v>0</v>
      </c>
      <c r="AG192" s="123">
        <v>0</v>
      </c>
      <c r="AH192" s="123">
        <v>0</v>
      </c>
      <c r="AI192" s="123">
        <v>0</v>
      </c>
      <c r="AJ192" s="123">
        <v>0</v>
      </c>
      <c r="AK192" s="123">
        <v>0</v>
      </c>
      <c r="AL192" s="123">
        <v>0</v>
      </c>
      <c r="AM192" s="123">
        <v>0</v>
      </c>
      <c r="AN192" s="123">
        <v>0</v>
      </c>
      <c r="AO192" s="123">
        <v>0</v>
      </c>
      <c r="AP192" s="123">
        <v>0</v>
      </c>
      <c r="AQ192" s="123">
        <v>0</v>
      </c>
      <c r="AR192" s="123">
        <v>0</v>
      </c>
      <c r="AS192" s="123">
        <v>0</v>
      </c>
      <c r="AT192" s="123">
        <v>0</v>
      </c>
      <c r="AU192" s="123">
        <v>0</v>
      </c>
      <c r="AV192" s="123">
        <v>0</v>
      </c>
      <c r="AW192" s="123">
        <v>0</v>
      </c>
      <c r="AX192" s="123">
        <v>0</v>
      </c>
      <c r="AY192" s="123">
        <v>0</v>
      </c>
      <c r="AZ192" s="123">
        <v>0</v>
      </c>
      <c r="BA192" s="123">
        <v>0</v>
      </c>
      <c r="BB192" s="123">
        <v>0</v>
      </c>
      <c r="BC192" s="123">
        <v>0</v>
      </c>
      <c r="BD192" s="123">
        <v>0</v>
      </c>
      <c r="BE192" s="123">
        <v>0</v>
      </c>
      <c r="BF192" s="123">
        <v>0</v>
      </c>
      <c r="BG192" s="123">
        <v>0</v>
      </c>
    </row>
    <row r="193" spans="1:59" ht="15" x14ac:dyDescent="0.25">
      <c r="A193" s="198"/>
      <c r="B193" s="122">
        <v>1</v>
      </c>
      <c r="C193" s="122">
        <v>1</v>
      </c>
      <c r="D193" s="122">
        <v>1</v>
      </c>
      <c r="E193" s="123">
        <v>0</v>
      </c>
      <c r="F193" s="123">
        <v>0</v>
      </c>
      <c r="G193" s="123">
        <v>0</v>
      </c>
      <c r="H193" s="123">
        <v>0</v>
      </c>
      <c r="I193" s="123">
        <v>0</v>
      </c>
      <c r="J193" s="123">
        <v>0</v>
      </c>
      <c r="K193" s="123">
        <v>0</v>
      </c>
      <c r="L193" s="123">
        <v>0</v>
      </c>
      <c r="M193" s="123">
        <v>0</v>
      </c>
      <c r="N193" s="123">
        <v>0</v>
      </c>
      <c r="O193" s="123">
        <v>0</v>
      </c>
      <c r="P193" s="123">
        <v>0</v>
      </c>
      <c r="Q193" s="123">
        <v>0</v>
      </c>
      <c r="R193" s="123">
        <v>0</v>
      </c>
      <c r="S193" s="123">
        <v>0</v>
      </c>
      <c r="T193" s="123">
        <v>0</v>
      </c>
      <c r="U193" s="123">
        <v>0</v>
      </c>
      <c r="V193" s="123">
        <v>0</v>
      </c>
      <c r="W193" s="123">
        <v>0</v>
      </c>
      <c r="X193" s="123">
        <v>0</v>
      </c>
      <c r="Y193" s="123">
        <v>0</v>
      </c>
      <c r="Z193" s="123">
        <v>0</v>
      </c>
      <c r="AA193" s="123">
        <v>0</v>
      </c>
      <c r="AB193" s="123">
        <v>0</v>
      </c>
      <c r="AC193" s="123">
        <v>0</v>
      </c>
      <c r="AD193" s="123">
        <v>0</v>
      </c>
      <c r="AE193" s="123">
        <v>0</v>
      </c>
      <c r="AF193" s="123">
        <v>0</v>
      </c>
      <c r="AG193" s="123">
        <v>0</v>
      </c>
      <c r="AH193" s="123">
        <v>0</v>
      </c>
      <c r="AI193" s="123">
        <v>0</v>
      </c>
      <c r="AJ193" s="123">
        <v>0</v>
      </c>
      <c r="AK193" s="123">
        <v>0</v>
      </c>
      <c r="AL193" s="123">
        <v>0</v>
      </c>
      <c r="AM193" s="123">
        <v>0</v>
      </c>
      <c r="AN193" s="123">
        <v>0</v>
      </c>
      <c r="AO193" s="123">
        <v>0</v>
      </c>
      <c r="AP193" s="123">
        <v>0</v>
      </c>
      <c r="AQ193" s="123">
        <v>0</v>
      </c>
      <c r="AR193" s="123">
        <v>0</v>
      </c>
      <c r="AS193" s="123">
        <v>0</v>
      </c>
      <c r="AT193" s="123">
        <v>0</v>
      </c>
      <c r="AU193" s="123">
        <v>0</v>
      </c>
      <c r="AV193" s="123">
        <v>0</v>
      </c>
      <c r="AW193" s="123">
        <v>0</v>
      </c>
      <c r="AX193" s="123">
        <v>0</v>
      </c>
      <c r="AY193" s="123">
        <v>0</v>
      </c>
      <c r="AZ193" s="123">
        <v>0</v>
      </c>
      <c r="BA193" s="123">
        <v>0</v>
      </c>
      <c r="BB193" s="123">
        <v>0</v>
      </c>
      <c r="BC193" s="123">
        <v>0</v>
      </c>
      <c r="BD193" s="123">
        <v>0</v>
      </c>
      <c r="BE193" s="123">
        <v>0</v>
      </c>
      <c r="BF193" s="123">
        <v>0</v>
      </c>
      <c r="BG193" s="123">
        <v>0</v>
      </c>
    </row>
    <row r="194" spans="1:59" ht="15" x14ac:dyDescent="0.25">
      <c r="A194" s="198"/>
      <c r="B194" s="122">
        <v>1</v>
      </c>
      <c r="C194" s="122">
        <v>1</v>
      </c>
      <c r="D194" s="122">
        <v>1</v>
      </c>
      <c r="E194" s="123">
        <v>0</v>
      </c>
      <c r="F194" s="123">
        <v>0</v>
      </c>
      <c r="G194" s="123">
        <v>0</v>
      </c>
      <c r="H194" s="123">
        <v>0</v>
      </c>
      <c r="I194" s="123">
        <v>0</v>
      </c>
      <c r="J194" s="123">
        <v>0</v>
      </c>
      <c r="K194" s="123">
        <v>0</v>
      </c>
      <c r="L194" s="123">
        <v>0</v>
      </c>
      <c r="M194" s="123">
        <v>0</v>
      </c>
      <c r="N194" s="123">
        <v>0</v>
      </c>
      <c r="O194" s="123">
        <v>0</v>
      </c>
      <c r="P194" s="123">
        <v>0</v>
      </c>
      <c r="Q194" s="123">
        <v>0</v>
      </c>
      <c r="R194" s="123">
        <v>0</v>
      </c>
      <c r="S194" s="123">
        <v>0</v>
      </c>
      <c r="T194" s="123">
        <v>0</v>
      </c>
      <c r="U194" s="123">
        <v>0</v>
      </c>
      <c r="V194" s="123">
        <v>0</v>
      </c>
      <c r="W194" s="123">
        <v>0</v>
      </c>
      <c r="X194" s="123">
        <v>0</v>
      </c>
      <c r="Y194" s="123">
        <v>0</v>
      </c>
      <c r="Z194" s="123">
        <v>0</v>
      </c>
      <c r="AA194" s="123">
        <v>0</v>
      </c>
      <c r="AB194" s="123">
        <v>0</v>
      </c>
      <c r="AC194" s="123">
        <v>0</v>
      </c>
      <c r="AD194" s="123">
        <v>0</v>
      </c>
      <c r="AE194" s="123">
        <v>0</v>
      </c>
      <c r="AF194" s="123">
        <v>0</v>
      </c>
      <c r="AG194" s="123">
        <v>0</v>
      </c>
      <c r="AH194" s="123">
        <v>0</v>
      </c>
      <c r="AI194" s="123">
        <v>0</v>
      </c>
      <c r="AJ194" s="123">
        <v>0</v>
      </c>
      <c r="AK194" s="123">
        <v>0</v>
      </c>
      <c r="AL194" s="123">
        <v>0</v>
      </c>
      <c r="AM194" s="123">
        <v>0</v>
      </c>
      <c r="AN194" s="123">
        <v>0</v>
      </c>
      <c r="AO194" s="123">
        <v>0</v>
      </c>
      <c r="AP194" s="123">
        <v>0</v>
      </c>
      <c r="AQ194" s="123">
        <v>0</v>
      </c>
      <c r="AR194" s="123">
        <v>0</v>
      </c>
      <c r="AS194" s="123">
        <v>0</v>
      </c>
      <c r="AT194" s="123">
        <v>0</v>
      </c>
      <c r="AU194" s="123">
        <v>0</v>
      </c>
      <c r="AV194" s="123">
        <v>0</v>
      </c>
      <c r="AW194" s="123">
        <v>0</v>
      </c>
      <c r="AX194" s="123">
        <v>0</v>
      </c>
      <c r="AY194" s="123">
        <v>0</v>
      </c>
      <c r="AZ194" s="123">
        <v>0</v>
      </c>
      <c r="BA194" s="123">
        <v>0</v>
      </c>
      <c r="BB194" s="123">
        <v>0</v>
      </c>
      <c r="BC194" s="123">
        <v>0</v>
      </c>
      <c r="BD194" s="123">
        <v>0</v>
      </c>
      <c r="BE194" s="123">
        <v>0</v>
      </c>
      <c r="BF194" s="123">
        <v>0</v>
      </c>
      <c r="BG194" s="123">
        <v>0</v>
      </c>
    </row>
  </sheetData>
  <mergeCells count="1">
    <mergeCell ref="B1:AH1"/>
  </mergeCells>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5">
    <tabColor theme="5" tint="0.59999389629810485"/>
  </sheetPr>
  <dimension ref="A1:AN44"/>
  <sheetViews>
    <sheetView topLeftCell="G1" workbookViewId="0">
      <selection activeCell="AC20" sqref="AC20"/>
    </sheetView>
  </sheetViews>
  <sheetFormatPr defaultRowHeight="15" x14ac:dyDescent="0.25"/>
  <cols>
    <col min="1" max="1" width="10.5703125" bestFit="1" customWidth="1"/>
  </cols>
  <sheetData>
    <row r="1" spans="1:39" s="137" customFormat="1" x14ac:dyDescent="0.25"/>
    <row r="2" spans="1:39" x14ac:dyDescent="0.25">
      <c r="A2" s="239" t="s">
        <v>190</v>
      </c>
      <c r="B2" s="137" t="s">
        <v>45</v>
      </c>
      <c r="C2" s="137" t="s">
        <v>46</v>
      </c>
      <c r="D2" s="137" t="s">
        <v>47</v>
      </c>
      <c r="E2" s="243">
        <v>1991</v>
      </c>
      <c r="F2" s="243">
        <v>1992</v>
      </c>
      <c r="G2" s="243">
        <v>1993</v>
      </c>
      <c r="H2" s="243">
        <v>1994</v>
      </c>
      <c r="I2" s="243">
        <v>1995</v>
      </c>
      <c r="J2" s="243">
        <v>1996</v>
      </c>
      <c r="K2" s="243">
        <v>1997</v>
      </c>
      <c r="L2" s="243">
        <v>1998</v>
      </c>
      <c r="M2" s="243">
        <v>1999</v>
      </c>
      <c r="N2" s="243">
        <v>2000</v>
      </c>
      <c r="O2" s="243">
        <v>2001</v>
      </c>
      <c r="P2" s="243">
        <v>2002</v>
      </c>
      <c r="Q2" s="243">
        <v>2003</v>
      </c>
      <c r="R2" s="243">
        <v>2004</v>
      </c>
      <c r="S2" s="243">
        <v>2005</v>
      </c>
      <c r="T2" s="243">
        <v>2006</v>
      </c>
      <c r="U2" s="243">
        <v>2007</v>
      </c>
      <c r="V2" s="243">
        <v>2008</v>
      </c>
      <c r="W2" s="243">
        <v>2009</v>
      </c>
      <c r="X2" s="243">
        <v>2010</v>
      </c>
      <c r="Y2" s="243">
        <v>2011</v>
      </c>
      <c r="Z2" s="243">
        <v>2012</v>
      </c>
      <c r="AA2" s="243">
        <v>2013</v>
      </c>
      <c r="AB2" s="243">
        <v>2014</v>
      </c>
      <c r="AC2" s="243">
        <v>2015</v>
      </c>
      <c r="AD2" s="243">
        <v>2016</v>
      </c>
      <c r="AE2" s="243">
        <v>2017</v>
      </c>
      <c r="AF2" s="243">
        <v>2018</v>
      </c>
      <c r="AG2" s="243">
        <v>2019</v>
      </c>
      <c r="AH2" s="243">
        <v>2020</v>
      </c>
      <c r="AI2" s="137"/>
      <c r="AJ2" s="137"/>
      <c r="AK2" s="137"/>
      <c r="AL2" s="137"/>
      <c r="AM2" s="137"/>
    </row>
    <row r="3" spans="1:39" x14ac:dyDescent="0.25">
      <c r="A3" s="137"/>
      <c r="B3" s="137" t="s">
        <v>63</v>
      </c>
      <c r="C3" s="137" t="s">
        <v>64</v>
      </c>
      <c r="D3" s="137" t="s">
        <v>65</v>
      </c>
      <c r="E3" s="243" t="s">
        <v>66</v>
      </c>
      <c r="F3" s="243" t="s">
        <v>67</v>
      </c>
      <c r="G3" s="243" t="s">
        <v>68</v>
      </c>
      <c r="H3" s="243" t="s">
        <v>69</v>
      </c>
      <c r="I3" s="243" t="s">
        <v>70</v>
      </c>
      <c r="J3" s="243" t="s">
        <v>71</v>
      </c>
      <c r="K3" s="243" t="s">
        <v>72</v>
      </c>
      <c r="L3" s="243" t="s">
        <v>73</v>
      </c>
      <c r="M3" s="243" t="s">
        <v>74</v>
      </c>
      <c r="N3" s="243" t="s">
        <v>75</v>
      </c>
      <c r="O3" s="243" t="s">
        <v>76</v>
      </c>
      <c r="P3" s="243" t="s">
        <v>77</v>
      </c>
      <c r="Q3" s="243" t="s">
        <v>78</v>
      </c>
      <c r="R3" s="243" t="s">
        <v>79</v>
      </c>
      <c r="S3" s="243" t="s">
        <v>80</v>
      </c>
      <c r="T3" s="243" t="s">
        <v>81</v>
      </c>
      <c r="U3" s="243" t="s">
        <v>82</v>
      </c>
      <c r="V3" s="243" t="s">
        <v>83</v>
      </c>
      <c r="W3" s="243" t="s">
        <v>84</v>
      </c>
      <c r="X3" s="243" t="s">
        <v>85</v>
      </c>
      <c r="Y3" s="243" t="s">
        <v>86</v>
      </c>
      <c r="Z3" s="243" t="s">
        <v>87</v>
      </c>
      <c r="AA3" s="243" t="s">
        <v>88</v>
      </c>
      <c r="AB3" s="243" t="s">
        <v>89</v>
      </c>
      <c r="AC3" s="243" t="s">
        <v>90</v>
      </c>
      <c r="AD3" s="243" t="s">
        <v>91</v>
      </c>
      <c r="AE3" s="243" t="s">
        <v>92</v>
      </c>
      <c r="AF3" s="243" t="s">
        <v>93</v>
      </c>
      <c r="AG3" s="243" t="s">
        <v>94</v>
      </c>
      <c r="AH3" s="243" t="s">
        <v>95</v>
      </c>
      <c r="AI3" s="137"/>
      <c r="AJ3" s="137"/>
      <c r="AK3" s="137"/>
      <c r="AL3" s="137"/>
      <c r="AM3" s="137"/>
    </row>
    <row r="4" spans="1:39" x14ac:dyDescent="0.25">
      <c r="A4" s="240">
        <f>DATE(YEAR(DONOTCHANGE!A4),1,1)</f>
        <v>44562</v>
      </c>
      <c r="B4" s="137">
        <v>3</v>
      </c>
      <c r="C4" s="137">
        <v>3</v>
      </c>
      <c r="D4" s="137">
        <v>3</v>
      </c>
      <c r="E4" s="243">
        <v>1</v>
      </c>
      <c r="F4" s="243">
        <v>1</v>
      </c>
      <c r="G4" s="243">
        <v>4</v>
      </c>
      <c r="H4" s="243">
        <v>1</v>
      </c>
      <c r="I4" s="243">
        <v>5</v>
      </c>
      <c r="J4" s="243">
        <v>5</v>
      </c>
      <c r="K4" s="243">
        <v>5</v>
      </c>
      <c r="L4" s="243">
        <v>5</v>
      </c>
      <c r="M4" s="243">
        <v>5</v>
      </c>
      <c r="N4" s="243">
        <v>4</v>
      </c>
      <c r="O4" s="243">
        <v>2</v>
      </c>
      <c r="P4" s="243">
        <v>2</v>
      </c>
      <c r="Q4" s="243">
        <v>4</v>
      </c>
      <c r="R4" s="243">
        <v>3</v>
      </c>
      <c r="S4" s="243">
        <v>4</v>
      </c>
      <c r="T4" s="243">
        <v>5</v>
      </c>
      <c r="U4" s="243">
        <v>2</v>
      </c>
      <c r="V4" s="243">
        <v>1</v>
      </c>
      <c r="W4" s="243">
        <v>2</v>
      </c>
      <c r="X4" s="243">
        <v>3</v>
      </c>
      <c r="Y4" s="243">
        <v>5</v>
      </c>
      <c r="Z4" s="243">
        <v>3</v>
      </c>
      <c r="AA4" s="243">
        <v>2</v>
      </c>
      <c r="AB4" s="243">
        <v>1</v>
      </c>
      <c r="AC4" s="243">
        <v>1</v>
      </c>
      <c r="AD4" s="243">
        <v>3</v>
      </c>
      <c r="AE4" s="243">
        <v>5</v>
      </c>
      <c r="AF4" s="243">
        <v>3</v>
      </c>
      <c r="AG4" s="243">
        <v>5</v>
      </c>
      <c r="AH4" s="243">
        <v>2</v>
      </c>
      <c r="AI4" s="137"/>
      <c r="AJ4" s="137"/>
      <c r="AK4" s="137"/>
      <c r="AL4" s="137"/>
      <c r="AM4" s="137"/>
    </row>
    <row r="5" spans="1:39" x14ac:dyDescent="0.25">
      <c r="A5" s="240">
        <f>DATE(YEAR(A4)+1,1,1)</f>
        <v>44927</v>
      </c>
      <c r="B5" s="137">
        <v>3</v>
      </c>
      <c r="C5" s="137">
        <v>3</v>
      </c>
      <c r="D5" s="137">
        <v>3</v>
      </c>
      <c r="E5" s="243">
        <v>1</v>
      </c>
      <c r="F5" s="243">
        <v>4</v>
      </c>
      <c r="G5" s="243">
        <v>1</v>
      </c>
      <c r="H5" s="243">
        <v>5</v>
      </c>
      <c r="I5" s="243">
        <v>5</v>
      </c>
      <c r="J5" s="243">
        <v>5</v>
      </c>
      <c r="K5" s="243">
        <v>5</v>
      </c>
      <c r="L5" s="243">
        <v>5</v>
      </c>
      <c r="M5" s="243">
        <v>4</v>
      </c>
      <c r="N5" s="243">
        <v>2</v>
      </c>
      <c r="O5" s="243">
        <v>2</v>
      </c>
      <c r="P5" s="243">
        <v>4</v>
      </c>
      <c r="Q5" s="243">
        <v>3</v>
      </c>
      <c r="R5" s="243">
        <v>4</v>
      </c>
      <c r="S5" s="243">
        <v>5</v>
      </c>
      <c r="T5" s="243">
        <v>2</v>
      </c>
      <c r="U5" s="243">
        <v>1</v>
      </c>
      <c r="V5" s="243">
        <v>2</v>
      </c>
      <c r="W5" s="243">
        <v>3</v>
      </c>
      <c r="X5" s="243">
        <v>5</v>
      </c>
      <c r="Y5" s="243">
        <v>3</v>
      </c>
      <c r="Z5" s="243">
        <v>2</v>
      </c>
      <c r="AA5" s="243">
        <v>1</v>
      </c>
      <c r="AB5" s="243">
        <v>1</v>
      </c>
      <c r="AC5" s="243">
        <v>3</v>
      </c>
      <c r="AD5" s="243">
        <v>5</v>
      </c>
      <c r="AE5" s="243">
        <v>3</v>
      </c>
      <c r="AF5" s="243">
        <v>5</v>
      </c>
      <c r="AG5" s="243">
        <v>2</v>
      </c>
      <c r="AH5" s="243">
        <v>1</v>
      </c>
      <c r="AI5" s="137"/>
      <c r="AJ5" s="137"/>
      <c r="AK5" s="137"/>
      <c r="AL5" s="137"/>
      <c r="AM5" s="137"/>
    </row>
    <row r="6" spans="1:39" x14ac:dyDescent="0.25">
      <c r="A6" s="240">
        <f t="shared" ref="A6:A9" si="0">DATE(YEAR(A5)+1,1,1)</f>
        <v>45292</v>
      </c>
      <c r="B6" s="137">
        <v>3</v>
      </c>
      <c r="C6" s="137">
        <v>3</v>
      </c>
      <c r="D6" s="137">
        <v>3</v>
      </c>
      <c r="E6" s="243">
        <v>4</v>
      </c>
      <c r="F6" s="243">
        <v>1</v>
      </c>
      <c r="G6" s="243">
        <v>5</v>
      </c>
      <c r="H6" s="243">
        <v>5</v>
      </c>
      <c r="I6" s="243">
        <v>5</v>
      </c>
      <c r="J6" s="243">
        <v>5</v>
      </c>
      <c r="K6" s="243">
        <v>5</v>
      </c>
      <c r="L6" s="243">
        <v>4</v>
      </c>
      <c r="M6" s="243">
        <v>2</v>
      </c>
      <c r="N6" s="243">
        <v>2</v>
      </c>
      <c r="O6" s="243">
        <v>4</v>
      </c>
      <c r="P6" s="243">
        <v>3</v>
      </c>
      <c r="Q6" s="243">
        <v>4</v>
      </c>
      <c r="R6" s="243">
        <v>5</v>
      </c>
      <c r="S6" s="243">
        <v>2</v>
      </c>
      <c r="T6" s="243">
        <v>1</v>
      </c>
      <c r="U6" s="243">
        <v>2</v>
      </c>
      <c r="V6" s="243">
        <v>3</v>
      </c>
      <c r="W6" s="243">
        <v>5</v>
      </c>
      <c r="X6" s="243">
        <v>3</v>
      </c>
      <c r="Y6" s="243">
        <v>2</v>
      </c>
      <c r="Z6" s="243">
        <v>1</v>
      </c>
      <c r="AA6" s="243">
        <v>1</v>
      </c>
      <c r="AB6" s="243">
        <v>3</v>
      </c>
      <c r="AC6" s="243">
        <v>5</v>
      </c>
      <c r="AD6" s="243">
        <v>3</v>
      </c>
      <c r="AE6" s="243">
        <v>5</v>
      </c>
      <c r="AF6" s="243">
        <v>2</v>
      </c>
      <c r="AG6" s="137">
        <v>1</v>
      </c>
      <c r="AH6" s="243">
        <v>1</v>
      </c>
      <c r="AI6" s="137"/>
      <c r="AJ6" s="137"/>
      <c r="AK6" s="137"/>
      <c r="AL6" s="137"/>
      <c r="AM6" s="137"/>
    </row>
    <row r="7" spans="1:39" x14ac:dyDescent="0.25">
      <c r="A7" s="240">
        <f t="shared" si="0"/>
        <v>45658</v>
      </c>
      <c r="B7" s="137">
        <v>3</v>
      </c>
      <c r="C7" s="137">
        <v>3</v>
      </c>
      <c r="D7" s="137">
        <v>3</v>
      </c>
      <c r="E7" s="243">
        <v>1</v>
      </c>
      <c r="F7" s="243">
        <v>5</v>
      </c>
      <c r="G7" s="243">
        <v>5</v>
      </c>
      <c r="H7" s="243">
        <v>5</v>
      </c>
      <c r="I7" s="243">
        <v>5</v>
      </c>
      <c r="J7" s="243">
        <v>5</v>
      </c>
      <c r="K7" s="243">
        <v>4</v>
      </c>
      <c r="L7" s="243">
        <v>2</v>
      </c>
      <c r="M7" s="243">
        <v>2</v>
      </c>
      <c r="N7" s="243">
        <v>4</v>
      </c>
      <c r="O7" s="243">
        <v>3</v>
      </c>
      <c r="P7" s="243">
        <v>4</v>
      </c>
      <c r="Q7" s="243">
        <v>5</v>
      </c>
      <c r="R7" s="243">
        <v>2</v>
      </c>
      <c r="S7" s="243">
        <v>1</v>
      </c>
      <c r="T7" s="243">
        <v>2</v>
      </c>
      <c r="U7" s="243">
        <v>3</v>
      </c>
      <c r="V7" s="243">
        <v>5</v>
      </c>
      <c r="W7" s="243">
        <v>3</v>
      </c>
      <c r="X7" s="243">
        <v>2</v>
      </c>
      <c r="Y7" s="243">
        <v>1</v>
      </c>
      <c r="Z7" s="243">
        <v>1</v>
      </c>
      <c r="AA7" s="243">
        <v>3</v>
      </c>
      <c r="AB7" s="243">
        <v>5</v>
      </c>
      <c r="AC7" s="243">
        <v>3</v>
      </c>
      <c r="AD7" s="243">
        <v>5</v>
      </c>
      <c r="AE7" s="243">
        <v>2</v>
      </c>
      <c r="AF7" s="137">
        <v>1</v>
      </c>
      <c r="AG7" s="137">
        <v>1</v>
      </c>
      <c r="AH7" s="243">
        <v>4</v>
      </c>
      <c r="AI7" s="137"/>
      <c r="AJ7" s="137"/>
      <c r="AK7" s="137"/>
      <c r="AL7" s="137"/>
      <c r="AM7" s="137"/>
    </row>
    <row r="8" spans="1:39" x14ac:dyDescent="0.25">
      <c r="A8" s="240">
        <f t="shared" si="0"/>
        <v>46023</v>
      </c>
      <c r="B8" s="137">
        <v>3</v>
      </c>
      <c r="C8" s="137">
        <v>3</v>
      </c>
      <c r="D8" s="137">
        <v>3</v>
      </c>
      <c r="E8" s="243">
        <v>5</v>
      </c>
      <c r="F8" s="243">
        <v>5</v>
      </c>
      <c r="G8" s="243">
        <v>5</v>
      </c>
      <c r="H8" s="243">
        <v>5</v>
      </c>
      <c r="I8" s="243">
        <v>5</v>
      </c>
      <c r="J8" s="243">
        <v>4</v>
      </c>
      <c r="K8" s="243">
        <v>2</v>
      </c>
      <c r="L8" s="243">
        <v>2</v>
      </c>
      <c r="M8" s="243">
        <v>4</v>
      </c>
      <c r="N8" s="243">
        <v>3</v>
      </c>
      <c r="O8" s="243">
        <v>4</v>
      </c>
      <c r="P8" s="243">
        <v>5</v>
      </c>
      <c r="Q8" s="243">
        <v>2</v>
      </c>
      <c r="R8" s="243">
        <v>1</v>
      </c>
      <c r="S8" s="243">
        <v>2</v>
      </c>
      <c r="T8" s="243">
        <v>3</v>
      </c>
      <c r="U8" s="243">
        <v>5</v>
      </c>
      <c r="V8" s="243">
        <v>3</v>
      </c>
      <c r="W8" s="243">
        <v>2</v>
      </c>
      <c r="X8" s="243">
        <v>1</v>
      </c>
      <c r="Y8" s="243">
        <v>1</v>
      </c>
      <c r="Z8" s="243">
        <v>3</v>
      </c>
      <c r="AA8" s="243">
        <v>5</v>
      </c>
      <c r="AB8" s="243">
        <v>3</v>
      </c>
      <c r="AC8" s="243">
        <v>5</v>
      </c>
      <c r="AD8" s="243">
        <v>2</v>
      </c>
      <c r="AE8" s="137">
        <v>1</v>
      </c>
      <c r="AF8" s="137">
        <v>1</v>
      </c>
      <c r="AG8" s="137">
        <v>4</v>
      </c>
      <c r="AH8" s="243">
        <v>1</v>
      </c>
      <c r="AI8" s="137"/>
      <c r="AJ8" s="137"/>
      <c r="AK8" s="137"/>
      <c r="AL8" s="137"/>
      <c r="AM8" s="137"/>
    </row>
    <row r="9" spans="1:39" x14ac:dyDescent="0.25">
      <c r="A9" s="240">
        <f t="shared" si="0"/>
        <v>46388</v>
      </c>
      <c r="B9" s="137">
        <v>3</v>
      </c>
      <c r="C9" s="137">
        <v>3</v>
      </c>
      <c r="D9" s="137">
        <v>3</v>
      </c>
      <c r="E9" s="243">
        <v>5</v>
      </c>
      <c r="F9" s="243">
        <v>5</v>
      </c>
      <c r="G9" s="243">
        <v>5</v>
      </c>
      <c r="H9" s="243">
        <v>5</v>
      </c>
      <c r="I9" s="243">
        <v>4</v>
      </c>
      <c r="J9" s="243">
        <v>2</v>
      </c>
      <c r="K9" s="243">
        <v>2</v>
      </c>
      <c r="L9" s="243">
        <v>4</v>
      </c>
      <c r="M9" s="243">
        <v>3</v>
      </c>
      <c r="N9" s="243">
        <v>4</v>
      </c>
      <c r="O9" s="243">
        <v>5</v>
      </c>
      <c r="P9" s="243">
        <v>2</v>
      </c>
      <c r="Q9" s="243">
        <v>1</v>
      </c>
      <c r="R9" s="243">
        <v>2</v>
      </c>
      <c r="S9" s="243">
        <v>3</v>
      </c>
      <c r="T9" s="243">
        <v>5</v>
      </c>
      <c r="U9" s="243">
        <v>3</v>
      </c>
      <c r="V9" s="243">
        <v>2</v>
      </c>
      <c r="W9" s="243">
        <v>1</v>
      </c>
      <c r="X9" s="243">
        <v>1</v>
      </c>
      <c r="Y9" s="243">
        <v>3</v>
      </c>
      <c r="Z9" s="243">
        <v>5</v>
      </c>
      <c r="AA9" s="243">
        <v>3</v>
      </c>
      <c r="AB9" s="243">
        <v>5</v>
      </c>
      <c r="AC9" s="243">
        <v>2</v>
      </c>
      <c r="AD9" s="137">
        <v>1</v>
      </c>
      <c r="AE9" s="137">
        <v>1</v>
      </c>
      <c r="AF9" s="137">
        <v>4</v>
      </c>
      <c r="AG9" s="137">
        <v>1</v>
      </c>
      <c r="AH9" s="243">
        <v>5</v>
      </c>
      <c r="AI9" s="137"/>
      <c r="AJ9" s="137"/>
      <c r="AK9" s="137"/>
      <c r="AL9" s="137"/>
      <c r="AM9" s="137"/>
    </row>
    <row r="14" spans="1:39" x14ac:dyDescent="0.25">
      <c r="F14" s="243"/>
      <c r="G14" s="243"/>
      <c r="H14" s="243"/>
      <c r="I14" s="243"/>
      <c r="J14" s="243"/>
      <c r="K14" s="243"/>
      <c r="L14" s="243"/>
      <c r="M14" s="243"/>
      <c r="N14" s="243"/>
      <c r="O14" s="243"/>
      <c r="P14" s="243"/>
      <c r="Q14" s="243"/>
      <c r="R14" s="243"/>
      <c r="S14" s="243"/>
      <c r="T14" s="243"/>
      <c r="U14" s="243"/>
      <c r="V14" s="243"/>
      <c r="W14" s="243"/>
      <c r="X14" s="243"/>
      <c r="Y14" s="243"/>
      <c r="Z14" s="243"/>
      <c r="AA14" s="243"/>
      <c r="AB14" s="243"/>
      <c r="AC14" s="243"/>
      <c r="AD14" s="243"/>
      <c r="AE14" s="243"/>
      <c r="AF14" s="243"/>
      <c r="AG14" s="243"/>
      <c r="AH14" s="243"/>
    </row>
    <row r="15" spans="1:39" x14ac:dyDescent="0.25">
      <c r="F15" s="243"/>
      <c r="G15" s="243"/>
      <c r="H15" s="243"/>
      <c r="I15" s="243"/>
      <c r="J15" s="243"/>
      <c r="K15" s="243"/>
      <c r="L15" s="243"/>
      <c r="M15" s="243"/>
      <c r="N15" s="243"/>
      <c r="O15" s="243"/>
      <c r="P15" s="243"/>
      <c r="Q15" s="243"/>
      <c r="R15" s="243"/>
      <c r="S15" s="243"/>
      <c r="T15" s="243"/>
      <c r="U15" s="243"/>
      <c r="V15" s="243"/>
      <c r="W15" s="243"/>
      <c r="X15" s="243"/>
      <c r="Y15" s="243"/>
      <c r="Z15" s="243"/>
      <c r="AA15" s="243"/>
      <c r="AB15" s="243"/>
      <c r="AC15" s="243"/>
      <c r="AD15" s="243"/>
      <c r="AE15" s="243"/>
      <c r="AF15" s="243"/>
      <c r="AG15" s="243"/>
      <c r="AH15" s="243"/>
    </row>
    <row r="16" spans="1:39" x14ac:dyDescent="0.25">
      <c r="F16" s="243"/>
      <c r="G16" s="243"/>
      <c r="H16" s="243"/>
      <c r="I16" s="243"/>
      <c r="J16" s="243"/>
      <c r="K16" s="243"/>
      <c r="L16" s="243"/>
      <c r="M16" s="243"/>
      <c r="N16" s="243"/>
      <c r="O16" s="243"/>
      <c r="P16" s="243"/>
      <c r="Q16" s="243"/>
      <c r="R16" s="243"/>
      <c r="S16" s="243"/>
      <c r="T16" s="243"/>
      <c r="U16" s="243"/>
      <c r="V16" s="243"/>
      <c r="W16" s="243"/>
      <c r="X16" s="243"/>
      <c r="Y16" s="243"/>
      <c r="Z16" s="243"/>
      <c r="AA16" s="243"/>
      <c r="AB16" s="243"/>
      <c r="AC16" s="243"/>
      <c r="AD16" s="243"/>
      <c r="AE16" s="243"/>
      <c r="AF16" s="243"/>
      <c r="AG16" s="243"/>
      <c r="AH16" s="243"/>
    </row>
    <row r="17" spans="6:40" x14ac:dyDescent="0.25">
      <c r="F17" s="243"/>
      <c r="G17" s="243"/>
      <c r="H17" s="243"/>
      <c r="I17" s="243"/>
      <c r="J17" s="243"/>
      <c r="K17" s="243"/>
      <c r="L17" s="243"/>
      <c r="M17" s="243"/>
      <c r="N17" s="243"/>
      <c r="O17" s="243"/>
      <c r="P17" s="243"/>
      <c r="Q17" s="243"/>
      <c r="R17" s="243"/>
      <c r="S17" s="243"/>
      <c r="T17" s="243"/>
      <c r="U17" s="243"/>
      <c r="V17" s="243"/>
      <c r="W17" s="243"/>
      <c r="X17" s="243"/>
      <c r="Y17" s="243"/>
      <c r="Z17" s="243"/>
      <c r="AA17" s="243"/>
      <c r="AB17" s="243"/>
      <c r="AC17" s="243"/>
      <c r="AD17" s="243"/>
      <c r="AE17" s="243"/>
      <c r="AF17" s="243"/>
      <c r="AG17" s="243"/>
      <c r="AH17" s="243"/>
    </row>
    <row r="18" spans="6:40" x14ac:dyDescent="0.25">
      <c r="F18" s="243"/>
      <c r="G18" s="243"/>
      <c r="H18" s="243"/>
      <c r="I18" s="243"/>
      <c r="J18" s="243"/>
      <c r="K18" s="243"/>
      <c r="L18" s="243"/>
      <c r="M18" s="243"/>
      <c r="N18" s="243"/>
      <c r="O18" s="243"/>
      <c r="P18" s="243"/>
      <c r="Q18" s="243"/>
      <c r="R18" s="243"/>
      <c r="S18" s="243"/>
      <c r="T18" s="243"/>
      <c r="U18" s="243"/>
      <c r="V18" s="243"/>
      <c r="W18" s="243"/>
      <c r="X18" s="243"/>
      <c r="Y18" s="243"/>
      <c r="Z18" s="243"/>
      <c r="AA18" s="243"/>
      <c r="AB18" s="243"/>
      <c r="AC18" s="243"/>
      <c r="AD18" s="243"/>
      <c r="AE18" s="243"/>
      <c r="AF18" s="243"/>
      <c r="AG18" s="243"/>
      <c r="AH18" s="243"/>
    </row>
    <row r="19" spans="6:40" x14ac:dyDescent="0.25">
      <c r="F19" s="243"/>
      <c r="G19" s="243"/>
      <c r="H19" s="243"/>
      <c r="I19" s="243"/>
      <c r="J19" s="243"/>
      <c r="K19" s="243"/>
      <c r="L19" s="243"/>
      <c r="M19" s="243"/>
      <c r="N19" s="243"/>
      <c r="O19" s="243"/>
      <c r="P19" s="243"/>
      <c r="Q19" s="243"/>
      <c r="R19" s="243"/>
      <c r="S19" s="243"/>
      <c r="T19" s="243"/>
      <c r="U19" s="243"/>
      <c r="V19" s="243"/>
      <c r="W19" s="243"/>
      <c r="X19" s="243"/>
      <c r="Y19" s="243"/>
      <c r="Z19" s="243"/>
      <c r="AA19" s="243"/>
      <c r="AB19" s="243"/>
      <c r="AC19" s="243"/>
      <c r="AD19" s="243"/>
      <c r="AE19" s="243"/>
      <c r="AF19" s="243"/>
      <c r="AG19" s="243"/>
      <c r="AH19" s="243"/>
    </row>
    <row r="29" spans="6:40" x14ac:dyDescent="0.25">
      <c r="AJ29" s="243"/>
      <c r="AK29" s="243"/>
      <c r="AL29" s="243"/>
      <c r="AM29" s="243"/>
      <c r="AN29" s="243"/>
    </row>
    <row r="30" spans="6:40" x14ac:dyDescent="0.25">
      <c r="AJ30" s="243"/>
      <c r="AK30" s="243"/>
      <c r="AL30" s="243"/>
      <c r="AM30" s="243"/>
      <c r="AN30" s="243"/>
    </row>
    <row r="31" spans="6:40" x14ac:dyDescent="0.25">
      <c r="AJ31" s="243"/>
      <c r="AK31" s="243"/>
      <c r="AL31" s="243"/>
      <c r="AM31" s="243"/>
      <c r="AN31" s="243"/>
    </row>
    <row r="32" spans="6:40" x14ac:dyDescent="0.25">
      <c r="AJ32" s="243"/>
      <c r="AK32" s="243"/>
      <c r="AL32" s="243"/>
      <c r="AM32" s="243"/>
      <c r="AN32" s="243"/>
    </row>
    <row r="33" spans="36:40" x14ac:dyDescent="0.25">
      <c r="AJ33" s="243"/>
      <c r="AK33" s="243"/>
      <c r="AL33" s="243"/>
      <c r="AM33" s="243"/>
      <c r="AN33" s="243"/>
    </row>
    <row r="34" spans="36:40" x14ac:dyDescent="0.25">
      <c r="AJ34" s="243"/>
      <c r="AK34" s="243"/>
      <c r="AL34" s="243"/>
      <c r="AM34" s="243"/>
      <c r="AN34" s="243"/>
    </row>
    <row r="35" spans="36:40" x14ac:dyDescent="0.25">
      <c r="AJ35" s="243"/>
      <c r="AK35" s="243"/>
      <c r="AL35" s="243"/>
      <c r="AM35" s="243"/>
      <c r="AN35" s="243"/>
    </row>
    <row r="36" spans="36:40" x14ac:dyDescent="0.25">
      <c r="AJ36" s="243"/>
      <c r="AK36" s="243"/>
      <c r="AL36" s="243"/>
      <c r="AM36" s="243"/>
      <c r="AN36" s="243"/>
    </row>
    <row r="37" spans="36:40" x14ac:dyDescent="0.25">
      <c r="AJ37" s="243"/>
      <c r="AK37" s="243"/>
      <c r="AL37" s="243"/>
      <c r="AM37" s="243"/>
      <c r="AN37" s="243"/>
    </row>
    <row r="38" spans="36:40" x14ac:dyDescent="0.25">
      <c r="AJ38" s="243"/>
      <c r="AK38" s="243"/>
      <c r="AL38" s="243"/>
      <c r="AM38" s="243"/>
      <c r="AN38" s="243"/>
    </row>
    <row r="39" spans="36:40" x14ac:dyDescent="0.25">
      <c r="AJ39" s="243"/>
      <c r="AK39" s="243"/>
      <c r="AL39" s="243"/>
      <c r="AM39" s="243"/>
      <c r="AN39" s="243"/>
    </row>
    <row r="40" spans="36:40" x14ac:dyDescent="0.25">
      <c r="AJ40" s="243"/>
      <c r="AK40" s="243"/>
      <c r="AL40" s="243"/>
      <c r="AM40" s="243"/>
      <c r="AN40" s="243"/>
    </row>
    <row r="41" spans="36:40" x14ac:dyDescent="0.25">
      <c r="AJ41" s="243"/>
      <c r="AK41" s="243"/>
      <c r="AL41" s="243"/>
      <c r="AM41" s="243"/>
      <c r="AN41" s="243"/>
    </row>
    <row r="42" spans="36:40" x14ac:dyDescent="0.25">
      <c r="AJ42" s="243"/>
      <c r="AK42" s="243"/>
      <c r="AL42" s="243"/>
      <c r="AM42" s="243"/>
      <c r="AN42" s="243"/>
    </row>
    <row r="43" spans="36:40" x14ac:dyDescent="0.25">
      <c r="AJ43" s="243"/>
      <c r="AK43" s="243"/>
      <c r="AL43" s="243"/>
      <c r="AM43" s="243"/>
      <c r="AN43" s="243"/>
    </row>
    <row r="44" spans="36:40" x14ac:dyDescent="0.25">
      <c r="AJ44" s="243"/>
      <c r="AK44" s="243"/>
      <c r="AL44" s="243"/>
      <c r="AM44" s="243"/>
      <c r="AN44" s="243"/>
    </row>
  </sheetData>
  <phoneticPr fontId="46"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dimension ref="A2:A33"/>
  <sheetViews>
    <sheetView workbookViewId="0">
      <selection sqref="A1:XFD1048576"/>
    </sheetView>
  </sheetViews>
  <sheetFormatPr defaultRowHeight="15" x14ac:dyDescent="0.25"/>
  <cols>
    <col min="1" max="1" width="9.140625" customWidth="1"/>
  </cols>
  <sheetData>
    <row r="2" ht="15" customHeight="1" x14ac:dyDescent="0.25"/>
    <row r="3" ht="15" customHeight="1" x14ac:dyDescent="0.25"/>
    <row r="4" ht="15" customHeight="1" x14ac:dyDescent="0.25"/>
    <row r="5" ht="15" customHeight="1" x14ac:dyDescent="0.25"/>
    <row r="6" ht="15" customHeight="1" x14ac:dyDescent="0.25"/>
    <row r="7" ht="15" customHeight="1" x14ac:dyDescent="0.25"/>
    <row r="8" ht="15" customHeight="1" x14ac:dyDescent="0.25"/>
    <row r="9" ht="15" customHeight="1" x14ac:dyDescent="0.25"/>
    <row r="10" ht="15" customHeight="1" x14ac:dyDescent="0.25"/>
    <row r="11" ht="15" customHeight="1" x14ac:dyDescent="0.25"/>
    <row r="12" ht="15" customHeight="1" x14ac:dyDescent="0.25"/>
    <row r="13" ht="15" customHeight="1" x14ac:dyDescent="0.25"/>
    <row r="14" ht="15" customHeight="1" x14ac:dyDescent="0.25"/>
    <row r="15" ht="15" customHeight="1" x14ac:dyDescent="0.25"/>
    <row r="16"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3"/>
  <dimension ref="A1:AK15"/>
  <sheetViews>
    <sheetView topLeftCell="Y1" workbookViewId="0">
      <selection activeCell="AG31" sqref="AG31"/>
    </sheetView>
  </sheetViews>
  <sheetFormatPr defaultColWidth="18.7109375" defaultRowHeight="12.75" customHeight="1" x14ac:dyDescent="0.25"/>
  <cols>
    <col min="1" max="36" width="9.140625" customWidth="1"/>
    <col min="37" max="42" width="16.7109375" customWidth="1"/>
  </cols>
  <sheetData>
    <row r="1" spans="1:37" s="122" customFormat="1" ht="15" x14ac:dyDescent="0.25">
      <c r="A1" s="89"/>
      <c r="B1" s="345"/>
      <c r="C1" s="345"/>
      <c r="D1" s="345"/>
      <c r="E1" s="345"/>
      <c r="F1" s="345"/>
      <c r="G1" s="345"/>
      <c r="H1" s="345"/>
      <c r="I1" s="345"/>
      <c r="J1" s="345"/>
      <c r="K1" s="345"/>
      <c r="L1" s="345"/>
      <c r="M1" s="345"/>
      <c r="N1" s="345"/>
      <c r="O1" s="345"/>
      <c r="P1" s="345"/>
      <c r="Q1" s="345"/>
      <c r="R1" s="345"/>
      <c r="S1" s="345"/>
      <c r="T1" s="345"/>
      <c r="U1" s="345"/>
      <c r="V1" s="345"/>
      <c r="W1" s="345"/>
      <c r="X1" s="345"/>
      <c r="Y1" s="345"/>
      <c r="Z1" s="345"/>
      <c r="AA1" s="345"/>
      <c r="AB1" s="345"/>
      <c r="AC1" s="345"/>
      <c r="AD1" s="345"/>
      <c r="AE1" s="345"/>
      <c r="AF1" s="200" t="s">
        <v>207</v>
      </c>
      <c r="AG1" s="200" t="s">
        <v>208</v>
      </c>
      <c r="AH1" s="200" t="s">
        <v>209</v>
      </c>
      <c r="AI1" s="200" t="s">
        <v>210</v>
      </c>
      <c r="AJ1" s="200" t="s">
        <v>211</v>
      </c>
      <c r="AK1" s="200" t="s">
        <v>212</v>
      </c>
    </row>
    <row r="2" spans="1:37" s="122" customFormat="1" ht="15" x14ac:dyDescent="0.25">
      <c r="A2" s="89"/>
      <c r="B2" s="90">
        <v>1991</v>
      </c>
      <c r="C2" s="90">
        <v>1992</v>
      </c>
      <c r="D2" s="90">
        <v>1993</v>
      </c>
      <c r="E2" s="90">
        <v>1994</v>
      </c>
      <c r="F2" s="90">
        <v>1995</v>
      </c>
      <c r="G2" s="90">
        <v>1996</v>
      </c>
      <c r="H2" s="90">
        <v>1997</v>
      </c>
      <c r="I2" s="90">
        <v>1998</v>
      </c>
      <c r="J2" s="90">
        <v>1999</v>
      </c>
      <c r="K2" s="90">
        <v>2000</v>
      </c>
      <c r="L2" s="90">
        <v>2001</v>
      </c>
      <c r="M2" s="90">
        <v>2002</v>
      </c>
      <c r="N2" s="90">
        <v>2003</v>
      </c>
      <c r="O2" s="90">
        <v>2004</v>
      </c>
      <c r="P2" s="90">
        <v>2005</v>
      </c>
      <c r="Q2" s="90">
        <v>2006</v>
      </c>
      <c r="R2" s="90">
        <v>2007</v>
      </c>
      <c r="S2" s="90">
        <v>2008</v>
      </c>
      <c r="T2" s="90">
        <v>2009</v>
      </c>
      <c r="U2" s="90">
        <v>2010</v>
      </c>
      <c r="V2" s="90">
        <v>2011</v>
      </c>
      <c r="W2" s="90">
        <v>2012</v>
      </c>
      <c r="X2" s="90">
        <v>2013</v>
      </c>
      <c r="Y2" s="90">
        <v>2014</v>
      </c>
      <c r="Z2" s="90">
        <v>2015</v>
      </c>
      <c r="AA2" s="90">
        <v>2016</v>
      </c>
      <c r="AB2" s="90">
        <v>2017</v>
      </c>
      <c r="AC2" s="90">
        <v>2018</v>
      </c>
      <c r="AD2" s="90">
        <v>2019</v>
      </c>
      <c r="AE2" s="90">
        <v>2020</v>
      </c>
      <c r="AF2" s="90">
        <v>2021</v>
      </c>
      <c r="AG2" s="90">
        <v>2022</v>
      </c>
      <c r="AH2" s="90">
        <v>2023</v>
      </c>
      <c r="AI2" s="90">
        <v>2024</v>
      </c>
      <c r="AJ2" s="90">
        <v>2025</v>
      </c>
      <c r="AK2" s="90">
        <v>2026</v>
      </c>
    </row>
    <row r="3" spans="1:37" s="122" customFormat="1" ht="15" x14ac:dyDescent="0.25">
      <c r="A3" s="91"/>
      <c r="B3" s="92" t="s">
        <v>66</v>
      </c>
      <c r="C3" s="92" t="s">
        <v>67</v>
      </c>
      <c r="D3" s="92" t="s">
        <v>68</v>
      </c>
      <c r="E3" s="92" t="s">
        <v>69</v>
      </c>
      <c r="F3" s="92" t="s">
        <v>70</v>
      </c>
      <c r="G3" s="92" t="s">
        <v>71</v>
      </c>
      <c r="H3" s="92" t="s">
        <v>72</v>
      </c>
      <c r="I3" s="92" t="s">
        <v>73</v>
      </c>
      <c r="J3" s="92" t="s">
        <v>74</v>
      </c>
      <c r="K3" s="92" t="s">
        <v>75</v>
      </c>
      <c r="L3" s="92" t="s">
        <v>76</v>
      </c>
      <c r="M3" s="92" t="s">
        <v>77</v>
      </c>
      <c r="N3" s="92" t="s">
        <v>78</v>
      </c>
      <c r="O3" s="92" t="s">
        <v>79</v>
      </c>
      <c r="P3" s="92" t="s">
        <v>80</v>
      </c>
      <c r="Q3" s="92" t="s">
        <v>81</v>
      </c>
      <c r="R3" s="92" t="s">
        <v>82</v>
      </c>
      <c r="S3" s="92" t="s">
        <v>83</v>
      </c>
      <c r="T3" s="92" t="s">
        <v>84</v>
      </c>
      <c r="U3" s="92" t="s">
        <v>85</v>
      </c>
      <c r="V3" s="92" t="s">
        <v>86</v>
      </c>
      <c r="W3" s="92" t="s">
        <v>87</v>
      </c>
      <c r="X3" s="92" t="s">
        <v>88</v>
      </c>
      <c r="Y3" s="92" t="s">
        <v>89</v>
      </c>
      <c r="Z3" s="92" t="s">
        <v>90</v>
      </c>
      <c r="AA3" s="92" t="s">
        <v>91</v>
      </c>
      <c r="AB3" s="92" t="s">
        <v>92</v>
      </c>
      <c r="AC3" s="92" t="s">
        <v>93</v>
      </c>
      <c r="AD3" s="92" t="s">
        <v>94</v>
      </c>
      <c r="AE3" s="92" t="s">
        <v>95</v>
      </c>
      <c r="AF3" s="92"/>
      <c r="AG3" s="92"/>
      <c r="AH3" s="92"/>
      <c r="AI3" s="92"/>
      <c r="AJ3" s="92"/>
      <c r="AK3" s="92"/>
    </row>
    <row r="4" spans="1:37" ht="15" x14ac:dyDescent="0.25">
      <c r="A4" s="93" t="s">
        <v>28</v>
      </c>
      <c r="B4" s="125">
        <v>16.305914000000001</v>
      </c>
      <c r="C4" s="125">
        <v>18.317238</v>
      </c>
      <c r="D4" s="125">
        <v>101.21908400000001</v>
      </c>
      <c r="E4" s="125">
        <v>14.084605999999999</v>
      </c>
      <c r="F4" s="125">
        <v>35.531559999999999</v>
      </c>
      <c r="G4" s="125">
        <v>11.366462</v>
      </c>
      <c r="H4" s="125">
        <v>12.906422000000001</v>
      </c>
      <c r="I4" s="243">
        <v>-12.26146</v>
      </c>
      <c r="J4" s="243">
        <v>9.9685600000000001</v>
      </c>
      <c r="K4" s="243">
        <v>3.9182399999999999</v>
      </c>
      <c r="L4" s="243">
        <v>5.2524799999999994</v>
      </c>
      <c r="M4" s="243">
        <v>0.65434000000000003</v>
      </c>
      <c r="N4" s="243">
        <v>10.38495</v>
      </c>
      <c r="O4" s="243">
        <v>14.23559</v>
      </c>
      <c r="P4" s="243">
        <v>9.8203300000000002</v>
      </c>
      <c r="Q4" s="243">
        <v>24.700430000000001</v>
      </c>
      <c r="R4" s="243">
        <v>22.069479999999999</v>
      </c>
      <c r="S4" s="243">
        <v>12.57952</v>
      </c>
      <c r="T4" s="243">
        <v>19.210369999999998</v>
      </c>
      <c r="U4" s="243">
        <v>24.414390000000001</v>
      </c>
      <c r="V4" s="243">
        <v>14.356399999999999</v>
      </c>
      <c r="W4" s="243">
        <v>-5.5168900000000001</v>
      </c>
      <c r="X4" s="243">
        <v>8.7599999999999997E-2</v>
      </c>
      <c r="Y4" s="243">
        <v>10.52117</v>
      </c>
      <c r="Z4" s="243">
        <v>15.80128</v>
      </c>
      <c r="AA4" s="243">
        <v>7.4489752076703502</v>
      </c>
      <c r="AB4" s="243">
        <v>19.8163140489265</v>
      </c>
      <c r="AC4" s="243">
        <v>0.31217231431502396</v>
      </c>
      <c r="AD4" s="243">
        <v>11.158060331372901</v>
      </c>
      <c r="AE4" s="243">
        <v>7.7495685923312703</v>
      </c>
      <c r="AF4" s="125">
        <v>16.305914000000001</v>
      </c>
      <c r="AG4" s="125">
        <v>18.317238</v>
      </c>
      <c r="AH4" s="125">
        <v>101.21908400000001</v>
      </c>
      <c r="AI4" s="125">
        <v>14.084605999999999</v>
      </c>
      <c r="AJ4" s="125">
        <v>35.531559999999999</v>
      </c>
      <c r="AK4" s="125">
        <v>11.366462</v>
      </c>
    </row>
    <row r="5" spans="1:37" ht="15" x14ac:dyDescent="0.25">
      <c r="A5" s="93" t="s">
        <v>29</v>
      </c>
      <c r="B5" s="125">
        <v>19.425978000000001</v>
      </c>
      <c r="C5" s="125">
        <v>27.521836</v>
      </c>
      <c r="D5" s="125">
        <v>75.754664000000005</v>
      </c>
      <c r="E5" s="125">
        <v>14.718234000000001</v>
      </c>
      <c r="F5" s="125">
        <v>33.481140000000003</v>
      </c>
      <c r="G5" s="125">
        <v>10.668854</v>
      </c>
      <c r="H5" s="125">
        <v>-2.5262600000000002</v>
      </c>
      <c r="I5" s="243">
        <v>-10.192350000000001</v>
      </c>
      <c r="J5" s="243">
        <v>6.2821099999999994</v>
      </c>
      <c r="K5" s="243">
        <v>3.13246</v>
      </c>
      <c r="L5" s="243">
        <v>4.1601400000000002</v>
      </c>
      <c r="M5" s="243">
        <v>2.8380700000000001</v>
      </c>
      <c r="N5" s="243">
        <v>9.7490100000000002</v>
      </c>
      <c r="O5" s="243">
        <v>16.001570000000001</v>
      </c>
      <c r="P5" s="243">
        <v>9.5720700000000001</v>
      </c>
      <c r="Q5" s="243">
        <v>21.740169999999999</v>
      </c>
      <c r="R5" s="243">
        <v>14.98456</v>
      </c>
      <c r="S5" s="243">
        <v>10.01197</v>
      </c>
      <c r="T5" s="243">
        <v>10.48507</v>
      </c>
      <c r="U5" s="243">
        <v>13.671299999999999</v>
      </c>
      <c r="V5" s="243">
        <v>11.7835</v>
      </c>
      <c r="W5" s="243">
        <v>1.5763499999999999</v>
      </c>
      <c r="X5" s="243">
        <v>-4.5615100000000002</v>
      </c>
      <c r="Y5" s="243">
        <v>4.3772399999999996</v>
      </c>
      <c r="Z5" s="243">
        <v>6.30464</v>
      </c>
      <c r="AA5" s="243">
        <v>4.0539722308107295</v>
      </c>
      <c r="AB5" s="243">
        <v>9.3226595036040596</v>
      </c>
      <c r="AC5" s="243">
        <v>19.796036777389201</v>
      </c>
      <c r="AD5" s="243">
        <v>11.065682646744701</v>
      </c>
      <c r="AE5" s="243">
        <v>11.6148235514056</v>
      </c>
      <c r="AF5" s="125">
        <v>19.425978000000001</v>
      </c>
      <c r="AG5" s="125">
        <v>27.521836</v>
      </c>
      <c r="AH5" s="125">
        <v>75.754664000000005</v>
      </c>
      <c r="AI5" s="125">
        <v>14.718234000000001</v>
      </c>
      <c r="AJ5" s="125">
        <v>33.481140000000003</v>
      </c>
      <c r="AK5" s="125">
        <v>10.668854</v>
      </c>
    </row>
    <row r="6" spans="1:37" ht="15" x14ac:dyDescent="0.25">
      <c r="A6" s="93" t="s">
        <v>30</v>
      </c>
      <c r="B6" s="125">
        <v>26.794340000000005</v>
      </c>
      <c r="C6" s="125">
        <v>39.915998000000002</v>
      </c>
      <c r="D6" s="125">
        <v>66.375816</v>
      </c>
      <c r="E6" s="125">
        <v>17.63081</v>
      </c>
      <c r="F6" s="125">
        <v>62.605969999999999</v>
      </c>
      <c r="G6" s="125">
        <v>-10.494788</v>
      </c>
      <c r="H6" s="125">
        <v>-5.3588699999999996</v>
      </c>
      <c r="I6" s="243">
        <v>-15.49112</v>
      </c>
      <c r="J6" s="243">
        <v>36.322969999999998</v>
      </c>
      <c r="K6" s="243">
        <v>9.210090000000001</v>
      </c>
      <c r="L6" s="243">
        <v>5.7764899999999999</v>
      </c>
      <c r="M6" s="243">
        <v>9.2872199999999996</v>
      </c>
      <c r="N6" s="243">
        <v>8.1139899999999994</v>
      </c>
      <c r="O6" s="243">
        <v>9.8301200000000009</v>
      </c>
      <c r="P6" s="243">
        <v>14.49926</v>
      </c>
      <c r="Q6" s="243">
        <v>12.03308</v>
      </c>
      <c r="R6" s="243">
        <v>4.5342399999999996</v>
      </c>
      <c r="S6" s="243">
        <v>19.332849999999997</v>
      </c>
      <c r="T6" s="243">
        <v>6.37479</v>
      </c>
      <c r="U6" s="243">
        <v>9.2942099999999996</v>
      </c>
      <c r="V6" s="243">
        <v>12.6425</v>
      </c>
      <c r="W6" s="243">
        <v>6.9273500000000006</v>
      </c>
      <c r="X6" s="243">
        <v>-7.20953</v>
      </c>
      <c r="Y6" s="243">
        <v>6.0791599999999999</v>
      </c>
      <c r="Z6" s="243">
        <v>6.5443199999999999</v>
      </c>
      <c r="AA6" s="243">
        <v>12.9016643799678</v>
      </c>
      <c r="AB6" s="243">
        <v>7.2940712366949301</v>
      </c>
      <c r="AC6" s="243">
        <v>35.068694212232302</v>
      </c>
      <c r="AD6" s="243">
        <v>6.2901128095215002</v>
      </c>
      <c r="AE6" s="243">
        <v>18.741606197686799</v>
      </c>
      <c r="AF6" s="125">
        <v>26.794340000000005</v>
      </c>
      <c r="AG6" s="125">
        <v>39.915998000000002</v>
      </c>
      <c r="AH6" s="125">
        <v>66.375816</v>
      </c>
      <c r="AI6" s="125">
        <v>17.63081</v>
      </c>
      <c r="AJ6" s="125">
        <v>62.605969999999999</v>
      </c>
      <c r="AK6" s="125">
        <v>-10.494788</v>
      </c>
    </row>
    <row r="7" spans="1:37" ht="15" x14ac:dyDescent="0.25">
      <c r="A7" s="93" t="s">
        <v>31</v>
      </c>
      <c r="B7" s="125">
        <v>18.399011999999999</v>
      </c>
      <c r="C7" s="125">
        <v>29.763325999999999</v>
      </c>
      <c r="D7" s="125">
        <v>41.261670000000002</v>
      </c>
      <c r="E7" s="125">
        <v>7.7661820000000006</v>
      </c>
      <c r="F7" s="125">
        <v>14.708754000000001</v>
      </c>
      <c r="G7" s="125">
        <v>23.635946000000001</v>
      </c>
      <c r="H7" s="125">
        <v>6.8406400000000005</v>
      </c>
      <c r="I7" s="243">
        <v>-2.2138499999999999</v>
      </c>
      <c r="J7" s="243">
        <v>19.547470000000001</v>
      </c>
      <c r="K7" s="243">
        <v>11.52768</v>
      </c>
      <c r="L7" s="243">
        <v>17.343669999999999</v>
      </c>
      <c r="M7" s="243">
        <v>13.49269</v>
      </c>
      <c r="N7" s="243">
        <v>4.6643299999999996</v>
      </c>
      <c r="O7" s="243">
        <v>2.3306399999999998</v>
      </c>
      <c r="P7" s="243">
        <v>9.179590000000001</v>
      </c>
      <c r="Q7" s="243">
        <v>14.534559999999999</v>
      </c>
      <c r="R7" s="243">
        <v>4.0880400000000003</v>
      </c>
      <c r="S7" s="243">
        <v>12.77216</v>
      </c>
      <c r="T7" s="243">
        <v>7.4774700000000003</v>
      </c>
      <c r="U7" s="243">
        <v>12.525</v>
      </c>
      <c r="V7" s="243">
        <v>22.5366</v>
      </c>
      <c r="W7" s="243">
        <v>5.4246600000000003</v>
      </c>
      <c r="X7" s="243">
        <v>-1.42597</v>
      </c>
      <c r="Y7" s="243">
        <v>9.8915199999999999</v>
      </c>
      <c r="Z7" s="243">
        <v>9.72743</v>
      </c>
      <c r="AA7" s="243">
        <v>15.713943386447099</v>
      </c>
      <c r="AB7" s="243">
        <v>6.6015394221493597</v>
      </c>
      <c r="AC7" s="243">
        <v>32.830230167934701</v>
      </c>
      <c r="AD7" s="243">
        <v>14.096756611570999</v>
      </c>
      <c r="AE7" s="243">
        <v>21.908179504132999</v>
      </c>
      <c r="AF7" s="125">
        <v>18.399011999999999</v>
      </c>
      <c r="AG7" s="125">
        <v>29.763325999999999</v>
      </c>
      <c r="AH7" s="125">
        <v>41.261670000000002</v>
      </c>
      <c r="AI7" s="125">
        <v>7.7661820000000006</v>
      </c>
      <c r="AJ7" s="125">
        <v>14.708754000000001</v>
      </c>
      <c r="AK7" s="125">
        <v>23.635946000000001</v>
      </c>
    </row>
    <row r="8" spans="1:37" ht="15" x14ac:dyDescent="0.25">
      <c r="A8" s="93" t="s">
        <v>32</v>
      </c>
      <c r="B8" s="125">
        <v>9.3170699999999993</v>
      </c>
      <c r="C8" s="125">
        <v>17.687328000000001</v>
      </c>
      <c r="D8" s="125">
        <v>30.256135999999998</v>
      </c>
      <c r="E8" s="125">
        <v>9.5716059999999992</v>
      </c>
      <c r="F8" s="125">
        <v>29.325434000000005</v>
      </c>
      <c r="G8" s="125">
        <v>5.5503300000000007</v>
      </c>
      <c r="H8" s="125">
        <v>8.0619300000000003</v>
      </c>
      <c r="I8" s="243">
        <v>-4.66012</v>
      </c>
      <c r="J8" s="243">
        <v>9.683209999999999</v>
      </c>
      <c r="K8" s="243">
        <v>23.337949999999999</v>
      </c>
      <c r="L8" s="243">
        <v>11.09249</v>
      </c>
      <c r="M8" s="243">
        <v>14.89179</v>
      </c>
      <c r="N8" s="243">
        <v>9.6852700000000009</v>
      </c>
      <c r="O8" s="243">
        <v>5.5847100000000003</v>
      </c>
      <c r="P8" s="243">
        <v>4.1686000000000005</v>
      </c>
      <c r="Q8" s="243">
        <v>14.016170000000001</v>
      </c>
      <c r="R8" s="243">
        <v>5.02379</v>
      </c>
      <c r="S8" s="243">
        <v>16.882990000000003</v>
      </c>
      <c r="T8" s="243">
        <v>3.9549799999999999</v>
      </c>
      <c r="U8" s="243">
        <v>10.53945</v>
      </c>
      <c r="V8" s="243">
        <v>19.5229</v>
      </c>
      <c r="W8" s="243">
        <v>4.9721899999999994</v>
      </c>
      <c r="X8" s="243">
        <v>1.2309300000000001</v>
      </c>
      <c r="Y8" s="243">
        <v>4.9847600000000005</v>
      </c>
      <c r="Z8" s="243">
        <v>9.3964200000000009</v>
      </c>
      <c r="AA8" s="243">
        <v>9.2539210713396098</v>
      </c>
      <c r="AB8" s="243">
        <v>5.5819525592733701</v>
      </c>
      <c r="AC8" s="243">
        <v>25.107575702810699</v>
      </c>
      <c r="AD8" s="243">
        <v>32.171070661818902</v>
      </c>
      <c r="AE8" s="243">
        <v>22.140587519075002</v>
      </c>
      <c r="AF8" s="125">
        <v>9.3170699999999993</v>
      </c>
      <c r="AG8" s="125">
        <v>17.687328000000001</v>
      </c>
      <c r="AH8" s="125">
        <v>30.256135999999998</v>
      </c>
      <c r="AI8" s="125">
        <v>9.5716059999999992</v>
      </c>
      <c r="AJ8" s="125">
        <v>29.325434000000005</v>
      </c>
      <c r="AK8" s="125">
        <v>5.5503300000000007</v>
      </c>
    </row>
    <row r="9" spans="1:37" ht="15" x14ac:dyDescent="0.25">
      <c r="A9" s="93" t="s">
        <v>33</v>
      </c>
      <c r="B9" s="125">
        <v>19.542680000000001</v>
      </c>
      <c r="C9" s="125">
        <v>1.2684000000000002</v>
      </c>
      <c r="D9" s="125">
        <v>4.9412060000000002</v>
      </c>
      <c r="E9" s="125">
        <v>-1.180104</v>
      </c>
      <c r="F9" s="125">
        <v>16.706314000000003</v>
      </c>
      <c r="G9" s="125">
        <v>1.3633040000000001</v>
      </c>
      <c r="H9" s="125">
        <v>-0.79383999999999999</v>
      </c>
      <c r="I9" s="243">
        <v>-23.251810000000003</v>
      </c>
      <c r="J9" s="243">
        <v>12.69872</v>
      </c>
      <c r="K9" s="243">
        <v>19.039000000000001</v>
      </c>
      <c r="L9" s="243">
        <v>6.8687700000000005</v>
      </c>
      <c r="M9" s="243">
        <v>14.246139999999999</v>
      </c>
      <c r="N9" s="243">
        <v>18.845080000000003</v>
      </c>
      <c r="O9" s="243">
        <v>7.4909099999999995</v>
      </c>
      <c r="P9" s="243">
        <v>13.8124</v>
      </c>
      <c r="Q9" s="243">
        <v>24.775919999999999</v>
      </c>
      <c r="R9" s="243">
        <v>9.7531100000000013</v>
      </c>
      <c r="S9" s="243">
        <v>18.740459999999999</v>
      </c>
      <c r="T9" s="243">
        <v>5.9942099999999998</v>
      </c>
      <c r="U9" s="243">
        <v>10.93661</v>
      </c>
      <c r="V9" s="243">
        <v>14.07673</v>
      </c>
      <c r="W9" s="243">
        <v>3.54962</v>
      </c>
      <c r="X9" s="243">
        <v>6.4226899999999993</v>
      </c>
      <c r="Y9" s="243">
        <v>10.59356</v>
      </c>
      <c r="Z9" s="243">
        <v>1.32226</v>
      </c>
      <c r="AA9" s="243">
        <v>6.9610190102487604</v>
      </c>
      <c r="AB9" s="243">
        <v>13.6235045447941</v>
      </c>
      <c r="AC9" s="243">
        <v>21.1430438016537</v>
      </c>
      <c r="AD9" s="243">
        <v>42.150180575868696</v>
      </c>
      <c r="AE9" s="243">
        <v>13.4754590082651</v>
      </c>
      <c r="AF9" s="125">
        <v>19.542680000000001</v>
      </c>
      <c r="AG9" s="125">
        <v>1.2684000000000002</v>
      </c>
      <c r="AH9" s="125">
        <v>4.9412060000000002</v>
      </c>
      <c r="AI9" s="125">
        <v>-1.180104</v>
      </c>
      <c r="AJ9" s="125">
        <v>16.706314000000003</v>
      </c>
      <c r="AK9" s="125">
        <v>1.3633040000000001</v>
      </c>
    </row>
    <row r="10" spans="1:37" ht="15" x14ac:dyDescent="0.25">
      <c r="A10" s="93" t="s">
        <v>34</v>
      </c>
      <c r="B10" s="125">
        <v>3.5028120000000005</v>
      </c>
      <c r="C10" s="125">
        <v>15.702810000000001</v>
      </c>
      <c r="D10" s="125">
        <v>2.0310160000000002</v>
      </c>
      <c r="E10" s="125">
        <v>8.0089059999999996</v>
      </c>
      <c r="F10" s="125">
        <v>20.697440000000004</v>
      </c>
      <c r="G10" s="125">
        <v>17.755964000000002</v>
      </c>
      <c r="H10" s="125">
        <v>11.63293</v>
      </c>
      <c r="I10" s="243">
        <v>-12.476629999999998</v>
      </c>
      <c r="J10" s="243">
        <v>23.625509999999998</v>
      </c>
      <c r="K10" s="243">
        <v>20.54889</v>
      </c>
      <c r="L10" s="243">
        <v>8.319090000000001</v>
      </c>
      <c r="M10" s="243">
        <v>20.105460000000001</v>
      </c>
      <c r="N10" s="243">
        <v>19.50067</v>
      </c>
      <c r="O10" s="243">
        <v>8.3446700000000007</v>
      </c>
      <c r="P10" s="243">
        <v>18.455950000000001</v>
      </c>
      <c r="Q10" s="243">
        <v>31.79073</v>
      </c>
      <c r="R10" s="243">
        <v>14.55987</v>
      </c>
      <c r="S10" s="243">
        <v>21.886839999999999</v>
      </c>
      <c r="T10" s="243">
        <v>25.583909999999999</v>
      </c>
      <c r="U10" s="243">
        <v>21.074020000000001</v>
      </c>
      <c r="V10" s="243">
        <v>18.544400000000003</v>
      </c>
      <c r="W10" s="243">
        <v>6.5901300000000003</v>
      </c>
      <c r="X10" s="243">
        <v>14.91146</v>
      </c>
      <c r="Y10" s="243">
        <v>14.38373</v>
      </c>
      <c r="Z10" s="243">
        <v>27.614090000000001</v>
      </c>
      <c r="AA10" s="243">
        <v>12.5574148766291</v>
      </c>
      <c r="AB10" s="243">
        <v>24.781192150480202</v>
      </c>
      <c r="AC10" s="243">
        <v>16.943357023537999</v>
      </c>
      <c r="AD10" s="243">
        <v>39.1588780983151</v>
      </c>
      <c r="AE10" s="243">
        <v>23.713968098447001</v>
      </c>
      <c r="AF10" s="125">
        <v>3.5028120000000005</v>
      </c>
      <c r="AG10" s="125">
        <v>15.702810000000001</v>
      </c>
      <c r="AH10" s="125">
        <v>2.0310160000000002</v>
      </c>
      <c r="AI10" s="125">
        <v>8.0089059999999996</v>
      </c>
      <c r="AJ10" s="125">
        <v>20.697440000000004</v>
      </c>
      <c r="AK10" s="125">
        <v>17.755964000000002</v>
      </c>
    </row>
    <row r="11" spans="1:37" ht="15" x14ac:dyDescent="0.25">
      <c r="A11" s="93" t="s">
        <v>35</v>
      </c>
      <c r="B11" s="125">
        <v>21.988620000000001</v>
      </c>
      <c r="C11" s="125">
        <v>28.766426000000003</v>
      </c>
      <c r="D11" s="125">
        <v>19.739957999999998</v>
      </c>
      <c r="E11" s="125">
        <v>11.451958000000001</v>
      </c>
      <c r="F11" s="125">
        <v>20.660824000000002</v>
      </c>
      <c r="G11" s="125">
        <v>13.796706</v>
      </c>
      <c r="H11" s="125">
        <v>9.7706299999999988</v>
      </c>
      <c r="I11" s="243">
        <v>7.4435000000000002</v>
      </c>
      <c r="J11" s="243">
        <v>20.504860000000001</v>
      </c>
      <c r="K11" s="243">
        <v>22.135639999999999</v>
      </c>
      <c r="L11" s="243">
        <v>5.2130799999999997</v>
      </c>
      <c r="M11" s="243">
        <v>14.802440000000001</v>
      </c>
      <c r="N11" s="243">
        <v>21.94164</v>
      </c>
      <c r="O11" s="243">
        <v>8.4181799999999996</v>
      </c>
      <c r="P11" s="243">
        <v>21.659500000000001</v>
      </c>
      <c r="Q11" s="243">
        <v>35.8294</v>
      </c>
      <c r="R11" s="243">
        <v>14.210139999999999</v>
      </c>
      <c r="S11" s="243">
        <v>24.195160000000001</v>
      </c>
      <c r="T11" s="243">
        <v>26.496269999999999</v>
      </c>
      <c r="U11" s="243">
        <v>24.024999999999999</v>
      </c>
      <c r="V11" s="243">
        <v>22.344560000000001</v>
      </c>
      <c r="W11" s="243">
        <v>9.8739599999999985</v>
      </c>
      <c r="X11" s="243">
        <v>13.84548</v>
      </c>
      <c r="Y11" s="243">
        <v>16.93469</v>
      </c>
      <c r="Z11" s="243">
        <v>14.48996</v>
      </c>
      <c r="AA11" s="243">
        <v>14.623601239406</v>
      </c>
      <c r="AB11" s="243">
        <v>29.351938843042298</v>
      </c>
      <c r="AC11" s="243">
        <v>10.6373367791084</v>
      </c>
      <c r="AD11" s="243">
        <v>32.4739838860175</v>
      </c>
      <c r="AE11" s="243">
        <v>32.289258266844001</v>
      </c>
      <c r="AF11" s="125">
        <v>21.988620000000001</v>
      </c>
      <c r="AG11" s="125">
        <v>28.766426000000003</v>
      </c>
      <c r="AH11" s="125">
        <v>19.739957999999998</v>
      </c>
      <c r="AI11" s="125">
        <v>11.451958000000001</v>
      </c>
      <c r="AJ11" s="125">
        <v>20.660824000000002</v>
      </c>
      <c r="AK11" s="125">
        <v>13.796706</v>
      </c>
    </row>
    <row r="12" spans="1:37" ht="15" x14ac:dyDescent="0.25">
      <c r="A12" s="93" t="s">
        <v>36</v>
      </c>
      <c r="B12" s="125">
        <v>21.500264000000001</v>
      </c>
      <c r="C12" s="125">
        <v>26.366382000000002</v>
      </c>
      <c r="D12" s="125">
        <v>15.737406</v>
      </c>
      <c r="E12" s="125">
        <v>14.914582000000003</v>
      </c>
      <c r="F12" s="125">
        <v>14.839589999999999</v>
      </c>
      <c r="G12" s="125">
        <v>10.647540000000001</v>
      </c>
      <c r="H12" s="125">
        <v>-6.0112700000000006</v>
      </c>
      <c r="I12" s="243">
        <v>19.914009999999998</v>
      </c>
      <c r="J12" s="243">
        <v>13.555149999999999</v>
      </c>
      <c r="K12" s="243">
        <v>15.397549999999999</v>
      </c>
      <c r="L12" s="243">
        <v>7.1036899999999994</v>
      </c>
      <c r="M12" s="243">
        <v>8.6973899999999986</v>
      </c>
      <c r="N12" s="243">
        <v>11.841569999999999</v>
      </c>
      <c r="O12" s="243">
        <v>3.6388400000000001</v>
      </c>
      <c r="P12" s="243">
        <v>18.084299999999999</v>
      </c>
      <c r="Q12" s="243">
        <v>24.926950000000001</v>
      </c>
      <c r="R12" s="243">
        <v>13.032249999999999</v>
      </c>
      <c r="S12" s="243">
        <v>14.707469999999999</v>
      </c>
      <c r="T12" s="243">
        <v>15.101129999999999</v>
      </c>
      <c r="U12" s="243">
        <v>9.3519199999999998</v>
      </c>
      <c r="V12" s="243">
        <v>35.037589999999994</v>
      </c>
      <c r="W12" s="243">
        <v>-2.8639899999999998</v>
      </c>
      <c r="X12" s="243">
        <v>6.7481800000000005</v>
      </c>
      <c r="Y12" s="243">
        <v>15.02529</v>
      </c>
      <c r="Z12" s="243">
        <v>11.451879999999999</v>
      </c>
      <c r="AA12" s="243">
        <v>13.1848636376867</v>
      </c>
      <c r="AB12" s="243">
        <v>8.3238249586783297</v>
      </c>
      <c r="AC12" s="243">
        <v>19.8346958697528</v>
      </c>
      <c r="AD12" s="243">
        <v>16.409711323636998</v>
      </c>
      <c r="AE12" s="243">
        <v>25.7866844641329</v>
      </c>
      <c r="AF12" s="125">
        <v>21.500264000000001</v>
      </c>
      <c r="AG12" s="125">
        <v>26.366382000000002</v>
      </c>
      <c r="AH12" s="125">
        <v>15.737406</v>
      </c>
      <c r="AI12" s="125">
        <v>14.914582000000003</v>
      </c>
      <c r="AJ12" s="125">
        <v>14.839589999999999</v>
      </c>
      <c r="AK12" s="125">
        <v>10.647540000000001</v>
      </c>
    </row>
    <row r="13" spans="1:37" ht="15" x14ac:dyDescent="0.25">
      <c r="A13" s="93" t="s">
        <v>37</v>
      </c>
      <c r="B13" s="125">
        <v>8.6108960000000003</v>
      </c>
      <c r="C13" s="125">
        <v>17.934583999999997</v>
      </c>
      <c r="D13" s="125">
        <v>11.836898000000001</v>
      </c>
      <c r="E13" s="125">
        <v>11.503132000000001</v>
      </c>
      <c r="F13" s="125">
        <v>12.135444000000001</v>
      </c>
      <c r="G13" s="125">
        <v>6.3876860000000004</v>
      </c>
      <c r="H13" s="125">
        <v>-7.82599</v>
      </c>
      <c r="I13" s="243">
        <v>24.362849999999998</v>
      </c>
      <c r="J13" s="243">
        <v>10.95425</v>
      </c>
      <c r="K13" s="243">
        <v>11.723360000000001</v>
      </c>
      <c r="L13" s="243">
        <v>4.6145899999999997</v>
      </c>
      <c r="M13" s="243">
        <v>6.6953500000000004</v>
      </c>
      <c r="N13" s="243">
        <v>9.5123700000000007</v>
      </c>
      <c r="O13" s="243">
        <v>-0.49925999999999998</v>
      </c>
      <c r="P13" s="243">
        <v>18.132660000000001</v>
      </c>
      <c r="Q13" s="243">
        <v>19.22006</v>
      </c>
      <c r="R13" s="243">
        <v>10.97871</v>
      </c>
      <c r="S13" s="243">
        <v>13.21185</v>
      </c>
      <c r="T13" s="243">
        <v>14.04824</v>
      </c>
      <c r="U13" s="243">
        <v>6.9533999999999994</v>
      </c>
      <c r="V13" s="243">
        <v>23.35398</v>
      </c>
      <c r="W13" s="243">
        <v>-2.8656299999999999</v>
      </c>
      <c r="X13" s="243">
        <v>2.3012199999999998</v>
      </c>
      <c r="Y13" s="243">
        <v>14.73507</v>
      </c>
      <c r="Z13" s="243">
        <v>8.505370000000001</v>
      </c>
      <c r="AA13" s="243">
        <v>9.0830627261494108</v>
      </c>
      <c r="AB13" s="243">
        <v>-6.2740460311398598</v>
      </c>
      <c r="AC13" s="243">
        <v>25.002335616926402</v>
      </c>
      <c r="AD13" s="243">
        <v>7.7553593381164196</v>
      </c>
      <c r="AE13" s="243">
        <v>26.857120247405899</v>
      </c>
      <c r="AF13" s="125">
        <v>8.6108960000000003</v>
      </c>
      <c r="AG13" s="125">
        <v>17.934583999999997</v>
      </c>
      <c r="AH13" s="125">
        <v>11.836898000000001</v>
      </c>
      <c r="AI13" s="125">
        <v>11.503132000000001</v>
      </c>
      <c r="AJ13" s="125">
        <v>12.135444000000001</v>
      </c>
      <c r="AK13" s="125">
        <v>6.3876860000000004</v>
      </c>
    </row>
    <row r="14" spans="1:37" ht="15" x14ac:dyDescent="0.25">
      <c r="A14" s="93" t="s">
        <v>38</v>
      </c>
      <c r="B14" s="125">
        <v>8.991363999999999</v>
      </c>
      <c r="C14" s="125">
        <v>10.960080000000001</v>
      </c>
      <c r="D14" s="125">
        <v>12.147136</v>
      </c>
      <c r="E14" s="125">
        <v>3.6625680000000003</v>
      </c>
      <c r="F14" s="125">
        <v>15.820898000000001</v>
      </c>
      <c r="G14" s="125">
        <v>14.533392000000001</v>
      </c>
      <c r="H14" s="125">
        <v>-12.37326</v>
      </c>
      <c r="I14" s="243">
        <v>14.93168</v>
      </c>
      <c r="J14" s="243">
        <v>-5.1652700000000005</v>
      </c>
      <c r="K14" s="243">
        <v>10.395850000000001</v>
      </c>
      <c r="L14" s="243">
        <v>4.0648400000000002</v>
      </c>
      <c r="M14" s="243">
        <v>3.5380700000000003</v>
      </c>
      <c r="N14" s="243">
        <v>7.5272700000000006</v>
      </c>
      <c r="O14" s="243">
        <v>13.11669</v>
      </c>
      <c r="P14" s="243">
        <v>15.47784</v>
      </c>
      <c r="Q14" s="243">
        <v>21.893450000000001</v>
      </c>
      <c r="R14" s="243">
        <v>12.1463</v>
      </c>
      <c r="S14" s="243">
        <v>8.651209999999999</v>
      </c>
      <c r="T14" s="243">
        <v>9.7618099999999988</v>
      </c>
      <c r="U14" s="243">
        <v>16.488720000000001</v>
      </c>
      <c r="V14" s="243">
        <v>4.6226700000000003</v>
      </c>
      <c r="W14" s="243">
        <v>5.9689499999999995</v>
      </c>
      <c r="X14" s="243">
        <v>-1.0023</v>
      </c>
      <c r="Y14" s="243">
        <v>2.8529</v>
      </c>
      <c r="Z14" s="243">
        <v>5.8924399999999997</v>
      </c>
      <c r="AA14" s="243">
        <v>3.9897065276040999</v>
      </c>
      <c r="AB14" s="243">
        <v>-11.4351155371894</v>
      </c>
      <c r="AC14" s="243">
        <v>6.3263246300834401</v>
      </c>
      <c r="AD14" s="243">
        <v>3.8446132224799099</v>
      </c>
      <c r="AE14" s="243">
        <v>10.148976943471901</v>
      </c>
      <c r="AF14" s="125">
        <v>8.991363999999999</v>
      </c>
      <c r="AG14" s="125">
        <v>10.960080000000001</v>
      </c>
      <c r="AH14" s="125">
        <v>12.147136</v>
      </c>
      <c r="AI14" s="125">
        <v>3.6625680000000003</v>
      </c>
      <c r="AJ14" s="125">
        <v>15.820898000000001</v>
      </c>
      <c r="AK14" s="125">
        <v>14.533392000000001</v>
      </c>
    </row>
    <row r="15" spans="1:37" ht="15" x14ac:dyDescent="0.25">
      <c r="A15" s="93" t="s">
        <v>39</v>
      </c>
      <c r="B15" s="125">
        <v>16.566911999999999</v>
      </c>
      <c r="C15" s="125">
        <v>23.606604000000004</v>
      </c>
      <c r="D15" s="125">
        <v>11.927992</v>
      </c>
      <c r="E15" s="125">
        <v>18.697578</v>
      </c>
      <c r="F15" s="125">
        <v>16.272072000000001</v>
      </c>
      <c r="G15" s="125">
        <v>6.2282960000000003</v>
      </c>
      <c r="H15" s="125">
        <v>-16.238409999999998</v>
      </c>
      <c r="I15" s="243">
        <v>12.00187</v>
      </c>
      <c r="J15" s="243">
        <v>6.5915499999999998</v>
      </c>
      <c r="K15" s="243">
        <v>12.228569999999999</v>
      </c>
      <c r="L15" s="243">
        <v>1.01868</v>
      </c>
      <c r="M15" s="243">
        <v>6.6875100000000005</v>
      </c>
      <c r="N15" s="243">
        <v>11.483219999999999</v>
      </c>
      <c r="O15" s="243">
        <v>-2.7016499999999999</v>
      </c>
      <c r="P15" s="243">
        <v>25.948370000000001</v>
      </c>
      <c r="Q15" s="243">
        <v>22.778939999999999</v>
      </c>
      <c r="R15" s="243">
        <v>11.792920000000001</v>
      </c>
      <c r="S15" s="243">
        <v>17.610810000000001</v>
      </c>
      <c r="T15" s="243">
        <v>24.307770000000001</v>
      </c>
      <c r="U15" s="243">
        <v>18.407709999999998</v>
      </c>
      <c r="V15" s="243">
        <v>2.61571</v>
      </c>
      <c r="W15" s="243">
        <v>-1.4079200000000001</v>
      </c>
      <c r="X15" s="243">
        <v>-6.0315000000000003</v>
      </c>
      <c r="Y15" s="243">
        <v>15.691600000000001</v>
      </c>
      <c r="Z15" s="243">
        <v>6.0872700000000002</v>
      </c>
      <c r="AA15" s="243">
        <v>14.668721902282002</v>
      </c>
      <c r="AB15" s="243">
        <v>-6.0504652876024405</v>
      </c>
      <c r="AC15" s="243">
        <v>3.9440781003643801</v>
      </c>
      <c r="AD15" s="243">
        <v>5.96184380284366</v>
      </c>
      <c r="AE15" s="243">
        <v>-3.3022761146438002</v>
      </c>
      <c r="AF15" s="125">
        <v>16.566911999999999</v>
      </c>
      <c r="AG15" s="125">
        <v>23.606604000000004</v>
      </c>
      <c r="AH15" s="125">
        <v>11.927992</v>
      </c>
      <c r="AI15" s="125">
        <v>18.697578</v>
      </c>
      <c r="AJ15" s="125">
        <v>16.272072000000001</v>
      </c>
      <c r="AK15" s="125">
        <v>6.2282960000000003</v>
      </c>
    </row>
  </sheetData>
  <mergeCells count="1">
    <mergeCell ref="B1:AE1"/>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6"/>
  <dimension ref="A1:AK15"/>
  <sheetViews>
    <sheetView workbookViewId="0">
      <selection activeCell="AA33" sqref="AA33"/>
    </sheetView>
  </sheetViews>
  <sheetFormatPr defaultColWidth="18.7109375" defaultRowHeight="12.75" customHeight="1" x14ac:dyDescent="0.25"/>
  <cols>
    <col min="1" max="1" width="10.85546875" bestFit="1" customWidth="1"/>
    <col min="2" max="35" width="9.140625" customWidth="1"/>
    <col min="36" max="36" width="9.140625" style="122" customWidth="1"/>
    <col min="37" max="42" width="16.7109375" customWidth="1"/>
  </cols>
  <sheetData>
    <row r="1" spans="1:37" ht="15" x14ac:dyDescent="0.25">
      <c r="A1" s="84"/>
      <c r="B1" s="345"/>
      <c r="C1" s="345"/>
      <c r="D1" s="345"/>
      <c r="E1" s="345"/>
      <c r="F1" s="345"/>
      <c r="G1" s="345"/>
      <c r="H1" s="345"/>
      <c r="I1" s="345"/>
      <c r="J1" s="345"/>
      <c r="K1" s="345"/>
      <c r="L1" s="345"/>
      <c r="M1" s="345"/>
      <c r="N1" s="345"/>
      <c r="O1" s="345"/>
      <c r="P1" s="345"/>
      <c r="Q1" s="345"/>
      <c r="R1" s="345"/>
      <c r="S1" s="345"/>
      <c r="T1" s="345"/>
      <c r="U1" s="345"/>
      <c r="V1" s="345"/>
      <c r="W1" s="345"/>
      <c r="X1" s="345"/>
      <c r="Y1" s="345"/>
      <c r="Z1" s="345"/>
      <c r="AA1" s="345"/>
      <c r="AB1" s="345"/>
      <c r="AC1" s="345"/>
      <c r="AD1" s="345"/>
      <c r="AE1" s="345"/>
      <c r="AF1" s="90" t="s">
        <v>207</v>
      </c>
      <c r="AG1" s="90" t="s">
        <v>208</v>
      </c>
      <c r="AH1" s="90" t="s">
        <v>209</v>
      </c>
      <c r="AI1" s="90" t="s">
        <v>210</v>
      </c>
      <c r="AJ1" s="90" t="s">
        <v>211</v>
      </c>
      <c r="AK1" s="90" t="s">
        <v>212</v>
      </c>
    </row>
    <row r="2" spans="1:37" ht="15" x14ac:dyDescent="0.25">
      <c r="A2" s="84"/>
      <c r="B2" s="85">
        <v>1991</v>
      </c>
      <c r="C2" s="85">
        <v>1992</v>
      </c>
      <c r="D2" s="85">
        <v>1993</v>
      </c>
      <c r="E2" s="85">
        <v>1994</v>
      </c>
      <c r="F2" s="85">
        <v>1995</v>
      </c>
      <c r="G2" s="85">
        <v>1996</v>
      </c>
      <c r="H2" s="85">
        <v>1997</v>
      </c>
      <c r="I2" s="85">
        <v>1998</v>
      </c>
      <c r="J2" s="85">
        <v>1999</v>
      </c>
      <c r="K2" s="85">
        <v>2000</v>
      </c>
      <c r="L2" s="85">
        <v>2001</v>
      </c>
      <c r="M2" s="85">
        <v>2002</v>
      </c>
      <c r="N2" s="85">
        <v>2003</v>
      </c>
      <c r="O2" s="85">
        <v>2004</v>
      </c>
      <c r="P2" s="85">
        <v>2005</v>
      </c>
      <c r="Q2" s="85">
        <v>2006</v>
      </c>
      <c r="R2" s="85">
        <v>2007</v>
      </c>
      <c r="S2" s="85">
        <v>2008</v>
      </c>
      <c r="T2" s="85">
        <v>2009</v>
      </c>
      <c r="U2" s="85">
        <v>2010</v>
      </c>
      <c r="V2" s="85">
        <v>2011</v>
      </c>
      <c r="W2" s="85">
        <v>2012</v>
      </c>
      <c r="X2" s="85">
        <v>2013</v>
      </c>
      <c r="Y2" s="85">
        <v>2014</v>
      </c>
      <c r="Z2" s="85">
        <v>2015</v>
      </c>
      <c r="AA2" s="90">
        <v>2016</v>
      </c>
      <c r="AB2" s="90">
        <v>2017</v>
      </c>
      <c r="AC2" s="90">
        <v>2018</v>
      </c>
      <c r="AD2" s="90">
        <v>2019</v>
      </c>
      <c r="AE2" s="90">
        <v>2020</v>
      </c>
      <c r="AF2" s="90">
        <v>2021</v>
      </c>
      <c r="AG2" s="90">
        <v>2022</v>
      </c>
      <c r="AH2" s="90">
        <v>2023</v>
      </c>
      <c r="AI2" s="90">
        <v>2024</v>
      </c>
      <c r="AJ2" s="90">
        <v>2025</v>
      </c>
      <c r="AK2" s="90">
        <v>2026</v>
      </c>
    </row>
    <row r="3" spans="1:37" ht="15" x14ac:dyDescent="0.25">
      <c r="A3" s="86"/>
      <c r="B3" s="87" t="s">
        <v>76</v>
      </c>
      <c r="C3" s="87" t="s">
        <v>77</v>
      </c>
      <c r="D3" s="87" t="s">
        <v>78</v>
      </c>
      <c r="E3" s="87" t="s">
        <v>79</v>
      </c>
      <c r="F3" s="87" t="s">
        <v>80</v>
      </c>
      <c r="G3" s="87" t="s">
        <v>81</v>
      </c>
      <c r="H3" s="87" t="s">
        <v>82</v>
      </c>
      <c r="I3" s="87" t="s">
        <v>83</v>
      </c>
      <c r="J3" s="87" t="s">
        <v>84</v>
      </c>
      <c r="K3" s="87" t="s">
        <v>85</v>
      </c>
      <c r="L3" s="87" t="s">
        <v>86</v>
      </c>
      <c r="M3" s="87" t="s">
        <v>87</v>
      </c>
      <c r="N3" s="87" t="s">
        <v>88</v>
      </c>
      <c r="O3" s="87" t="s">
        <v>89</v>
      </c>
      <c r="P3" s="87" t="s">
        <v>90</v>
      </c>
      <c r="Q3" s="87" t="s">
        <v>91</v>
      </c>
      <c r="R3" s="87" t="s">
        <v>92</v>
      </c>
      <c r="S3" s="87" t="s">
        <v>93</v>
      </c>
      <c r="T3" s="87" t="s">
        <v>94</v>
      </c>
      <c r="U3" s="87" t="s">
        <v>95</v>
      </c>
      <c r="V3" s="87" t="s">
        <v>126</v>
      </c>
      <c r="W3" s="87" t="s">
        <v>129</v>
      </c>
      <c r="X3" s="87" t="s">
        <v>130</v>
      </c>
      <c r="Y3" s="87" t="s">
        <v>131</v>
      </c>
      <c r="Z3" s="87" t="s">
        <v>132</v>
      </c>
      <c r="AA3" s="87" t="s">
        <v>91</v>
      </c>
      <c r="AB3" s="87" t="s">
        <v>92</v>
      </c>
      <c r="AC3" s="87" t="s">
        <v>93</v>
      </c>
      <c r="AD3" s="87" t="s">
        <v>94</v>
      </c>
      <c r="AE3" s="87" t="s">
        <v>95</v>
      </c>
      <c r="AF3" s="90"/>
      <c r="AG3" s="90"/>
      <c r="AH3" s="90"/>
      <c r="AI3" s="90"/>
      <c r="AJ3" s="90"/>
      <c r="AK3" s="90"/>
    </row>
    <row r="4" spans="1:37" ht="15" x14ac:dyDescent="0.25">
      <c r="A4" s="88" t="s">
        <v>28</v>
      </c>
      <c r="B4" s="124">
        <v>29.809785999999992</v>
      </c>
      <c r="C4" s="124">
        <v>0.14888199999999779</v>
      </c>
      <c r="D4" s="124">
        <v>188.36769600000002</v>
      </c>
      <c r="E4" s="124">
        <v>-19.261465999999999</v>
      </c>
      <c r="F4" s="124">
        <v>-11.55139</v>
      </c>
      <c r="G4" s="124">
        <v>25.526097999999998</v>
      </c>
      <c r="H4" s="124">
        <v>1.3745679999999993</v>
      </c>
      <c r="I4" s="124">
        <v>21.421490000000002</v>
      </c>
      <c r="J4" s="124">
        <v>24.198349999999998</v>
      </c>
      <c r="K4" s="124">
        <v>42.049589999999995</v>
      </c>
      <c r="L4" s="124">
        <v>21.61983</v>
      </c>
      <c r="M4" s="124">
        <v>18.446279999999998</v>
      </c>
      <c r="N4" s="124">
        <v>23.206610000000001</v>
      </c>
      <c r="O4" s="124">
        <v>20.033060000000003</v>
      </c>
      <c r="P4" s="124">
        <v>101.09752</v>
      </c>
      <c r="Q4" s="124">
        <v>22.61157</v>
      </c>
      <c r="R4" s="124">
        <v>23.206610000000001</v>
      </c>
      <c r="S4" s="124">
        <v>42.247930000000004</v>
      </c>
      <c r="T4" s="124">
        <v>34.11524</v>
      </c>
      <c r="U4" s="124">
        <v>41.255679999999998</v>
      </c>
      <c r="V4" s="124">
        <v>24.792830000000002</v>
      </c>
      <c r="W4" s="124">
        <v>40.065640000000002</v>
      </c>
      <c r="X4" s="124">
        <v>37.883839999999999</v>
      </c>
      <c r="Y4" s="124">
        <v>23.007810000000003</v>
      </c>
      <c r="Z4" s="124">
        <v>30.743310000000001</v>
      </c>
      <c r="AA4" s="243">
        <v>36.496400000000001</v>
      </c>
      <c r="AB4" s="306">
        <v>45.025449999999999</v>
      </c>
      <c r="AC4" s="243">
        <v>23.802</v>
      </c>
      <c r="AD4" s="243">
        <v>42.050199999999904</v>
      </c>
      <c r="AE4" s="243">
        <v>26.777249999999999</v>
      </c>
      <c r="AF4" s="125">
        <v>29.809785999999992</v>
      </c>
      <c r="AG4" s="125">
        <v>0.14888199999999779</v>
      </c>
      <c r="AH4" s="125">
        <v>188.36769600000002</v>
      </c>
      <c r="AI4" s="125">
        <v>-19.261465999999999</v>
      </c>
      <c r="AJ4" s="125">
        <v>-11.55139</v>
      </c>
      <c r="AK4" s="125">
        <v>25.526097999999998</v>
      </c>
    </row>
    <row r="5" spans="1:37" ht="15" x14ac:dyDescent="0.25">
      <c r="A5" s="88" t="s">
        <v>29</v>
      </c>
      <c r="B5" s="124">
        <v>19.033522000000001</v>
      </c>
      <c r="C5" s="124">
        <v>7.0302340000000001</v>
      </c>
      <c r="D5" s="124">
        <v>85.799055999999993</v>
      </c>
      <c r="E5" s="124">
        <v>-9.7793939999999999</v>
      </c>
      <c r="F5" s="124">
        <v>38.657699999999991</v>
      </c>
      <c r="G5" s="124">
        <v>12.339405999999999</v>
      </c>
      <c r="H5" s="124">
        <v>23.60331</v>
      </c>
      <c r="I5" s="124">
        <v>17.2562</v>
      </c>
      <c r="J5" s="124">
        <v>16.066120000000002</v>
      </c>
      <c r="K5" s="124">
        <v>48.99174</v>
      </c>
      <c r="L5" s="124">
        <v>36.297519999999999</v>
      </c>
      <c r="M5" s="124">
        <v>25.745450000000002</v>
      </c>
      <c r="N5" s="124">
        <v>24.39669</v>
      </c>
      <c r="O5" s="124">
        <v>35.66281</v>
      </c>
      <c r="P5" s="124">
        <v>125.57355</v>
      </c>
      <c r="Q5" s="124">
        <v>20.429749999999999</v>
      </c>
      <c r="R5" s="124">
        <v>29.355370000000001</v>
      </c>
      <c r="S5" s="124">
        <v>90.644630000000006</v>
      </c>
      <c r="T5" s="124">
        <v>38.478989999999996</v>
      </c>
      <c r="U5" s="124">
        <v>35.16657</v>
      </c>
      <c r="V5" s="124">
        <v>33.321769999999994</v>
      </c>
      <c r="W5" s="124">
        <v>18.842610000000001</v>
      </c>
      <c r="X5" s="124">
        <v>38.875690000000006</v>
      </c>
      <c r="Y5" s="124">
        <v>32.449240000000003</v>
      </c>
      <c r="Z5" s="124">
        <v>39.450900000000004</v>
      </c>
      <c r="AA5" s="243">
        <v>41.375809999999994</v>
      </c>
      <c r="AB5" s="306">
        <v>62.678599999999996</v>
      </c>
      <c r="AC5" s="243">
        <v>22.2151999999999</v>
      </c>
      <c r="AD5" s="243">
        <v>72.001050000000006</v>
      </c>
      <c r="AE5" s="243">
        <v>37.884849999999894</v>
      </c>
      <c r="AF5" s="125">
        <v>19.033522000000001</v>
      </c>
      <c r="AG5" s="125">
        <v>7.0302340000000001</v>
      </c>
      <c r="AH5" s="125">
        <v>85.799055999999993</v>
      </c>
      <c r="AI5" s="125">
        <v>-9.7793939999999999</v>
      </c>
      <c r="AJ5" s="125">
        <v>38.657699999999991</v>
      </c>
      <c r="AK5" s="125">
        <v>12.339405999999999</v>
      </c>
    </row>
    <row r="6" spans="1:37" ht="15" x14ac:dyDescent="0.25">
      <c r="A6" s="88" t="s">
        <v>30</v>
      </c>
      <c r="B6" s="124">
        <v>37.985829999999993</v>
      </c>
      <c r="C6" s="124">
        <v>23.852601999999997</v>
      </c>
      <c r="D6" s="124">
        <v>33.571293999999995</v>
      </c>
      <c r="E6" s="124">
        <v>18.785719999999998</v>
      </c>
      <c r="F6" s="124">
        <v>66.418819999999997</v>
      </c>
      <c r="G6" s="124">
        <v>7.6782579999999996</v>
      </c>
      <c r="H6" s="124">
        <v>63.272730000000003</v>
      </c>
      <c r="I6" s="124">
        <v>48.99174</v>
      </c>
      <c r="J6" s="124">
        <v>19.834709999999998</v>
      </c>
      <c r="K6" s="124">
        <v>54.009920000000001</v>
      </c>
      <c r="L6" s="124">
        <v>55.160330000000002</v>
      </c>
      <c r="M6" s="124">
        <v>23.22645</v>
      </c>
      <c r="N6" s="124">
        <v>42.842980000000004</v>
      </c>
      <c r="O6" s="124">
        <v>27.59008</v>
      </c>
      <c r="P6" s="124">
        <v>69.104129999999998</v>
      </c>
      <c r="Q6" s="124">
        <v>49.190080000000002</v>
      </c>
      <c r="R6" s="124">
        <v>44.628099999999996</v>
      </c>
      <c r="S6" s="124">
        <v>82.373550000000009</v>
      </c>
      <c r="T6" s="124">
        <v>74.04258999999999</v>
      </c>
      <c r="U6" s="124">
        <v>59.404600000000002</v>
      </c>
      <c r="V6" s="124">
        <v>42.445689999999999</v>
      </c>
      <c r="W6" s="124">
        <v>22.21454</v>
      </c>
      <c r="X6" s="124">
        <v>58.769889999999997</v>
      </c>
      <c r="Y6" s="124">
        <v>31.517060000000001</v>
      </c>
      <c r="Z6" s="124">
        <v>41.176480000000005</v>
      </c>
      <c r="AA6" s="243">
        <v>36.615409999999905</v>
      </c>
      <c r="AB6" s="306">
        <v>63.888529999999896</v>
      </c>
      <c r="AC6" s="243">
        <v>26.578900000000001</v>
      </c>
      <c r="AD6" s="243">
        <v>124.9605</v>
      </c>
      <c r="AE6" s="243">
        <v>70.0175499999999</v>
      </c>
      <c r="AF6" s="125">
        <v>37.985829999999993</v>
      </c>
      <c r="AG6" s="125">
        <v>23.852601999999997</v>
      </c>
      <c r="AH6" s="125">
        <v>33.571293999999995</v>
      </c>
      <c r="AI6" s="125">
        <v>18.785719999999998</v>
      </c>
      <c r="AJ6" s="125">
        <v>66.418819999999997</v>
      </c>
      <c r="AK6" s="125">
        <v>7.6782579999999996</v>
      </c>
    </row>
    <row r="7" spans="1:37" ht="15" x14ac:dyDescent="0.25">
      <c r="A7" s="88" t="s">
        <v>31</v>
      </c>
      <c r="B7" s="124">
        <v>41.938178000000001</v>
      </c>
      <c r="C7" s="124">
        <v>40.074694000000001</v>
      </c>
      <c r="D7" s="124">
        <v>1.3631199999999954</v>
      </c>
      <c r="E7" s="124">
        <v>-2.5694920000000012</v>
      </c>
      <c r="F7" s="124">
        <v>-26.212883999999999</v>
      </c>
      <c r="G7" s="124">
        <v>3.6764540000000014</v>
      </c>
      <c r="H7" s="124">
        <v>29.157019999999999</v>
      </c>
      <c r="I7" s="124">
        <v>70.294210000000007</v>
      </c>
      <c r="J7" s="124">
        <v>23.60331</v>
      </c>
      <c r="K7" s="124">
        <v>16.8</v>
      </c>
      <c r="L7" s="124">
        <v>35.028100000000002</v>
      </c>
      <c r="M7" s="124">
        <v>13.62645</v>
      </c>
      <c r="N7" s="124">
        <v>32.747109999999999</v>
      </c>
      <c r="O7" s="124">
        <v>39.133879999999998</v>
      </c>
      <c r="P7" s="124">
        <v>90.902479999999997</v>
      </c>
      <c r="Q7" s="124">
        <v>33.758679999999998</v>
      </c>
      <c r="R7" s="124">
        <v>33.699169999999995</v>
      </c>
      <c r="S7" s="124">
        <v>29.79214</v>
      </c>
      <c r="T7" s="124">
        <v>43.080640000000002</v>
      </c>
      <c r="U7" s="124">
        <v>88.700450000000004</v>
      </c>
      <c r="V7" s="124">
        <v>43.635820000000002</v>
      </c>
      <c r="W7" s="124">
        <v>17.01784</v>
      </c>
      <c r="X7" s="124">
        <v>26.498860000000001</v>
      </c>
      <c r="Y7" s="124">
        <v>22.988139999999998</v>
      </c>
      <c r="Z7" s="124">
        <v>25.348419999999997</v>
      </c>
      <c r="AA7" s="243">
        <v>31.934349999999899</v>
      </c>
      <c r="AB7" s="306">
        <v>40.2452100000001</v>
      </c>
      <c r="AC7" s="243">
        <v>24.198700000000002</v>
      </c>
      <c r="AD7" s="243">
        <v>43.240300000000097</v>
      </c>
      <c r="AE7" s="243">
        <v>39.828680000000105</v>
      </c>
      <c r="AF7" s="125">
        <v>41.938178000000001</v>
      </c>
      <c r="AG7" s="125">
        <v>40.074694000000001</v>
      </c>
      <c r="AH7" s="125">
        <v>1.3631199999999954</v>
      </c>
      <c r="AI7" s="125">
        <v>-2.5694920000000012</v>
      </c>
      <c r="AJ7" s="125">
        <v>-26.212883999999999</v>
      </c>
      <c r="AK7" s="125">
        <v>3.6764540000000014</v>
      </c>
    </row>
    <row r="8" spans="1:37" ht="15" x14ac:dyDescent="0.25">
      <c r="A8" s="88" t="s">
        <v>32</v>
      </c>
      <c r="B8" s="124">
        <v>24.659790000000001</v>
      </c>
      <c r="C8" s="124">
        <v>21.803582000000002</v>
      </c>
      <c r="D8" s="124">
        <v>0.19014400000000023</v>
      </c>
      <c r="E8" s="124">
        <v>-5.5054859999999994</v>
      </c>
      <c r="F8" s="124">
        <v>-26.211384000000006</v>
      </c>
      <c r="G8" s="124">
        <v>7.738929999999999</v>
      </c>
      <c r="H8" s="124">
        <v>15.471069999999999</v>
      </c>
      <c r="I8" s="124">
        <v>41.137190000000004</v>
      </c>
      <c r="J8" s="124">
        <v>13.289260000000001</v>
      </c>
      <c r="K8" s="124">
        <v>27.570250000000001</v>
      </c>
      <c r="L8" s="124">
        <v>34.690910000000002</v>
      </c>
      <c r="M8" s="124">
        <v>21.163640000000001</v>
      </c>
      <c r="N8" s="124">
        <v>23.543800000000001</v>
      </c>
      <c r="O8" s="124">
        <v>34.333880000000001</v>
      </c>
      <c r="P8" s="124">
        <v>67.140500000000003</v>
      </c>
      <c r="Q8" s="124">
        <v>34.274380000000001</v>
      </c>
      <c r="R8" s="124">
        <v>36.813220000000001</v>
      </c>
      <c r="S8" s="124">
        <v>20.429749999999999</v>
      </c>
      <c r="T8" s="124">
        <v>51.173209999999997</v>
      </c>
      <c r="U8" s="124">
        <v>36.138489999999997</v>
      </c>
      <c r="V8" s="124">
        <v>21.024139999999999</v>
      </c>
      <c r="W8" s="124">
        <v>18.545120000000001</v>
      </c>
      <c r="X8" s="124">
        <v>27.252549999999999</v>
      </c>
      <c r="Y8" s="124">
        <v>27.252610000000001</v>
      </c>
      <c r="Z8" s="124">
        <v>28.958279999999998</v>
      </c>
      <c r="AA8" s="243">
        <v>32.1327</v>
      </c>
      <c r="AB8" s="306">
        <v>29.573979999999999</v>
      </c>
      <c r="AC8" s="243">
        <v>26.281370000000102</v>
      </c>
      <c r="AD8" s="243">
        <v>27.570650000000001</v>
      </c>
      <c r="AE8" s="243">
        <v>23.583810000000099</v>
      </c>
      <c r="AF8" s="125">
        <v>24.659790000000001</v>
      </c>
      <c r="AG8" s="125">
        <v>21.803582000000002</v>
      </c>
      <c r="AH8" s="125">
        <v>0.19014400000000023</v>
      </c>
      <c r="AI8" s="125">
        <v>-5.5054859999999994</v>
      </c>
      <c r="AJ8" s="125">
        <v>-26.211384000000006</v>
      </c>
      <c r="AK8" s="125">
        <v>7.738929999999999</v>
      </c>
    </row>
    <row r="9" spans="1:37" ht="15" x14ac:dyDescent="0.25">
      <c r="A9" s="88" t="s">
        <v>33</v>
      </c>
      <c r="B9" s="124">
        <v>3.4259199999999983</v>
      </c>
      <c r="C9" s="124">
        <v>8.1729199999999995</v>
      </c>
      <c r="D9" s="124">
        <v>12.473674000000001</v>
      </c>
      <c r="E9" s="124">
        <v>1.061094</v>
      </c>
      <c r="F9" s="124">
        <v>22.368065999999995</v>
      </c>
      <c r="G9" s="124">
        <v>-1.3633040000000001</v>
      </c>
      <c r="H9" s="124">
        <v>31.73554</v>
      </c>
      <c r="I9" s="124">
        <v>15.272729999999999</v>
      </c>
      <c r="J9" s="124">
        <v>13.68595</v>
      </c>
      <c r="K9" s="124">
        <v>32.07273</v>
      </c>
      <c r="L9" s="124">
        <v>48.238019999999999</v>
      </c>
      <c r="M9" s="124">
        <v>6.5057900000000002</v>
      </c>
      <c r="N9" s="124">
        <v>14.280989999999999</v>
      </c>
      <c r="O9" s="124">
        <v>20.826450000000001</v>
      </c>
      <c r="P9" s="124">
        <v>11.9405</v>
      </c>
      <c r="Q9" s="124">
        <v>14.67769</v>
      </c>
      <c r="R9" s="124">
        <v>31.73554</v>
      </c>
      <c r="S9" s="124">
        <v>13.4876</v>
      </c>
      <c r="T9" s="124">
        <v>35.543419999999998</v>
      </c>
      <c r="U9" s="124">
        <v>23.741799999999998</v>
      </c>
      <c r="V9" s="124">
        <v>24.39593</v>
      </c>
      <c r="W9" s="124">
        <v>22.730180000000001</v>
      </c>
      <c r="X9" s="124">
        <v>25.189630000000001</v>
      </c>
      <c r="Y9" s="124">
        <v>26.0823</v>
      </c>
      <c r="Z9" s="124">
        <v>25.58633</v>
      </c>
      <c r="AA9" s="243">
        <v>28.562399999999901</v>
      </c>
      <c r="AB9" s="306">
        <v>24.3970500000001</v>
      </c>
      <c r="AC9" s="243">
        <v>26.578900000000001</v>
      </c>
      <c r="AD9" s="243">
        <v>24.000349999999901</v>
      </c>
      <c r="AE9" s="243">
        <v>22.730910000000101</v>
      </c>
      <c r="AF9" s="125">
        <v>3.4259199999999983</v>
      </c>
      <c r="AG9" s="125">
        <v>8.1729199999999995</v>
      </c>
      <c r="AH9" s="125">
        <v>12.473674000000001</v>
      </c>
      <c r="AI9" s="125">
        <v>1.061094</v>
      </c>
      <c r="AJ9" s="125">
        <v>22.368065999999995</v>
      </c>
      <c r="AK9" s="125">
        <v>-1.3633040000000001</v>
      </c>
    </row>
    <row r="10" spans="1:37" ht="15" x14ac:dyDescent="0.25">
      <c r="A10" s="88" t="s">
        <v>34</v>
      </c>
      <c r="B10" s="124">
        <v>-0.52760200000000035</v>
      </c>
      <c r="C10" s="124">
        <v>14.445949999999996</v>
      </c>
      <c r="D10" s="124">
        <v>-5.4029160000000003</v>
      </c>
      <c r="E10" s="124">
        <v>-9.1989860000000014</v>
      </c>
      <c r="F10" s="124">
        <v>30.872809999999998</v>
      </c>
      <c r="G10" s="124">
        <v>7.8308159999999951</v>
      </c>
      <c r="H10" s="124">
        <v>31.933880000000002</v>
      </c>
      <c r="I10" s="124">
        <v>33.12397</v>
      </c>
      <c r="J10" s="124">
        <v>30.347110000000001</v>
      </c>
      <c r="K10" s="124">
        <v>21.12397</v>
      </c>
      <c r="L10" s="124">
        <v>19.953720000000001</v>
      </c>
      <c r="M10" s="124">
        <v>10.1157</v>
      </c>
      <c r="N10" s="124">
        <v>17.2562</v>
      </c>
      <c r="O10" s="124">
        <v>39.272730000000003</v>
      </c>
      <c r="P10" s="124">
        <v>21.024789999999999</v>
      </c>
      <c r="Q10" s="124">
        <v>21.223140000000001</v>
      </c>
      <c r="R10" s="124">
        <v>45.421489999999999</v>
      </c>
      <c r="S10" s="124">
        <v>28.760330000000003</v>
      </c>
      <c r="T10" s="124">
        <v>28.164830000000002</v>
      </c>
      <c r="U10" s="124">
        <v>29.156560000000002</v>
      </c>
      <c r="V10" s="124">
        <v>31.536360000000002</v>
      </c>
      <c r="W10" s="124">
        <v>26.379669999999997</v>
      </c>
      <c r="X10" s="124">
        <v>61.685449999999996</v>
      </c>
      <c r="Y10" s="124">
        <v>29.156569999999999</v>
      </c>
      <c r="Z10" s="124">
        <v>33.520060000000001</v>
      </c>
      <c r="AA10" s="243">
        <v>26.182200000000002</v>
      </c>
      <c r="AB10" s="306">
        <v>32.1327</v>
      </c>
      <c r="AC10" s="243">
        <v>49.587499999999999</v>
      </c>
      <c r="AD10" s="243">
        <v>22.016849999999998</v>
      </c>
      <c r="AE10" s="243">
        <v>23.603650000000101</v>
      </c>
      <c r="AF10" s="125">
        <v>-0.52760200000000035</v>
      </c>
      <c r="AG10" s="125">
        <v>14.445949999999996</v>
      </c>
      <c r="AH10" s="125">
        <v>-5.4029160000000003</v>
      </c>
      <c r="AI10" s="125">
        <v>-9.1989860000000014</v>
      </c>
      <c r="AJ10" s="125">
        <v>30.872809999999998</v>
      </c>
      <c r="AK10" s="125">
        <v>7.8308159999999951</v>
      </c>
    </row>
    <row r="11" spans="1:37" ht="15" x14ac:dyDescent="0.25">
      <c r="A11" s="88" t="s">
        <v>35</v>
      </c>
      <c r="B11" s="124">
        <v>15.498979999999996</v>
      </c>
      <c r="C11" s="124">
        <v>39.663323999999996</v>
      </c>
      <c r="D11" s="124">
        <v>-27.475497999999998</v>
      </c>
      <c r="E11" s="124">
        <v>-21.766008000000003</v>
      </c>
      <c r="F11" s="124">
        <v>29.917686</v>
      </c>
      <c r="G11" s="124">
        <v>25.019824</v>
      </c>
      <c r="H11" s="124">
        <v>50.280989999999996</v>
      </c>
      <c r="I11" s="124">
        <v>20.826450000000001</v>
      </c>
      <c r="J11" s="124">
        <v>44.033059999999999</v>
      </c>
      <c r="K11" s="124">
        <v>23.404959999999999</v>
      </c>
      <c r="L11" s="124">
        <v>52.066120000000005</v>
      </c>
      <c r="M11" s="124">
        <v>17.851240000000001</v>
      </c>
      <c r="N11" s="124">
        <v>42.049589999999995</v>
      </c>
      <c r="O11" s="124">
        <v>50.578510000000001</v>
      </c>
      <c r="P11" s="124">
        <v>28.36364</v>
      </c>
      <c r="Q11" s="124">
        <v>66.446280000000002</v>
      </c>
      <c r="R11" s="124">
        <v>91.636359999999996</v>
      </c>
      <c r="S11" s="124">
        <v>39.272730000000003</v>
      </c>
      <c r="T11" s="124">
        <v>23.60284</v>
      </c>
      <c r="U11" s="124">
        <v>91.04083</v>
      </c>
      <c r="V11" s="124">
        <v>36.693379999999998</v>
      </c>
      <c r="W11" s="124">
        <v>68.607789999999994</v>
      </c>
      <c r="X11" s="124">
        <v>66.842500000000001</v>
      </c>
      <c r="Y11" s="124">
        <v>41.057389999999998</v>
      </c>
      <c r="Z11" s="124">
        <v>44.429290000000002</v>
      </c>
      <c r="AA11" s="243">
        <v>41.851849999999999</v>
      </c>
      <c r="AB11" s="306">
        <v>40.265050000000002</v>
      </c>
      <c r="AC11" s="243">
        <v>38.876599999999996</v>
      </c>
      <c r="AD11" s="243">
        <v>29.55415</v>
      </c>
      <c r="AE11" s="243">
        <v>23.603649999999899</v>
      </c>
      <c r="AF11" s="125">
        <v>15.498979999999996</v>
      </c>
      <c r="AG11" s="125">
        <v>39.663323999999996</v>
      </c>
      <c r="AH11" s="125">
        <v>-27.475497999999998</v>
      </c>
      <c r="AI11" s="125">
        <v>-21.766008000000003</v>
      </c>
      <c r="AJ11" s="125">
        <v>29.917686</v>
      </c>
      <c r="AK11" s="125">
        <v>25.019824</v>
      </c>
    </row>
    <row r="12" spans="1:37" ht="15" x14ac:dyDescent="0.25">
      <c r="A12" s="88" t="s">
        <v>36</v>
      </c>
      <c r="B12" s="124">
        <v>19.180725999999996</v>
      </c>
      <c r="C12" s="124">
        <v>38.334448000000002</v>
      </c>
      <c r="D12" s="124">
        <v>-11.254766</v>
      </c>
      <c r="E12" s="124">
        <v>-1.109622000000003</v>
      </c>
      <c r="F12" s="124">
        <v>14.515779999999999</v>
      </c>
      <c r="G12" s="124">
        <v>21.008659999999999</v>
      </c>
      <c r="H12" s="124">
        <v>59.246279999999999</v>
      </c>
      <c r="I12" s="124">
        <v>36.099170000000001</v>
      </c>
      <c r="J12" s="124">
        <v>49.190080000000002</v>
      </c>
      <c r="K12" s="124">
        <v>39.133879999999998</v>
      </c>
      <c r="L12" s="124">
        <v>48.456199999999995</v>
      </c>
      <c r="M12" s="124">
        <v>103.95372</v>
      </c>
      <c r="N12" s="124">
        <v>34.373550000000002</v>
      </c>
      <c r="O12" s="124">
        <v>57.381819999999998</v>
      </c>
      <c r="P12" s="124">
        <v>38.360330000000005</v>
      </c>
      <c r="Q12" s="124">
        <v>50.87603</v>
      </c>
      <c r="R12" s="124">
        <v>33.83802</v>
      </c>
      <c r="S12" s="124">
        <v>38.677690000000005</v>
      </c>
      <c r="T12" s="124">
        <v>28.363289999999999</v>
      </c>
      <c r="U12" s="124">
        <v>44.250949999999996</v>
      </c>
      <c r="V12" s="124">
        <v>41.255660000000006</v>
      </c>
      <c r="W12" s="124">
        <v>47.999720000000003</v>
      </c>
      <c r="X12" s="124">
        <v>78.703759999999988</v>
      </c>
      <c r="Y12" s="124">
        <v>38.875680000000003</v>
      </c>
      <c r="Z12" s="124">
        <v>32.726860000000002</v>
      </c>
      <c r="AA12" s="243">
        <v>30.744250000000001</v>
      </c>
      <c r="AB12" s="306">
        <v>24.1193600000001</v>
      </c>
      <c r="AC12" s="243">
        <v>44.628749999999897</v>
      </c>
      <c r="AD12" s="243">
        <v>21.9771800000001</v>
      </c>
      <c r="AE12" s="243">
        <v>24.040019999999899</v>
      </c>
      <c r="AF12" s="125">
        <v>19.180725999999996</v>
      </c>
      <c r="AG12" s="125">
        <v>38.334448000000002</v>
      </c>
      <c r="AH12" s="125">
        <v>-11.254766</v>
      </c>
      <c r="AI12" s="125">
        <v>-1.109622000000003</v>
      </c>
      <c r="AJ12" s="125">
        <v>14.515779999999999</v>
      </c>
      <c r="AK12" s="125">
        <v>21.008659999999999</v>
      </c>
    </row>
    <row r="13" spans="1:37" ht="15" x14ac:dyDescent="0.25">
      <c r="A13" s="88" t="s">
        <v>37</v>
      </c>
      <c r="B13" s="124">
        <v>26.040343999999997</v>
      </c>
      <c r="C13" s="124">
        <v>13.166246000000003</v>
      </c>
      <c r="D13" s="124">
        <v>20.811032000000001</v>
      </c>
      <c r="E13" s="124">
        <v>15.392737999999998</v>
      </c>
      <c r="F13" s="124">
        <v>31.104225999999993</v>
      </c>
      <c r="G13" s="124">
        <v>32.409004000000003</v>
      </c>
      <c r="H13" s="124">
        <v>36.495870000000004</v>
      </c>
      <c r="I13" s="124">
        <v>22.413220000000003</v>
      </c>
      <c r="J13" s="124">
        <v>37.884300000000003</v>
      </c>
      <c r="K13" s="124">
        <v>47.385120000000001</v>
      </c>
      <c r="L13" s="124">
        <v>23.34545</v>
      </c>
      <c r="M13" s="124">
        <v>20.647929999999999</v>
      </c>
      <c r="N13" s="124">
        <v>30.664459999999998</v>
      </c>
      <c r="O13" s="124">
        <v>41.077690000000004</v>
      </c>
      <c r="P13" s="124">
        <v>31.060849999999999</v>
      </c>
      <c r="Q13" s="124">
        <v>69.758679999999998</v>
      </c>
      <c r="R13" s="124">
        <v>20.94511</v>
      </c>
      <c r="S13" s="124">
        <v>34.908660000000005</v>
      </c>
      <c r="T13" s="124">
        <v>24.793029999999998</v>
      </c>
      <c r="U13" s="124">
        <v>40.680699999999995</v>
      </c>
      <c r="V13" s="124">
        <v>34.511849999999995</v>
      </c>
      <c r="W13" s="124">
        <v>29.513770000000001</v>
      </c>
      <c r="X13" s="124">
        <v>19.080719999999999</v>
      </c>
      <c r="Y13" s="124">
        <v>42.445929999999997</v>
      </c>
      <c r="Z13" s="124">
        <v>56.012860000000003</v>
      </c>
      <c r="AA13" s="243">
        <v>29.236789999999999</v>
      </c>
      <c r="AB13" s="306">
        <v>25.884679999999999</v>
      </c>
      <c r="AC13" s="243">
        <v>63.214149999999897</v>
      </c>
      <c r="AD13" s="243">
        <v>23.663159999999799</v>
      </c>
      <c r="AE13" s="243">
        <v>24.972269999999799</v>
      </c>
      <c r="AF13" s="125">
        <v>26.040343999999997</v>
      </c>
      <c r="AG13" s="125">
        <v>13.166246000000003</v>
      </c>
      <c r="AH13" s="125">
        <v>20.811032000000001</v>
      </c>
      <c r="AI13" s="125">
        <v>15.392737999999998</v>
      </c>
      <c r="AJ13" s="125">
        <v>31.104225999999993</v>
      </c>
      <c r="AK13" s="125">
        <v>32.409004000000003</v>
      </c>
    </row>
    <row r="14" spans="1:37" ht="15" x14ac:dyDescent="0.25">
      <c r="A14" s="88" t="s">
        <v>38</v>
      </c>
      <c r="B14" s="124">
        <v>17.507805999999995</v>
      </c>
      <c r="C14" s="124">
        <v>8.8944699999999983</v>
      </c>
      <c r="D14" s="124">
        <v>1.1222839999999996</v>
      </c>
      <c r="E14" s="124">
        <v>9.8448719999999987</v>
      </c>
      <c r="F14" s="124">
        <v>28.013811999999998</v>
      </c>
      <c r="G14" s="124">
        <v>15.793877999999999</v>
      </c>
      <c r="H14" s="124">
        <v>24.595040000000001</v>
      </c>
      <c r="I14" s="124">
        <v>18.446279999999998</v>
      </c>
      <c r="J14" s="124">
        <v>36.495870000000004</v>
      </c>
      <c r="K14" s="124">
        <v>27.966939999999997</v>
      </c>
      <c r="L14" s="124">
        <v>25.487599999999997</v>
      </c>
      <c r="M14" s="124">
        <v>23.10744</v>
      </c>
      <c r="N14" s="124">
        <v>22.472729999999999</v>
      </c>
      <c r="O14" s="124">
        <v>35.166530000000002</v>
      </c>
      <c r="P14" s="124">
        <v>20.925319999999999</v>
      </c>
      <c r="Q14" s="124">
        <v>16.066120000000002</v>
      </c>
      <c r="R14" s="124">
        <v>25.54711</v>
      </c>
      <c r="S14" s="124">
        <v>41.950060000000001</v>
      </c>
      <c r="T14" s="124">
        <v>23.00787</v>
      </c>
      <c r="U14" s="124">
        <v>14.39954</v>
      </c>
      <c r="V14" s="124">
        <v>23.602700000000002</v>
      </c>
      <c r="W14" s="124">
        <v>28.581400000000002</v>
      </c>
      <c r="X14" s="124">
        <v>27.807869999999998</v>
      </c>
      <c r="Y14" s="124">
        <v>24.69378</v>
      </c>
      <c r="Z14" s="124">
        <v>22.293890000000001</v>
      </c>
      <c r="AA14" s="243">
        <v>27.888010000000101</v>
      </c>
      <c r="AB14" s="306">
        <v>24.873090000000097</v>
      </c>
      <c r="AC14" s="243">
        <v>23.24662</v>
      </c>
      <c r="AD14" s="243">
        <v>25.646650000000101</v>
      </c>
      <c r="AE14" s="243">
        <v>24.793749999999999</v>
      </c>
      <c r="AF14" s="125">
        <v>17.507805999999995</v>
      </c>
      <c r="AG14" s="125">
        <v>8.8944699999999983</v>
      </c>
      <c r="AH14" s="125">
        <v>1.1222839999999996</v>
      </c>
      <c r="AI14" s="125">
        <v>9.8448719999999987</v>
      </c>
      <c r="AJ14" s="125">
        <v>28.013811999999998</v>
      </c>
      <c r="AK14" s="125">
        <v>15.793877999999999</v>
      </c>
    </row>
    <row r="15" spans="1:37" ht="15" x14ac:dyDescent="0.25">
      <c r="A15" s="88" t="s">
        <v>39</v>
      </c>
      <c r="B15" s="124">
        <v>8.4644880000000011</v>
      </c>
      <c r="C15" s="124">
        <v>2.3967059999999982</v>
      </c>
      <c r="D15" s="124">
        <v>-6.7709719999999995</v>
      </c>
      <c r="E15" s="124">
        <v>0.60159199999999691</v>
      </c>
      <c r="F15" s="124">
        <v>44.223798000000002</v>
      </c>
      <c r="G15" s="124">
        <v>1.110544</v>
      </c>
      <c r="H15" s="124">
        <v>15.07438</v>
      </c>
      <c r="I15" s="124">
        <v>12.69421</v>
      </c>
      <c r="J15" s="124">
        <v>35.305790000000002</v>
      </c>
      <c r="K15" s="124">
        <v>29.355370000000001</v>
      </c>
      <c r="L15" s="124">
        <v>13.4876</v>
      </c>
      <c r="M15" s="124">
        <v>18.723970000000001</v>
      </c>
      <c r="N15" s="124">
        <v>15.471069999999999</v>
      </c>
      <c r="O15" s="124">
        <v>19.100490000000001</v>
      </c>
      <c r="P15" s="124">
        <v>3.9664899999999998</v>
      </c>
      <c r="Q15" s="124">
        <v>23.801650000000002</v>
      </c>
      <c r="R15" s="124">
        <v>57.520660000000007</v>
      </c>
      <c r="S15" s="124">
        <v>23.99954</v>
      </c>
      <c r="T15" s="124">
        <v>19.4375</v>
      </c>
      <c r="U15" s="124">
        <v>33.916870000000003</v>
      </c>
      <c r="V15" s="124">
        <v>31.734860000000001</v>
      </c>
      <c r="W15" s="124">
        <v>22.7103</v>
      </c>
      <c r="X15" s="124">
        <v>25.368259999999999</v>
      </c>
      <c r="Y15" s="124">
        <v>31.6557</v>
      </c>
      <c r="Z15" s="124">
        <v>22.412740000000003</v>
      </c>
      <c r="AA15" s="243">
        <v>36.377389999999899</v>
      </c>
      <c r="AB15" s="306">
        <v>25.983849999999997</v>
      </c>
      <c r="AC15" s="243">
        <v>23.544150000000002</v>
      </c>
      <c r="AD15" s="243">
        <v>39.471650000000103</v>
      </c>
      <c r="AE15" s="243">
        <v>24.5160599999999</v>
      </c>
      <c r="AF15" s="125">
        <v>8.4644880000000011</v>
      </c>
      <c r="AG15" s="125">
        <v>2.3967059999999982</v>
      </c>
      <c r="AH15" s="125">
        <v>-6.7709719999999995</v>
      </c>
      <c r="AI15" s="125">
        <v>0.60159199999999691</v>
      </c>
      <c r="AJ15" s="125">
        <v>44.223798000000002</v>
      </c>
      <c r="AK15" s="125">
        <v>1.110544</v>
      </c>
    </row>
  </sheetData>
  <mergeCells count="1">
    <mergeCell ref="B1:AE1"/>
  </mergeCells>
  <conditionalFormatting sqref="B4:N15">
    <cfRule type="expression" dxfId="7" priority="3">
      <formula>S4=-10.6349</formula>
    </cfRule>
  </conditionalFormatting>
  <conditionalFormatting sqref="R4:Z15">
    <cfRule type="expression" dxfId="6" priority="40">
      <formula>#REF!=-10.6349</formula>
    </cfRule>
  </conditionalFormatting>
  <conditionalFormatting sqref="O4:Q15">
    <cfRule type="expression" dxfId="5" priority="49">
      <formula>#REF!=-10.6349</formula>
    </cfRule>
  </conditionalFormatting>
  <conditionalFormatting sqref="AA4:AE15">
    <cfRule type="expression" dxfId="4" priority="50">
      <formula>AF4=-10.6349</formula>
    </cfRule>
  </conditionalFormatting>
  <conditionalFormatting sqref="AF4:AK15">
    <cfRule type="expression" dxfId="3" priority="1">
      <formula>AW4=-10.6349</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7"/>
  <dimension ref="A1:AP51"/>
  <sheetViews>
    <sheetView workbookViewId="0">
      <selection activeCell="O39" sqref="O39"/>
    </sheetView>
  </sheetViews>
  <sheetFormatPr defaultColWidth="18.7109375" defaultRowHeight="12.75" customHeight="1" x14ac:dyDescent="0.25"/>
  <cols>
    <col min="1" max="1" width="12.85546875" customWidth="1"/>
    <col min="2" max="35" width="9.140625" customWidth="1"/>
    <col min="36" max="36" width="9.140625" style="122" customWidth="1"/>
    <col min="37" max="42" width="16.7109375" customWidth="1"/>
  </cols>
  <sheetData>
    <row r="1" spans="1:42" ht="15" x14ac:dyDescent="0.25">
      <c r="A1" s="89"/>
      <c r="B1" s="345"/>
      <c r="C1" s="345"/>
      <c r="D1" s="345"/>
      <c r="E1" s="345"/>
      <c r="F1" s="345"/>
      <c r="G1" s="345"/>
      <c r="H1" s="345"/>
      <c r="I1" s="345"/>
      <c r="J1" s="345"/>
      <c r="K1" s="345"/>
      <c r="L1" s="345"/>
      <c r="M1" s="345"/>
      <c r="N1" s="345"/>
      <c r="O1" s="345"/>
      <c r="P1" s="345"/>
      <c r="Q1" s="345"/>
      <c r="R1" s="345"/>
      <c r="S1" s="345"/>
      <c r="T1" s="345"/>
      <c r="U1" s="345"/>
      <c r="V1" s="345"/>
      <c r="W1" s="345"/>
      <c r="X1" s="345"/>
      <c r="Y1" s="345"/>
      <c r="Z1" s="345"/>
      <c r="AA1" s="345"/>
      <c r="AB1" s="345"/>
      <c r="AC1" s="345"/>
      <c r="AD1" s="345"/>
      <c r="AE1" s="345"/>
      <c r="AF1" s="90" t="s">
        <v>207</v>
      </c>
      <c r="AG1" s="90" t="s">
        <v>208</v>
      </c>
      <c r="AH1" s="90" t="s">
        <v>209</v>
      </c>
      <c r="AI1" s="90" t="s">
        <v>210</v>
      </c>
      <c r="AJ1" s="90" t="s">
        <v>211</v>
      </c>
      <c r="AK1" s="90" t="s">
        <v>212</v>
      </c>
      <c r="AL1" s="90"/>
      <c r="AM1" s="90"/>
      <c r="AN1" s="90"/>
      <c r="AO1" s="90"/>
      <c r="AP1" s="90"/>
    </row>
    <row r="2" spans="1:42" ht="15" x14ac:dyDescent="0.25">
      <c r="A2" s="89"/>
      <c r="B2" s="90">
        <v>1991</v>
      </c>
      <c r="C2" s="90">
        <v>1992</v>
      </c>
      <c r="D2" s="90">
        <v>1993</v>
      </c>
      <c r="E2" s="90">
        <v>1994</v>
      </c>
      <c r="F2" s="90">
        <v>1995</v>
      </c>
      <c r="G2" s="90">
        <v>1996</v>
      </c>
      <c r="H2" s="90">
        <v>1997</v>
      </c>
      <c r="I2" s="90">
        <v>1998</v>
      </c>
      <c r="J2" s="90">
        <v>1999</v>
      </c>
      <c r="K2" s="90">
        <v>2000</v>
      </c>
      <c r="L2" s="90">
        <v>2001</v>
      </c>
      <c r="M2" s="90">
        <v>2002</v>
      </c>
      <c r="N2" s="90">
        <v>2003</v>
      </c>
      <c r="O2" s="90">
        <v>2004</v>
      </c>
      <c r="P2" s="90">
        <v>2005</v>
      </c>
      <c r="Q2" s="90">
        <v>2006</v>
      </c>
      <c r="R2" s="90">
        <v>2007</v>
      </c>
      <c r="S2" s="90">
        <v>2008</v>
      </c>
      <c r="T2" s="90">
        <v>2009</v>
      </c>
      <c r="U2" s="90">
        <v>2010</v>
      </c>
      <c r="V2" s="90">
        <v>2011</v>
      </c>
      <c r="W2" s="90">
        <v>2012</v>
      </c>
      <c r="X2" s="90">
        <v>2013</v>
      </c>
      <c r="Y2" s="90">
        <v>2014</v>
      </c>
      <c r="Z2" s="90">
        <v>2015</v>
      </c>
      <c r="AA2" s="90">
        <v>2016</v>
      </c>
      <c r="AB2" s="90">
        <v>2017</v>
      </c>
      <c r="AC2" s="90">
        <v>2018</v>
      </c>
      <c r="AD2" s="90">
        <v>2019</v>
      </c>
      <c r="AE2" s="90">
        <v>2020</v>
      </c>
      <c r="AF2" s="90">
        <v>2021</v>
      </c>
      <c r="AG2" s="90">
        <v>2022</v>
      </c>
      <c r="AH2" s="90">
        <v>2023</v>
      </c>
      <c r="AI2" s="90">
        <v>2024</v>
      </c>
      <c r="AJ2" s="90">
        <v>2025</v>
      </c>
      <c r="AK2" s="90">
        <v>2026</v>
      </c>
      <c r="AL2" s="90"/>
      <c r="AM2" s="90"/>
      <c r="AN2" s="90"/>
      <c r="AO2" s="90"/>
      <c r="AP2" s="90"/>
    </row>
    <row r="3" spans="1:42" ht="15" x14ac:dyDescent="0.25">
      <c r="A3" s="91"/>
      <c r="B3" s="92" t="s">
        <v>76</v>
      </c>
      <c r="C3" s="92" t="s">
        <v>77</v>
      </c>
      <c r="D3" s="92" t="s">
        <v>78</v>
      </c>
      <c r="E3" s="92" t="s">
        <v>79</v>
      </c>
      <c r="F3" s="92" t="s">
        <v>80</v>
      </c>
      <c r="G3" s="92" t="s">
        <v>81</v>
      </c>
      <c r="H3" s="92" t="s">
        <v>82</v>
      </c>
      <c r="I3" s="92" t="s">
        <v>83</v>
      </c>
      <c r="J3" s="92" t="s">
        <v>84</v>
      </c>
      <c r="K3" s="92" t="s">
        <v>85</v>
      </c>
      <c r="L3" s="92" t="s">
        <v>86</v>
      </c>
      <c r="M3" s="92" t="s">
        <v>87</v>
      </c>
      <c r="N3" s="92" t="s">
        <v>88</v>
      </c>
      <c r="O3" s="92" t="s">
        <v>89</v>
      </c>
      <c r="P3" s="92" t="s">
        <v>90</v>
      </c>
      <c r="Q3" s="92" t="s">
        <v>91</v>
      </c>
      <c r="R3" s="92" t="s">
        <v>92</v>
      </c>
      <c r="S3" s="92" t="s">
        <v>93</v>
      </c>
      <c r="T3" s="92" t="s">
        <v>94</v>
      </c>
      <c r="U3" s="92" t="s">
        <v>95</v>
      </c>
      <c r="V3" s="92" t="s">
        <v>126</v>
      </c>
      <c r="W3" s="92" t="s">
        <v>129</v>
      </c>
      <c r="X3" s="92" t="s">
        <v>130</v>
      </c>
      <c r="Y3" s="92" t="s">
        <v>131</v>
      </c>
      <c r="Z3" s="92" t="s">
        <v>132</v>
      </c>
      <c r="AA3" s="92" t="s">
        <v>91</v>
      </c>
      <c r="AB3" s="92" t="s">
        <v>92</v>
      </c>
      <c r="AC3" s="92" t="s">
        <v>93</v>
      </c>
      <c r="AD3" s="92" t="s">
        <v>94</v>
      </c>
      <c r="AE3" s="92" t="s">
        <v>95</v>
      </c>
      <c r="AF3" s="92"/>
      <c r="AG3" s="92"/>
      <c r="AH3" s="92"/>
      <c r="AI3" s="92"/>
      <c r="AJ3" s="92"/>
      <c r="AK3" s="92"/>
      <c r="AL3" s="92"/>
      <c r="AM3" s="92"/>
      <c r="AN3" s="92"/>
      <c r="AO3" s="92"/>
      <c r="AP3" s="92"/>
    </row>
    <row r="4" spans="1:42" ht="15" x14ac:dyDescent="0.25">
      <c r="A4" s="93" t="s">
        <v>28</v>
      </c>
      <c r="B4" s="94">
        <v>28.8687</v>
      </c>
      <c r="C4" s="94">
        <v>66.690010000000001</v>
      </c>
      <c r="D4" s="94">
        <v>209.91325000000001</v>
      </c>
      <c r="E4" s="94">
        <v>68.707340000000002</v>
      </c>
      <c r="F4" s="94">
        <v>147.14017999999999</v>
      </c>
      <c r="G4" s="94">
        <v>12.95735</v>
      </c>
      <c r="H4" s="94">
        <v>43.173999999999999</v>
      </c>
      <c r="I4" s="94">
        <v>43.572859999999999</v>
      </c>
      <c r="J4" s="94">
        <v>40.911610000000003</v>
      </c>
      <c r="K4" s="94">
        <v>13.873209999999998</v>
      </c>
      <c r="L4" s="94">
        <v>43.65607</v>
      </c>
      <c r="M4" s="94">
        <v>8.8752700000000004</v>
      </c>
      <c r="N4" s="94">
        <v>27.946300000000001</v>
      </c>
      <c r="O4" s="94">
        <v>3.3895900000000001</v>
      </c>
      <c r="P4" s="94">
        <v>303.37369000000001</v>
      </c>
      <c r="Q4" s="94">
        <v>12.219719999999999</v>
      </c>
      <c r="R4" s="94">
        <v>-9.3584500000000013</v>
      </c>
      <c r="S4" s="94">
        <v>28.872540000000001</v>
      </c>
      <c r="T4" s="94">
        <v>4.9805900000000003</v>
      </c>
      <c r="U4" s="94">
        <v>53.234699999999997</v>
      </c>
      <c r="V4" s="125">
        <v>36.51267</v>
      </c>
      <c r="W4" s="125">
        <v>15.039200000000001</v>
      </c>
      <c r="X4" s="125">
        <v>13.099450000000001</v>
      </c>
      <c r="Y4" s="125">
        <v>6.7984099999999996</v>
      </c>
      <c r="Z4" s="243">
        <v>21.993320000000001</v>
      </c>
      <c r="AA4" s="243">
        <v>41.238190000000003</v>
      </c>
      <c r="AB4" s="243">
        <v>58.881329999999998</v>
      </c>
      <c r="AC4" s="243">
        <v>49.533120000000004</v>
      </c>
      <c r="AD4" s="243">
        <v>48.656099999999995</v>
      </c>
      <c r="AE4" s="243">
        <v>36.149560000000001</v>
      </c>
      <c r="AF4" s="125">
        <v>28.502187496324908</v>
      </c>
      <c r="AG4" s="243">
        <v>66.377511872836507</v>
      </c>
      <c r="AH4" s="243">
        <v>211.12333447291081</v>
      </c>
      <c r="AI4" s="243">
        <v>68.713341688972349</v>
      </c>
      <c r="AJ4" s="243">
        <v>147.80087564376487</v>
      </c>
      <c r="AK4" s="94">
        <v>12.974350977554279</v>
      </c>
    </row>
    <row r="5" spans="1:42" ht="15" x14ac:dyDescent="0.25">
      <c r="A5" s="93" t="s">
        <v>29</v>
      </c>
      <c r="B5" s="94">
        <v>53.405980000000007</v>
      </c>
      <c r="C5" s="94">
        <v>97.829139999999995</v>
      </c>
      <c r="D5" s="94">
        <v>211.77466000000001</v>
      </c>
      <c r="E5" s="94">
        <v>63.109250000000003</v>
      </c>
      <c r="F5" s="94">
        <v>89.958119999999994</v>
      </c>
      <c r="G5" s="94">
        <v>24.910400000000003</v>
      </c>
      <c r="H5" s="94">
        <v>-4.8160100000000003</v>
      </c>
      <c r="I5" s="94">
        <v>73.336060000000003</v>
      </c>
      <c r="J5" s="94">
        <v>36.586980000000004</v>
      </c>
      <c r="K5" s="94">
        <v>21.691119999999998</v>
      </c>
      <c r="L5" s="94">
        <v>36.689769999999996</v>
      </c>
      <c r="M5" s="94">
        <v>4.0654399999999997</v>
      </c>
      <c r="N5" s="94">
        <v>38.304220000000001</v>
      </c>
      <c r="O5" s="94">
        <v>19.567259999999997</v>
      </c>
      <c r="P5" s="94">
        <v>194.10926000000001</v>
      </c>
      <c r="Q5" s="94">
        <v>10.566690000000001</v>
      </c>
      <c r="R5" s="94">
        <v>18.006209999999999</v>
      </c>
      <c r="S5" s="94">
        <v>42.33981</v>
      </c>
      <c r="T5" s="94">
        <v>29.493419999999997</v>
      </c>
      <c r="U5" s="94">
        <v>57.446640000000002</v>
      </c>
      <c r="V5" s="125">
        <v>36.949750000000002</v>
      </c>
      <c r="W5" s="125">
        <v>19.886479999999999</v>
      </c>
      <c r="X5" s="125">
        <v>30.005659999999999</v>
      </c>
      <c r="Y5" s="125">
        <v>35.553809999999999</v>
      </c>
      <c r="Z5" s="243">
        <v>40.773769999999999</v>
      </c>
      <c r="AA5" s="243">
        <v>31.995979999999999</v>
      </c>
      <c r="AB5" s="243">
        <v>74.449780000000004</v>
      </c>
      <c r="AC5" s="243">
        <v>14.88969</v>
      </c>
      <c r="AD5" s="243">
        <v>39.650980000000004</v>
      </c>
      <c r="AE5" s="243">
        <v>14.91981</v>
      </c>
      <c r="AF5" s="125">
        <v>53.503218596593655</v>
      </c>
      <c r="AG5" s="243">
        <v>97.944624983882534</v>
      </c>
      <c r="AH5" s="243">
        <v>211.27383722176506</v>
      </c>
      <c r="AI5" s="243">
        <v>63.115245487554333</v>
      </c>
      <c r="AJ5" s="243">
        <v>90.409230286593882</v>
      </c>
      <c r="AK5" s="94">
        <v>24.920403950258759</v>
      </c>
    </row>
    <row r="6" spans="1:42" ht="15" x14ac:dyDescent="0.25">
      <c r="A6" s="93" t="s">
        <v>30</v>
      </c>
      <c r="B6" s="94">
        <v>62.61224</v>
      </c>
      <c r="C6" s="94">
        <v>129.22682</v>
      </c>
      <c r="D6" s="94">
        <v>224.96581</v>
      </c>
      <c r="E6" s="94">
        <v>44.835190000000004</v>
      </c>
      <c r="F6" s="94">
        <v>177.33817000000002</v>
      </c>
      <c r="G6" s="94">
        <v>-56.693550000000002</v>
      </c>
      <c r="H6" s="94">
        <v>37.615089999999995</v>
      </c>
      <c r="I6" s="94">
        <v>83.826080000000005</v>
      </c>
      <c r="J6" s="94">
        <v>-9.628680000000001</v>
      </c>
      <c r="K6" s="94">
        <v>-8.9868500000000004</v>
      </c>
      <c r="L6" s="94">
        <v>31.59817</v>
      </c>
      <c r="M6" s="94">
        <v>-31.764150000000001</v>
      </c>
      <c r="N6" s="94">
        <v>8.1977799999999998</v>
      </c>
      <c r="O6" s="94">
        <v>-4.6275300000000001</v>
      </c>
      <c r="P6" s="94">
        <v>107.54282000000001</v>
      </c>
      <c r="Q6" s="94">
        <v>18.535509999999999</v>
      </c>
      <c r="R6" s="94">
        <v>-8.2876000000000012</v>
      </c>
      <c r="S6" s="94">
        <v>9.9111000000000011</v>
      </c>
      <c r="T6" s="94">
        <v>-22.678090000000001</v>
      </c>
      <c r="U6" s="94">
        <v>14.65991</v>
      </c>
      <c r="V6" s="125">
        <v>17.707439999999998</v>
      </c>
      <c r="W6" s="125">
        <v>9.1945100000000011</v>
      </c>
      <c r="X6" s="125">
        <v>12.195319999999999</v>
      </c>
      <c r="Y6" s="125">
        <v>-13.04682</v>
      </c>
      <c r="Z6" s="243">
        <v>5.0683699999999998</v>
      </c>
      <c r="AA6" s="243">
        <v>-22.833819999999999</v>
      </c>
      <c r="AB6" s="243">
        <v>21.36993</v>
      </c>
      <c r="AC6" s="243">
        <v>4.0066199999999998</v>
      </c>
      <c r="AD6" s="243">
        <v>64.574950000000001</v>
      </c>
      <c r="AE6" s="243">
        <v>63.134869999999999</v>
      </c>
      <c r="AF6" s="125">
        <v>61.180317783398927</v>
      </c>
      <c r="AG6" s="243">
        <v>128.26726604236279</v>
      </c>
      <c r="AH6" s="243">
        <v>224.00764611072893</v>
      </c>
      <c r="AI6" s="243">
        <v>43.466726188585206</v>
      </c>
      <c r="AJ6" s="243">
        <v>176.01578651210627</v>
      </c>
      <c r="AK6" s="94">
        <v>-58.085781288219785</v>
      </c>
    </row>
    <row r="7" spans="1:42" ht="15" x14ac:dyDescent="0.25">
      <c r="A7" s="93" t="s">
        <v>31</v>
      </c>
      <c r="B7" s="94">
        <v>27.73244</v>
      </c>
      <c r="C7" s="94">
        <v>75.024360000000001</v>
      </c>
      <c r="D7" s="94">
        <v>159.47320999999999</v>
      </c>
      <c r="E7" s="94">
        <v>29.552319999999998</v>
      </c>
      <c r="F7" s="94">
        <v>81.07553999999999</v>
      </c>
      <c r="G7" s="94">
        <v>86.656300000000002</v>
      </c>
      <c r="H7" s="94">
        <v>38.537150000000004</v>
      </c>
      <c r="I7" s="94">
        <v>88.094770000000011</v>
      </c>
      <c r="J7" s="94">
        <v>-55.505400000000002</v>
      </c>
      <c r="K7" s="94">
        <v>-25.224409999999999</v>
      </c>
      <c r="L7" s="94">
        <v>-11.06203</v>
      </c>
      <c r="M7" s="94">
        <v>-40.472319999999996</v>
      </c>
      <c r="N7" s="94">
        <v>-8.5150300000000012</v>
      </c>
      <c r="O7" s="94">
        <v>5.4860100000000003</v>
      </c>
      <c r="P7" s="94">
        <v>89.623949999999994</v>
      </c>
      <c r="Q7" s="94">
        <v>5.5964700000000001</v>
      </c>
      <c r="R7" s="94">
        <v>-13.982229999999999</v>
      </c>
      <c r="S7" s="94">
        <v>-5.7306000000000008</v>
      </c>
      <c r="T7" s="94">
        <v>-15.20013</v>
      </c>
      <c r="U7" s="94">
        <v>34.876040000000003</v>
      </c>
      <c r="V7" s="125">
        <v>71.3001</v>
      </c>
      <c r="W7" s="125">
        <v>20.61309</v>
      </c>
      <c r="X7" s="125">
        <v>9.5076800000000006</v>
      </c>
      <c r="Y7" s="125">
        <v>-18.428540000000002</v>
      </c>
      <c r="Z7" s="243">
        <v>-11.481530000000001</v>
      </c>
      <c r="AA7" s="243">
        <v>17.488060000000001</v>
      </c>
      <c r="AB7" s="243">
        <v>42.204129999999999</v>
      </c>
      <c r="AC7" s="243">
        <v>-16.627680000000002</v>
      </c>
      <c r="AD7" s="243">
        <v>57.904980000000002</v>
      </c>
      <c r="AE7" s="243">
        <v>18.792390000000001</v>
      </c>
      <c r="AF7" s="125">
        <v>27.715374733300219</v>
      </c>
      <c r="AG7" s="243">
        <v>73.575185829979745</v>
      </c>
      <c r="AH7" s="243">
        <v>159.09265105449037</v>
      </c>
      <c r="AI7" s="243">
        <v>29.569324498987175</v>
      </c>
      <c r="AJ7" s="243">
        <v>81.100535732897853</v>
      </c>
      <c r="AK7" s="94">
        <v>86.681304144388463</v>
      </c>
    </row>
    <row r="8" spans="1:42" ht="15" x14ac:dyDescent="0.25">
      <c r="A8" s="93" t="s">
        <v>32</v>
      </c>
      <c r="B8" s="94">
        <v>13.905670000000001</v>
      </c>
      <c r="C8" s="94">
        <v>50.254080000000002</v>
      </c>
      <c r="D8" s="94">
        <v>122.22750000000001</v>
      </c>
      <c r="E8" s="94">
        <v>45.130360000000003</v>
      </c>
      <c r="F8" s="94">
        <v>144.82448000000002</v>
      </c>
      <c r="G8" s="94">
        <v>15.857620000000001</v>
      </c>
      <c r="H8" s="94">
        <v>26.527619999999999</v>
      </c>
      <c r="I8" s="94">
        <v>112.01666</v>
      </c>
      <c r="J8" s="94">
        <v>5.9267599999999998</v>
      </c>
      <c r="K8" s="94">
        <v>-7.9631999999999996</v>
      </c>
      <c r="L8" s="94">
        <v>-10.182930000000001</v>
      </c>
      <c r="M8" s="94">
        <v>-18.910119999999999</v>
      </c>
      <c r="N8" s="94">
        <v>-5.1637899999999997</v>
      </c>
      <c r="O8" s="94">
        <v>4.8523900000000006</v>
      </c>
      <c r="P8" s="94">
        <v>136.5727</v>
      </c>
      <c r="Q8" s="94">
        <v>-17.06551</v>
      </c>
      <c r="R8" s="94">
        <v>-25.80247</v>
      </c>
      <c r="S8" s="94">
        <v>13.146979999999999</v>
      </c>
      <c r="T8" s="94">
        <v>9.7264300000000006</v>
      </c>
      <c r="U8" s="94">
        <v>41.096609999999998</v>
      </c>
      <c r="V8" s="125">
        <v>63.824849999999998</v>
      </c>
      <c r="W8" s="125">
        <v>-6.9918699999999996</v>
      </c>
      <c r="X8" s="125">
        <v>0.73799999999999999</v>
      </c>
      <c r="Y8" s="125">
        <v>-18.297540000000001</v>
      </c>
      <c r="Z8" s="243">
        <v>-12.214030000000001</v>
      </c>
      <c r="AA8" s="243">
        <v>9.0859300000000012</v>
      </c>
      <c r="AB8" s="243">
        <v>5.1340200000000005</v>
      </c>
      <c r="AC8" s="243">
        <v>-29.088660000000001</v>
      </c>
      <c r="AD8" s="243">
        <v>48.692149999999998</v>
      </c>
      <c r="AE8" s="243">
        <v>-11.59253</v>
      </c>
      <c r="AF8" s="125">
        <v>13.941845357980599</v>
      </c>
      <c r="AG8" s="243">
        <v>50.616735034495079</v>
      </c>
      <c r="AH8" s="243">
        <v>122.33935550539928</v>
      </c>
      <c r="AI8" s="243">
        <v>45.147363021899245</v>
      </c>
      <c r="AJ8" s="243">
        <v>144.73754131987366</v>
      </c>
      <c r="AK8" s="94">
        <v>15.892615499680849</v>
      </c>
    </row>
    <row r="9" spans="1:42" ht="15" x14ac:dyDescent="0.25">
      <c r="A9" s="93" t="s">
        <v>33</v>
      </c>
      <c r="B9" s="94">
        <v>78.603580000000008</v>
      </c>
      <c r="C9" s="94">
        <v>0.77813999999999994</v>
      </c>
      <c r="D9" s="94">
        <v>11.42347</v>
      </c>
      <c r="E9" s="94">
        <v>-1.8183699999999998</v>
      </c>
      <c r="F9" s="94">
        <v>48.385210000000001</v>
      </c>
      <c r="G9" s="94">
        <v>10.9796</v>
      </c>
      <c r="H9" s="94">
        <v>-16.415560000000003</v>
      </c>
      <c r="I9" s="94">
        <v>59.579190000000004</v>
      </c>
      <c r="J9" s="94">
        <v>20.131820000000001</v>
      </c>
      <c r="K9" s="94">
        <v>-1.8760000000000002E-2</v>
      </c>
      <c r="L9" s="94">
        <v>-40.888860000000001</v>
      </c>
      <c r="M9" s="94">
        <v>-24.57798</v>
      </c>
      <c r="N9" s="94">
        <v>-41.014429999999997</v>
      </c>
      <c r="O9" s="94">
        <v>-32.649230000000003</v>
      </c>
      <c r="P9" s="94">
        <v>31.118189999999998</v>
      </c>
      <c r="Q9" s="94">
        <v>-16.25863</v>
      </c>
      <c r="R9" s="94">
        <v>-29.007360000000002</v>
      </c>
      <c r="S9" s="94">
        <v>15.05063</v>
      </c>
      <c r="T9" s="94">
        <v>-28.113409999999998</v>
      </c>
      <c r="U9" s="94">
        <v>-6.2963900000000006</v>
      </c>
      <c r="V9" s="125">
        <v>35.037300000000002</v>
      </c>
      <c r="W9" s="125">
        <v>-16.40408</v>
      </c>
      <c r="X9" s="125">
        <v>-27.575620000000001</v>
      </c>
      <c r="Y9" s="125">
        <v>-23.976099999999999</v>
      </c>
      <c r="Z9" s="243">
        <v>-8.1685800000000004</v>
      </c>
      <c r="AA9" s="243">
        <v>-18.756529999999998</v>
      </c>
      <c r="AB9" s="243">
        <v>-18.879729999999999</v>
      </c>
      <c r="AC9" s="243">
        <v>-18.7621</v>
      </c>
      <c r="AD9" s="243">
        <v>4.9375299999999998</v>
      </c>
      <c r="AE9" s="243">
        <v>-14.283790000000002</v>
      </c>
      <c r="AF9" s="125">
        <v>78.656605207787052</v>
      </c>
      <c r="AG9" s="243">
        <v>0.79443608718219216</v>
      </c>
      <c r="AH9" s="243">
        <v>10.795318554272191</v>
      </c>
      <c r="AI9" s="243">
        <v>-1.7823744887791051</v>
      </c>
      <c r="AJ9" s="243">
        <v>48.433600307417684</v>
      </c>
      <c r="AK9" s="94">
        <v>11.01660335260364</v>
      </c>
    </row>
    <row r="10" spans="1:42" ht="15" x14ac:dyDescent="0.25">
      <c r="A10" s="93" t="s">
        <v>34</v>
      </c>
      <c r="B10" s="94">
        <v>-5.8830900000000002</v>
      </c>
      <c r="C10" s="94">
        <v>27.880080000000003</v>
      </c>
      <c r="D10" s="94">
        <v>-8.3493899999999996</v>
      </c>
      <c r="E10" s="94">
        <v>20.232430000000001</v>
      </c>
      <c r="F10" s="94">
        <v>30.843540000000001</v>
      </c>
      <c r="G10" s="94">
        <v>41.040230000000001</v>
      </c>
      <c r="H10" s="94">
        <v>14.490680000000001</v>
      </c>
      <c r="I10" s="94">
        <v>75.778990000000007</v>
      </c>
      <c r="J10" s="94">
        <v>65.886160000000004</v>
      </c>
      <c r="K10" s="94">
        <v>-49.466929999999998</v>
      </c>
      <c r="L10" s="94">
        <v>-38.095980000000004</v>
      </c>
      <c r="M10" s="94">
        <v>-9.229239999999999</v>
      </c>
      <c r="N10" s="94">
        <v>-13.51318</v>
      </c>
      <c r="O10" s="94">
        <v>-26.592950000000002</v>
      </c>
      <c r="P10" s="94">
        <v>24.434360000000002</v>
      </c>
      <c r="Q10" s="94">
        <v>-13.056049999999999</v>
      </c>
      <c r="R10" s="94">
        <v>-8.1851199999999995</v>
      </c>
      <c r="S10" s="94">
        <v>-2.57158</v>
      </c>
      <c r="T10" s="94">
        <v>-30.264680000000002</v>
      </c>
      <c r="U10" s="94">
        <v>-36.50526</v>
      </c>
      <c r="V10" s="125">
        <v>7.3666599999999995</v>
      </c>
      <c r="W10" s="125">
        <v>20.909459999999999</v>
      </c>
      <c r="X10" s="125">
        <v>21.97174</v>
      </c>
      <c r="Y10" s="125">
        <v>-3.3679099999999997</v>
      </c>
      <c r="Z10" s="243">
        <v>5.8490699999999993</v>
      </c>
      <c r="AA10" s="243">
        <v>18.370330000000003</v>
      </c>
      <c r="AB10" s="243">
        <v>18.507080000000002</v>
      </c>
      <c r="AC10" s="243">
        <v>26.724900000000002</v>
      </c>
      <c r="AD10" s="243">
        <v>-54.714529999999996</v>
      </c>
      <c r="AE10" s="243">
        <v>-25.463419999999999</v>
      </c>
      <c r="AF10" s="125">
        <v>-6.2687281740997962</v>
      </c>
      <c r="AG10" s="243">
        <v>27.797003253292672</v>
      </c>
      <c r="AH10" s="243">
        <v>-8.8693892113595538</v>
      </c>
      <c r="AI10" s="243">
        <v>20.270427585364928</v>
      </c>
      <c r="AJ10" s="243">
        <v>31.095874910913547</v>
      </c>
      <c r="AK10" s="94">
        <v>41.084230687295033</v>
      </c>
    </row>
    <row r="11" spans="1:42" ht="15" x14ac:dyDescent="0.25">
      <c r="A11" s="93" t="s">
        <v>35</v>
      </c>
      <c r="B11" s="94">
        <v>53.409349999999996</v>
      </c>
      <c r="C11" s="94">
        <v>56.28331</v>
      </c>
      <c r="D11" s="94">
        <v>85.919169999999994</v>
      </c>
      <c r="E11" s="94">
        <v>47.941989999999997</v>
      </c>
      <c r="F11" s="94">
        <v>32.843679999999999</v>
      </c>
      <c r="G11" s="94">
        <v>9.41737</v>
      </c>
      <c r="H11" s="94">
        <v>73.407210000000006</v>
      </c>
      <c r="I11" s="94">
        <v>56.459800000000001</v>
      </c>
      <c r="J11" s="94">
        <v>48.113410000000002</v>
      </c>
      <c r="K11" s="94">
        <v>12.67862</v>
      </c>
      <c r="L11" s="94">
        <v>24.742099999999997</v>
      </c>
      <c r="M11" s="94">
        <v>-3.3823099999999999</v>
      </c>
      <c r="N11" s="94">
        <v>40.45872</v>
      </c>
      <c r="O11" s="94">
        <v>7.9324300000000001</v>
      </c>
      <c r="P11" s="94">
        <v>46.411089999999994</v>
      </c>
      <c r="Q11" s="94">
        <v>6.7395899999999997</v>
      </c>
      <c r="R11" s="94">
        <v>17.925740000000001</v>
      </c>
      <c r="S11" s="94">
        <v>17.421220000000002</v>
      </c>
      <c r="T11" s="94">
        <v>-3.9880599999999999</v>
      </c>
      <c r="U11" s="94">
        <v>-1.2442899999999999</v>
      </c>
      <c r="V11" s="125">
        <v>21.964880000000001</v>
      </c>
      <c r="W11" s="125">
        <v>75.510499999999993</v>
      </c>
      <c r="X11" s="125">
        <v>37.568370000000002</v>
      </c>
      <c r="Y11" s="125">
        <v>42.03425</v>
      </c>
      <c r="Z11" s="243">
        <v>42.976790000000001</v>
      </c>
      <c r="AA11" s="243">
        <v>38.019089999999998</v>
      </c>
      <c r="AB11" s="243">
        <v>12.330110000000001</v>
      </c>
      <c r="AC11" s="243">
        <v>11.853590000000001</v>
      </c>
      <c r="AD11" s="243">
        <v>-10.878549999999999</v>
      </c>
      <c r="AE11" s="243">
        <v>0.28339999999999999</v>
      </c>
      <c r="AF11" s="125">
        <v>51.813121174655578</v>
      </c>
      <c r="AG11" s="243">
        <v>55.485192829981116</v>
      </c>
      <c r="AH11" s="243">
        <v>84.255431956262342</v>
      </c>
      <c r="AI11" s="243">
        <v>46.678198108351161</v>
      </c>
      <c r="AJ11" s="243">
        <v>31.555222937490573</v>
      </c>
      <c r="AK11" s="94">
        <v>8.0720623772949942</v>
      </c>
    </row>
    <row r="12" spans="1:42" ht="15" x14ac:dyDescent="0.25">
      <c r="A12" s="93" t="s">
        <v>36</v>
      </c>
      <c r="B12" s="94">
        <v>64.282830000000004</v>
      </c>
      <c r="C12" s="94">
        <v>64.577929999999995</v>
      </c>
      <c r="D12" s="94">
        <v>71.455939999999998</v>
      </c>
      <c r="E12" s="94">
        <v>58.154240000000001</v>
      </c>
      <c r="F12" s="94">
        <v>42.169260000000001</v>
      </c>
      <c r="G12" s="94">
        <v>18.811229999999998</v>
      </c>
      <c r="H12" s="94">
        <v>37.728870000000001</v>
      </c>
      <c r="I12" s="94">
        <v>102.28238999999999</v>
      </c>
      <c r="J12" s="94">
        <v>63.219099999999997</v>
      </c>
      <c r="K12" s="94">
        <v>-1.1670799999999999</v>
      </c>
      <c r="L12" s="94">
        <v>27.992830000000001</v>
      </c>
      <c r="M12" s="94">
        <v>55.190280000000001</v>
      </c>
      <c r="N12" s="94">
        <v>32.140479999999997</v>
      </c>
      <c r="O12" s="94">
        <v>31.014310000000002</v>
      </c>
      <c r="P12" s="94">
        <v>29.221220000000002</v>
      </c>
      <c r="Q12" s="94">
        <v>-5.8577599999999999</v>
      </c>
      <c r="R12" s="94">
        <v>13.77566</v>
      </c>
      <c r="S12" s="94">
        <v>20.98864</v>
      </c>
      <c r="T12" s="94">
        <v>9.6280200000000011</v>
      </c>
      <c r="U12" s="94">
        <v>25.324290000000001</v>
      </c>
      <c r="V12" s="125">
        <v>17.578880000000002</v>
      </c>
      <c r="W12" s="125">
        <v>49.973109999999998</v>
      </c>
      <c r="X12" s="125">
        <v>68.102980000000002</v>
      </c>
      <c r="Y12" s="125">
        <v>84.069659999999999</v>
      </c>
      <c r="Z12" s="243">
        <v>26.646470000000001</v>
      </c>
      <c r="AA12" s="243">
        <v>42.182259999999999</v>
      </c>
      <c r="AB12" s="243">
        <v>36.151679999999999</v>
      </c>
      <c r="AC12" s="243">
        <v>18.166060000000002</v>
      </c>
      <c r="AD12" s="243">
        <v>17.873080000000002</v>
      </c>
      <c r="AE12" s="243">
        <v>4.9049300000000002</v>
      </c>
      <c r="AF12" s="125">
        <v>64.526982142959554</v>
      </c>
      <c r="AG12" s="243">
        <v>64.196070820739521</v>
      </c>
      <c r="AH12" s="243">
        <v>71.079936959728215</v>
      </c>
      <c r="AI12" s="243">
        <v>58.189243912840368</v>
      </c>
      <c r="AJ12" s="243">
        <v>42.199258041511065</v>
      </c>
      <c r="AK12" s="94">
        <v>18.835227671429944</v>
      </c>
    </row>
    <row r="13" spans="1:42" ht="15" x14ac:dyDescent="0.25">
      <c r="A13" s="93" t="s">
        <v>37</v>
      </c>
      <c r="B13" s="94">
        <v>24.83699</v>
      </c>
      <c r="C13" s="94">
        <v>75.222429999999989</v>
      </c>
      <c r="D13" s="94">
        <v>44.385730000000002</v>
      </c>
      <c r="E13" s="94">
        <v>47.589800000000004</v>
      </c>
      <c r="F13" s="94">
        <v>34.997630000000001</v>
      </c>
      <c r="G13" s="94">
        <v>11.211030000000001</v>
      </c>
      <c r="H13" s="94">
        <v>19.502970000000001</v>
      </c>
      <c r="I13" s="94">
        <v>54.718679999999999</v>
      </c>
      <c r="J13" s="94">
        <v>17.3261</v>
      </c>
      <c r="K13" s="94">
        <v>33.096730000000001</v>
      </c>
      <c r="L13" s="94">
        <v>7.0241199999999999</v>
      </c>
      <c r="M13" s="94">
        <v>38.168879999999994</v>
      </c>
      <c r="N13" s="94">
        <v>-0.32697000000000004</v>
      </c>
      <c r="O13" s="94">
        <v>84.070039999999992</v>
      </c>
      <c r="P13" s="94">
        <v>20.03706</v>
      </c>
      <c r="Q13" s="94">
        <v>40.291160000000005</v>
      </c>
      <c r="R13" s="94">
        <v>11.96547</v>
      </c>
      <c r="S13" s="94">
        <v>9.7060499999999994</v>
      </c>
      <c r="T13" s="94">
        <v>-4.8878300000000001</v>
      </c>
      <c r="U13" s="94">
        <v>42.031129999999997</v>
      </c>
      <c r="V13" s="125">
        <v>22.63785</v>
      </c>
      <c r="W13" s="125">
        <v>39.329860000000004</v>
      </c>
      <c r="X13" s="125">
        <v>28.046230000000001</v>
      </c>
      <c r="Y13" s="125">
        <v>21.405650000000001</v>
      </c>
      <c r="Z13" s="243">
        <v>63.749839999999999</v>
      </c>
      <c r="AA13" s="243">
        <v>50.552589999999995</v>
      </c>
      <c r="AB13" s="243">
        <v>35.498150000000003</v>
      </c>
      <c r="AC13" s="243">
        <v>22.665689999999998</v>
      </c>
      <c r="AD13" s="243">
        <v>13.309760000000001</v>
      </c>
      <c r="AE13" s="243">
        <v>-5.9156000000000004</v>
      </c>
      <c r="AF13" s="125">
        <v>26.268479665397614</v>
      </c>
      <c r="AG13" s="243">
        <v>76.404177790335339</v>
      </c>
      <c r="AH13" s="243">
        <v>45.021740330611671</v>
      </c>
      <c r="AI13" s="243">
        <v>48.923185500669511</v>
      </c>
      <c r="AJ13" s="243">
        <v>36.374406581363942</v>
      </c>
      <c r="AK13" s="94">
        <v>12.622972616543208</v>
      </c>
    </row>
    <row r="14" spans="1:42" ht="15" x14ac:dyDescent="0.25">
      <c r="A14" s="93" t="s">
        <v>38</v>
      </c>
      <c r="B14" s="94">
        <v>24.755089999999999</v>
      </c>
      <c r="C14" s="94">
        <v>41.368510000000001</v>
      </c>
      <c r="D14" s="94">
        <v>54.319510000000001</v>
      </c>
      <c r="E14" s="94">
        <v>11.286760000000001</v>
      </c>
      <c r="F14" s="94">
        <v>42.111879999999999</v>
      </c>
      <c r="G14" s="94">
        <v>49.319809999999997</v>
      </c>
      <c r="H14" s="94">
        <v>62.6631</v>
      </c>
      <c r="I14" s="94">
        <v>57.306669999999997</v>
      </c>
      <c r="J14" s="94">
        <v>20.52073</v>
      </c>
      <c r="K14" s="94">
        <v>2.0303399999999998</v>
      </c>
      <c r="L14" s="94">
        <v>10.25154</v>
      </c>
      <c r="M14" s="94">
        <v>11.652959999999998</v>
      </c>
      <c r="N14" s="94">
        <v>18.590709999999998</v>
      </c>
      <c r="O14" s="94">
        <v>93.237679999999997</v>
      </c>
      <c r="P14" s="94">
        <v>8.5751200000000001</v>
      </c>
      <c r="Q14" s="94">
        <v>14.65644</v>
      </c>
      <c r="R14" s="94">
        <v>33.630459999999999</v>
      </c>
      <c r="S14" s="94">
        <v>27.760300000000001</v>
      </c>
      <c r="T14" s="94">
        <v>11.286379999999999</v>
      </c>
      <c r="U14" s="94">
        <v>-14.38903</v>
      </c>
      <c r="V14" s="125">
        <v>11.00366</v>
      </c>
      <c r="W14" s="125">
        <v>30.656770000000002</v>
      </c>
      <c r="X14" s="125">
        <v>78.433350000000004</v>
      </c>
      <c r="Y14" s="125">
        <v>20.926279999999998</v>
      </c>
      <c r="Z14" s="243">
        <v>17.11955</v>
      </c>
      <c r="AA14" s="243">
        <v>49.568680000000001</v>
      </c>
      <c r="AB14" s="243">
        <v>30.38326</v>
      </c>
      <c r="AC14" s="243">
        <v>41.949339999999999</v>
      </c>
      <c r="AD14" s="243">
        <v>90.300280000000001</v>
      </c>
      <c r="AE14" s="243">
        <v>25.237020000000001</v>
      </c>
      <c r="AF14" s="125">
        <v>26.017717809976254</v>
      </c>
      <c r="AG14" s="243">
        <v>42.795492049736886</v>
      </c>
      <c r="AH14" s="243">
        <v>56.29713986604478</v>
      </c>
      <c r="AI14" s="243">
        <v>12.602030529735451</v>
      </c>
      <c r="AJ14" s="243">
        <v>43.509299466829255</v>
      </c>
      <c r="AK14" s="94">
        <v>50.729834366717519</v>
      </c>
    </row>
    <row r="15" spans="1:42" ht="15" x14ac:dyDescent="0.25">
      <c r="A15" s="93" t="s">
        <v>39</v>
      </c>
      <c r="B15" s="94">
        <v>60.335120000000003</v>
      </c>
      <c r="C15" s="94">
        <v>94.61439</v>
      </c>
      <c r="D15" s="94">
        <v>57.228949999999998</v>
      </c>
      <c r="E15" s="94">
        <v>76.772750000000002</v>
      </c>
      <c r="F15" s="94">
        <v>23.632810000000003</v>
      </c>
      <c r="G15" s="94">
        <v>26.613599999999998</v>
      </c>
      <c r="H15" s="94">
        <v>20.40418</v>
      </c>
      <c r="I15" s="94">
        <v>6.7861099999999999</v>
      </c>
      <c r="J15" s="94">
        <v>7.0875000000000004</v>
      </c>
      <c r="K15" s="94">
        <v>18.854099999999999</v>
      </c>
      <c r="L15" s="94">
        <v>35.589959999999998</v>
      </c>
      <c r="M15" s="94">
        <v>26.338159999999998</v>
      </c>
      <c r="N15" s="94">
        <v>20.191050000000001</v>
      </c>
      <c r="O15" s="94">
        <v>74.97139</v>
      </c>
      <c r="P15" s="94">
        <v>11.51708</v>
      </c>
      <c r="Q15" s="94">
        <v>-4.6183199999999998</v>
      </c>
      <c r="R15" s="94">
        <v>27.153869999999998</v>
      </c>
      <c r="S15" s="94">
        <v>22.050689999999999</v>
      </c>
      <c r="T15" s="94">
        <v>10.000299999999999</v>
      </c>
      <c r="U15" s="94">
        <v>200.48664000000002</v>
      </c>
      <c r="V15" s="125">
        <v>49.498660000000001</v>
      </c>
      <c r="W15" s="125">
        <v>30.962709999999998</v>
      </c>
      <c r="X15" s="125">
        <v>25.01275</v>
      </c>
      <c r="Y15" s="125">
        <v>10.133760000000001</v>
      </c>
      <c r="Z15" s="243">
        <v>15.85665</v>
      </c>
      <c r="AA15" s="243">
        <v>14.69364</v>
      </c>
      <c r="AB15" s="243">
        <v>24.777099999999997</v>
      </c>
      <c r="AC15" s="243">
        <v>25.998349999999999</v>
      </c>
      <c r="AD15" s="243">
        <v>73.964010000000002</v>
      </c>
      <c r="AE15" s="243">
        <v>39.270139999999998</v>
      </c>
      <c r="AF15" s="125">
        <v>58.229954837951695</v>
      </c>
      <c r="AG15" s="243">
        <v>94.346721745758927</v>
      </c>
      <c r="AH15" s="243">
        <v>58.610447656656703</v>
      </c>
      <c r="AI15" s="243">
        <v>76.782752691710428</v>
      </c>
      <c r="AJ15" s="243">
        <v>23.65781498950923</v>
      </c>
      <c r="AK15" s="94">
        <v>26.622603436240691</v>
      </c>
    </row>
    <row r="21" spans="2:37" ht="12.75" customHeight="1" x14ac:dyDescent="0.25">
      <c r="B21" s="94"/>
      <c r="C21" s="94"/>
      <c r="D21" s="94"/>
      <c r="E21" s="94"/>
      <c r="F21" s="94"/>
      <c r="G21" s="94"/>
      <c r="H21" s="94"/>
      <c r="I21" s="94"/>
      <c r="J21" s="94"/>
      <c r="K21" s="94"/>
      <c r="L21" s="94"/>
      <c r="M21" s="94"/>
      <c r="N21" s="94"/>
      <c r="O21" s="94"/>
      <c r="P21" s="94"/>
      <c r="Q21" s="94"/>
      <c r="R21" s="94"/>
      <c r="S21" s="94"/>
      <c r="T21" s="94"/>
      <c r="U21" s="94"/>
      <c r="V21" s="125"/>
      <c r="W21" s="125"/>
      <c r="X21" s="125"/>
      <c r="Y21" s="125"/>
      <c r="Z21" s="243"/>
      <c r="AA21" s="243"/>
      <c r="AB21" s="243"/>
      <c r="AC21" s="243"/>
      <c r="AD21" s="243"/>
      <c r="AE21" s="243"/>
      <c r="AF21" s="125"/>
      <c r="AG21" s="243"/>
      <c r="AH21" s="243"/>
      <c r="AI21" s="243"/>
      <c r="AJ21" s="243"/>
      <c r="AK21" s="94"/>
    </row>
    <row r="22" spans="2:37" ht="12.75" customHeight="1" x14ac:dyDescent="0.25">
      <c r="B22" s="94"/>
      <c r="C22" s="94"/>
      <c r="D22" s="94"/>
      <c r="E22" s="94"/>
      <c r="F22" s="94"/>
      <c r="G22" s="94"/>
      <c r="H22" s="94"/>
      <c r="I22" s="94"/>
      <c r="J22" s="94"/>
      <c r="K22" s="94"/>
      <c r="L22" s="94"/>
      <c r="M22" s="94"/>
      <c r="N22" s="94"/>
      <c r="O22" s="94"/>
      <c r="P22" s="94"/>
      <c r="Q22" s="94"/>
      <c r="R22" s="94"/>
      <c r="S22" s="94"/>
      <c r="T22" s="94"/>
      <c r="U22" s="94"/>
      <c r="V22" s="125"/>
      <c r="W22" s="125"/>
      <c r="X22" s="125"/>
      <c r="Y22" s="125"/>
      <c r="Z22" s="243"/>
      <c r="AA22" s="243"/>
      <c r="AB22" s="243"/>
      <c r="AC22" s="243"/>
      <c r="AD22" s="243"/>
      <c r="AE22" s="243"/>
      <c r="AF22" s="125"/>
      <c r="AG22" s="243"/>
      <c r="AH22" s="243"/>
      <c r="AI22" s="243"/>
      <c r="AJ22" s="243"/>
      <c r="AK22" s="94"/>
    </row>
    <row r="23" spans="2:37" ht="12.75" customHeight="1" x14ac:dyDescent="0.25">
      <c r="B23" s="94"/>
      <c r="C23" s="94"/>
      <c r="D23" s="94"/>
      <c r="E23" s="94"/>
      <c r="F23" s="94"/>
      <c r="G23" s="94"/>
      <c r="H23" s="94"/>
      <c r="I23" s="94"/>
      <c r="J23" s="94"/>
      <c r="K23" s="94"/>
      <c r="L23" s="94"/>
      <c r="M23" s="94"/>
      <c r="N23" s="94"/>
      <c r="O23" s="94"/>
      <c r="P23" s="94"/>
      <c r="Q23" s="94"/>
      <c r="R23" s="94"/>
      <c r="S23" s="94"/>
      <c r="T23" s="94"/>
      <c r="U23" s="94"/>
      <c r="V23" s="125"/>
      <c r="W23" s="125"/>
      <c r="X23" s="125"/>
      <c r="Y23" s="125"/>
      <c r="Z23" s="243"/>
      <c r="AA23" s="243"/>
      <c r="AB23" s="243"/>
      <c r="AC23" s="243"/>
      <c r="AD23" s="243"/>
      <c r="AE23" s="243"/>
      <c r="AF23" s="125"/>
      <c r="AG23" s="243"/>
      <c r="AH23" s="243"/>
      <c r="AI23" s="243"/>
      <c r="AJ23" s="243"/>
      <c r="AK23" s="94"/>
    </row>
    <row r="24" spans="2:37" ht="12.75" customHeight="1" x14ac:dyDescent="0.25">
      <c r="B24" s="94"/>
      <c r="C24" s="94"/>
      <c r="D24" s="94"/>
      <c r="E24" s="94"/>
      <c r="F24" s="94"/>
      <c r="G24" s="94"/>
      <c r="H24" s="94"/>
      <c r="I24" s="94"/>
      <c r="J24" s="94"/>
      <c r="K24" s="94"/>
      <c r="L24" s="94"/>
      <c r="M24" s="94"/>
      <c r="N24" s="94"/>
      <c r="O24" s="94"/>
      <c r="P24" s="94"/>
      <c r="Q24" s="94"/>
      <c r="R24" s="94"/>
      <c r="S24" s="94"/>
      <c r="T24" s="94"/>
      <c r="U24" s="94"/>
      <c r="V24" s="125"/>
      <c r="W24" s="125"/>
      <c r="X24" s="125"/>
      <c r="Y24" s="125"/>
      <c r="Z24" s="243"/>
      <c r="AA24" s="243"/>
      <c r="AB24" s="243"/>
      <c r="AC24" s="243"/>
      <c r="AD24" s="243"/>
      <c r="AE24" s="243"/>
      <c r="AF24" s="125"/>
      <c r="AG24" s="243"/>
      <c r="AH24" s="243"/>
      <c r="AI24" s="243"/>
      <c r="AJ24" s="243"/>
      <c r="AK24" s="94"/>
    </row>
    <row r="25" spans="2:37" ht="12.75" customHeight="1" x14ac:dyDescent="0.25">
      <c r="B25" s="94"/>
      <c r="C25" s="94"/>
      <c r="D25" s="94"/>
      <c r="E25" s="94"/>
      <c r="F25" s="94"/>
      <c r="G25" s="94"/>
      <c r="H25" s="94"/>
      <c r="I25" s="94"/>
      <c r="J25" s="94"/>
      <c r="K25" s="94"/>
      <c r="L25" s="94"/>
      <c r="M25" s="94"/>
      <c r="N25" s="94"/>
      <c r="O25" s="94"/>
      <c r="P25" s="94"/>
      <c r="Q25" s="94"/>
      <c r="R25" s="94"/>
      <c r="S25" s="94"/>
      <c r="T25" s="94"/>
      <c r="U25" s="94"/>
      <c r="V25" s="125"/>
      <c r="W25" s="125"/>
      <c r="X25" s="125"/>
      <c r="Y25" s="125"/>
      <c r="Z25" s="243"/>
      <c r="AA25" s="243"/>
      <c r="AB25" s="243"/>
      <c r="AC25" s="243"/>
      <c r="AD25" s="243"/>
      <c r="AE25" s="243"/>
      <c r="AF25" s="125"/>
      <c r="AG25" s="243"/>
      <c r="AH25" s="243"/>
      <c r="AI25" s="243"/>
      <c r="AJ25" s="243"/>
      <c r="AK25" s="94"/>
    </row>
    <row r="26" spans="2:37" ht="12.75" customHeight="1" x14ac:dyDescent="0.25">
      <c r="B26" s="94"/>
      <c r="C26" s="94"/>
      <c r="D26" s="94"/>
      <c r="E26" s="94"/>
      <c r="F26" s="94"/>
      <c r="G26" s="94"/>
      <c r="H26" s="94"/>
      <c r="I26" s="94"/>
      <c r="J26" s="94"/>
      <c r="K26" s="94"/>
      <c r="L26" s="94"/>
      <c r="M26" s="94"/>
      <c r="N26" s="94"/>
      <c r="O26" s="94"/>
      <c r="P26" s="94"/>
      <c r="Q26" s="94"/>
      <c r="R26" s="94"/>
      <c r="S26" s="94"/>
      <c r="T26" s="94"/>
      <c r="U26" s="94"/>
      <c r="V26" s="125"/>
      <c r="W26" s="125"/>
      <c r="X26" s="125"/>
      <c r="Y26" s="125"/>
      <c r="Z26" s="243"/>
      <c r="AA26" s="243"/>
      <c r="AB26" s="243"/>
      <c r="AC26" s="243"/>
      <c r="AD26" s="243"/>
      <c r="AE26" s="243"/>
      <c r="AF26" s="125"/>
      <c r="AG26" s="243"/>
      <c r="AH26" s="243"/>
      <c r="AI26" s="243"/>
      <c r="AJ26" s="243"/>
      <c r="AK26" s="94"/>
    </row>
    <row r="27" spans="2:37" ht="12.75" customHeight="1" x14ac:dyDescent="0.25">
      <c r="B27" s="94"/>
      <c r="C27" s="94"/>
      <c r="D27" s="94"/>
      <c r="E27" s="94"/>
      <c r="F27" s="94"/>
      <c r="G27" s="94"/>
      <c r="H27" s="94"/>
      <c r="I27" s="94"/>
      <c r="J27" s="94"/>
      <c r="K27" s="94"/>
      <c r="L27" s="94"/>
      <c r="M27" s="94"/>
      <c r="N27" s="94"/>
      <c r="O27" s="94"/>
      <c r="P27" s="94"/>
      <c r="Q27" s="94"/>
      <c r="R27" s="94"/>
      <c r="S27" s="94"/>
      <c r="T27" s="94"/>
      <c r="U27" s="94"/>
      <c r="V27" s="125"/>
      <c r="W27" s="125"/>
      <c r="X27" s="125"/>
      <c r="Y27" s="125"/>
      <c r="Z27" s="243"/>
      <c r="AA27" s="243"/>
      <c r="AB27" s="243"/>
      <c r="AC27" s="243"/>
      <c r="AD27" s="243"/>
      <c r="AE27" s="243"/>
      <c r="AF27" s="125"/>
      <c r="AG27" s="243"/>
      <c r="AH27" s="243"/>
      <c r="AI27" s="243"/>
      <c r="AJ27" s="243"/>
      <c r="AK27" s="94"/>
    </row>
    <row r="28" spans="2:37" ht="12.75" customHeight="1" x14ac:dyDescent="0.25">
      <c r="B28" s="94"/>
      <c r="C28" s="94"/>
      <c r="D28" s="94"/>
      <c r="E28" s="94"/>
      <c r="F28" s="94"/>
      <c r="G28" s="94"/>
      <c r="H28" s="94"/>
      <c r="I28" s="94"/>
      <c r="J28" s="94"/>
      <c r="K28" s="94"/>
      <c r="L28" s="94"/>
      <c r="M28" s="94"/>
      <c r="N28" s="94"/>
      <c r="O28" s="94"/>
      <c r="P28" s="94"/>
      <c r="Q28" s="94"/>
      <c r="R28" s="94"/>
      <c r="S28" s="94"/>
      <c r="T28" s="94"/>
      <c r="U28" s="94"/>
      <c r="V28" s="125"/>
      <c r="W28" s="125"/>
      <c r="X28" s="125"/>
      <c r="Y28" s="125"/>
      <c r="Z28" s="243"/>
      <c r="AA28" s="243"/>
      <c r="AB28" s="243"/>
      <c r="AC28" s="243"/>
      <c r="AD28" s="243"/>
      <c r="AE28" s="243"/>
      <c r="AF28" s="125"/>
      <c r="AG28" s="243"/>
      <c r="AH28" s="243"/>
      <c r="AI28" s="243"/>
      <c r="AJ28" s="243"/>
      <c r="AK28" s="94"/>
    </row>
    <row r="29" spans="2:37" ht="12.75" customHeight="1" x14ac:dyDescent="0.25">
      <c r="B29" s="94"/>
      <c r="C29" s="94"/>
      <c r="D29" s="94"/>
      <c r="E29" s="94"/>
      <c r="F29" s="94"/>
      <c r="G29" s="94"/>
      <c r="H29" s="94"/>
      <c r="I29" s="94"/>
      <c r="J29" s="94"/>
      <c r="K29" s="94"/>
      <c r="L29" s="94"/>
      <c r="M29" s="94"/>
      <c r="N29" s="94"/>
      <c r="O29" s="94"/>
      <c r="P29" s="94"/>
      <c r="Q29" s="94"/>
      <c r="R29" s="94"/>
      <c r="S29" s="94"/>
      <c r="T29" s="94"/>
      <c r="U29" s="94"/>
      <c r="V29" s="125"/>
      <c r="W29" s="125"/>
      <c r="X29" s="125"/>
      <c r="Y29" s="125"/>
      <c r="Z29" s="243"/>
      <c r="AA29" s="243"/>
      <c r="AB29" s="243"/>
      <c r="AC29" s="243"/>
      <c r="AD29" s="243"/>
      <c r="AE29" s="243"/>
      <c r="AF29" s="125"/>
      <c r="AG29" s="243"/>
      <c r="AH29" s="243"/>
      <c r="AI29" s="243"/>
      <c r="AJ29" s="243"/>
      <c r="AK29" s="94"/>
    </row>
    <row r="30" spans="2:37" ht="12.75" customHeight="1" x14ac:dyDescent="0.25">
      <c r="B30" s="94"/>
      <c r="C30" s="94"/>
      <c r="D30" s="94"/>
      <c r="E30" s="94"/>
      <c r="F30" s="94"/>
      <c r="G30" s="94"/>
      <c r="H30" s="94"/>
      <c r="I30" s="94"/>
      <c r="J30" s="94"/>
      <c r="K30" s="94"/>
      <c r="L30" s="94"/>
      <c r="M30" s="94"/>
      <c r="N30" s="94"/>
      <c r="O30" s="94"/>
      <c r="P30" s="94"/>
      <c r="Q30" s="94"/>
      <c r="R30" s="94"/>
      <c r="S30" s="94"/>
      <c r="T30" s="94"/>
      <c r="U30" s="94"/>
      <c r="V30" s="125"/>
      <c r="W30" s="125"/>
      <c r="X30" s="125"/>
      <c r="Y30" s="125"/>
      <c r="Z30" s="243"/>
      <c r="AA30" s="243"/>
      <c r="AB30" s="243"/>
      <c r="AC30" s="243"/>
      <c r="AD30" s="243"/>
      <c r="AE30" s="243"/>
      <c r="AF30" s="125"/>
      <c r="AG30" s="243"/>
      <c r="AH30" s="243"/>
      <c r="AI30" s="243"/>
      <c r="AJ30" s="243"/>
      <c r="AK30" s="94"/>
    </row>
    <row r="31" spans="2:37" ht="12.75" customHeight="1" x14ac:dyDescent="0.25">
      <c r="B31" s="94"/>
      <c r="C31" s="94"/>
      <c r="D31" s="94"/>
      <c r="E31" s="94"/>
      <c r="F31" s="94"/>
      <c r="G31" s="94"/>
      <c r="H31" s="94"/>
      <c r="I31" s="94"/>
      <c r="J31" s="94"/>
      <c r="K31" s="94"/>
      <c r="L31" s="94"/>
      <c r="M31" s="94"/>
      <c r="N31" s="94"/>
      <c r="O31" s="94"/>
      <c r="P31" s="94"/>
      <c r="Q31" s="94"/>
      <c r="R31" s="94"/>
      <c r="S31" s="94"/>
      <c r="T31" s="94"/>
      <c r="U31" s="94"/>
      <c r="V31" s="125"/>
      <c r="W31" s="125"/>
      <c r="X31" s="125"/>
      <c r="Y31" s="125"/>
      <c r="Z31" s="243"/>
      <c r="AA31" s="243"/>
      <c r="AB31" s="243"/>
      <c r="AC31" s="243"/>
      <c r="AD31" s="243"/>
      <c r="AE31" s="243"/>
      <c r="AF31" s="125"/>
      <c r="AG31" s="243"/>
      <c r="AH31" s="243"/>
      <c r="AI31" s="243"/>
      <c r="AJ31" s="243"/>
      <c r="AK31" s="94"/>
    </row>
    <row r="32" spans="2:37" ht="12.75" customHeight="1" x14ac:dyDescent="0.25">
      <c r="B32" s="94"/>
      <c r="C32" s="94"/>
      <c r="D32" s="94"/>
      <c r="E32" s="94"/>
      <c r="F32" s="94"/>
      <c r="G32" s="94"/>
      <c r="H32" s="94"/>
      <c r="I32" s="94"/>
      <c r="J32" s="94"/>
      <c r="K32" s="94"/>
      <c r="L32" s="94"/>
      <c r="M32" s="94"/>
      <c r="N32" s="94"/>
      <c r="O32" s="94"/>
      <c r="P32" s="94"/>
      <c r="Q32" s="94"/>
      <c r="R32" s="94"/>
      <c r="S32" s="94"/>
      <c r="T32" s="94"/>
      <c r="U32" s="94"/>
      <c r="V32" s="125"/>
      <c r="W32" s="125"/>
      <c r="X32" s="125"/>
      <c r="Y32" s="125"/>
      <c r="Z32" s="243"/>
      <c r="AA32" s="243"/>
      <c r="AB32" s="243"/>
      <c r="AC32" s="243"/>
      <c r="AD32" s="243"/>
      <c r="AE32" s="243"/>
      <c r="AF32" s="125"/>
      <c r="AG32" s="243"/>
      <c r="AH32" s="243"/>
      <c r="AI32" s="243"/>
      <c r="AJ32" s="243"/>
      <c r="AK32" s="94"/>
    </row>
    <row r="39" spans="2:37" ht="12.75" customHeight="1" x14ac:dyDescent="0.25">
      <c r="B39" s="308"/>
      <c r="C39" s="308"/>
      <c r="D39" s="308"/>
      <c r="E39" s="308"/>
      <c r="F39" s="308"/>
      <c r="G39" s="308"/>
      <c r="H39" s="308"/>
      <c r="I39" s="308"/>
      <c r="J39" s="308"/>
      <c r="K39" s="308"/>
      <c r="L39" s="308"/>
      <c r="M39" s="308"/>
      <c r="N39" s="308"/>
      <c r="O39" s="308"/>
      <c r="P39" s="308"/>
      <c r="Q39" s="308"/>
      <c r="R39" s="308"/>
      <c r="S39" s="308"/>
      <c r="T39" s="308"/>
      <c r="U39" s="308"/>
      <c r="V39" s="308"/>
      <c r="W39" s="308"/>
      <c r="X39" s="308"/>
      <c r="Y39" s="308"/>
      <c r="Z39" s="308"/>
      <c r="AA39" s="308"/>
      <c r="AB39" s="308"/>
      <c r="AC39" s="308"/>
      <c r="AD39" s="308"/>
      <c r="AE39" s="308"/>
      <c r="AF39" s="308"/>
      <c r="AG39" s="308"/>
      <c r="AH39" s="308"/>
      <c r="AI39" s="308"/>
      <c r="AJ39" s="308"/>
      <c r="AK39" s="308"/>
    </row>
    <row r="40" spans="2:37" ht="12.75" customHeight="1" x14ac:dyDescent="0.25">
      <c r="B40" s="308"/>
      <c r="C40" s="308"/>
      <c r="D40" s="308"/>
      <c r="E40" s="308"/>
      <c r="F40" s="308"/>
      <c r="G40" s="308"/>
      <c r="H40" s="308"/>
      <c r="I40" s="308"/>
      <c r="J40" s="308"/>
      <c r="K40" s="308"/>
      <c r="L40" s="308"/>
      <c r="M40" s="308"/>
      <c r="N40" s="308"/>
      <c r="O40" s="308"/>
      <c r="P40" s="308"/>
      <c r="Q40" s="308"/>
      <c r="R40" s="308"/>
      <c r="S40" s="308"/>
      <c r="T40" s="308"/>
      <c r="U40" s="308"/>
      <c r="V40" s="308"/>
      <c r="W40" s="308"/>
      <c r="X40" s="308"/>
      <c r="Y40" s="308"/>
      <c r="Z40" s="308"/>
      <c r="AA40" s="308"/>
      <c r="AB40" s="308"/>
      <c r="AC40" s="308"/>
      <c r="AD40" s="308"/>
      <c r="AE40" s="308"/>
      <c r="AF40" s="308"/>
      <c r="AG40" s="308"/>
      <c r="AH40" s="308"/>
      <c r="AI40" s="308"/>
      <c r="AJ40" s="308"/>
      <c r="AK40" s="308"/>
    </row>
    <row r="41" spans="2:37" ht="12.75" customHeight="1" x14ac:dyDescent="0.25">
      <c r="B41" s="308"/>
      <c r="C41" s="308"/>
      <c r="D41" s="308"/>
      <c r="E41" s="308"/>
      <c r="F41" s="308"/>
      <c r="G41" s="308"/>
      <c r="H41" s="308"/>
      <c r="I41" s="308"/>
      <c r="J41" s="308"/>
      <c r="K41" s="308"/>
      <c r="L41" s="308"/>
      <c r="M41" s="308"/>
      <c r="N41" s="308"/>
      <c r="O41" s="308"/>
      <c r="P41" s="308"/>
      <c r="Q41" s="308"/>
      <c r="R41" s="308"/>
      <c r="S41" s="308"/>
      <c r="T41" s="308"/>
      <c r="U41" s="308"/>
      <c r="V41" s="308"/>
      <c r="W41" s="308"/>
      <c r="X41" s="308"/>
      <c r="Y41" s="308"/>
      <c r="Z41" s="308"/>
      <c r="AA41" s="308"/>
      <c r="AB41" s="308"/>
      <c r="AC41" s="308"/>
      <c r="AD41" s="308"/>
      <c r="AE41" s="308"/>
      <c r="AF41" s="308"/>
      <c r="AG41" s="308"/>
      <c r="AH41" s="308"/>
      <c r="AI41" s="308"/>
      <c r="AJ41" s="308"/>
      <c r="AK41" s="308"/>
    </row>
    <row r="42" spans="2:37" ht="12.75" customHeight="1" x14ac:dyDescent="0.25">
      <c r="B42" s="308"/>
      <c r="C42" s="308"/>
      <c r="D42" s="308"/>
      <c r="E42" s="308"/>
      <c r="F42" s="308"/>
      <c r="G42" s="308"/>
      <c r="H42" s="308"/>
      <c r="I42" s="308"/>
      <c r="J42" s="308"/>
      <c r="K42" s="308"/>
      <c r="L42" s="308"/>
      <c r="M42" s="308"/>
      <c r="N42" s="308"/>
      <c r="O42" s="308"/>
      <c r="P42" s="308"/>
      <c r="Q42" s="308"/>
      <c r="R42" s="308"/>
      <c r="S42" s="308"/>
      <c r="T42" s="308"/>
      <c r="U42" s="308"/>
      <c r="V42" s="308"/>
      <c r="W42" s="308"/>
      <c r="X42" s="308"/>
      <c r="Y42" s="308"/>
      <c r="Z42" s="308"/>
      <c r="AA42" s="308"/>
      <c r="AB42" s="308"/>
      <c r="AC42" s="308"/>
      <c r="AD42" s="308"/>
      <c r="AE42" s="308"/>
      <c r="AF42" s="308"/>
      <c r="AG42" s="308"/>
      <c r="AH42" s="308"/>
      <c r="AI42" s="308"/>
      <c r="AJ42" s="308"/>
      <c r="AK42" s="308"/>
    </row>
    <row r="43" spans="2:37" ht="12.75" customHeight="1" x14ac:dyDescent="0.25">
      <c r="B43" s="308"/>
      <c r="C43" s="308"/>
      <c r="D43" s="308"/>
      <c r="E43" s="308"/>
      <c r="F43" s="308"/>
      <c r="G43" s="308"/>
      <c r="H43" s="308"/>
      <c r="I43" s="308"/>
      <c r="J43" s="308"/>
      <c r="K43" s="308"/>
      <c r="L43" s="308"/>
      <c r="M43" s="308"/>
      <c r="N43" s="308"/>
      <c r="O43" s="308"/>
      <c r="P43" s="308"/>
      <c r="Q43" s="308"/>
      <c r="R43" s="308"/>
      <c r="S43" s="308"/>
      <c r="T43" s="308"/>
      <c r="U43" s="308"/>
      <c r="V43" s="308"/>
      <c r="W43" s="308"/>
      <c r="X43" s="308"/>
      <c r="Y43" s="308"/>
      <c r="Z43" s="308"/>
      <c r="AA43" s="308"/>
      <c r="AB43" s="308"/>
      <c r="AC43" s="308"/>
      <c r="AD43" s="308"/>
      <c r="AE43" s="308"/>
      <c r="AF43" s="308"/>
      <c r="AG43" s="308"/>
      <c r="AH43" s="308"/>
      <c r="AI43" s="308"/>
      <c r="AJ43" s="308"/>
      <c r="AK43" s="308"/>
    </row>
    <row r="44" spans="2:37" ht="12.75" customHeight="1" x14ac:dyDescent="0.25">
      <c r="B44" s="308"/>
      <c r="C44" s="308"/>
      <c r="D44" s="308"/>
      <c r="E44" s="308"/>
      <c r="F44" s="308"/>
      <c r="G44" s="308"/>
      <c r="H44" s="308"/>
      <c r="I44" s="308"/>
      <c r="J44" s="308"/>
      <c r="K44" s="308"/>
      <c r="L44" s="308"/>
      <c r="M44" s="308"/>
      <c r="N44" s="308"/>
      <c r="O44" s="308"/>
      <c r="P44" s="308"/>
      <c r="Q44" s="308"/>
      <c r="R44" s="308"/>
      <c r="S44" s="308"/>
      <c r="T44" s="308"/>
      <c r="U44" s="308"/>
      <c r="V44" s="308"/>
      <c r="W44" s="308"/>
      <c r="X44" s="308"/>
      <c r="Y44" s="308"/>
      <c r="Z44" s="308"/>
      <c r="AA44" s="308"/>
      <c r="AB44" s="308"/>
      <c r="AC44" s="308"/>
      <c r="AD44" s="308"/>
      <c r="AE44" s="308"/>
      <c r="AF44" s="308"/>
      <c r="AG44" s="308"/>
      <c r="AH44" s="308"/>
      <c r="AI44" s="308"/>
      <c r="AJ44" s="308"/>
      <c r="AK44" s="308"/>
    </row>
    <row r="45" spans="2:37" ht="12.75" customHeight="1" x14ac:dyDescent="0.25">
      <c r="B45" s="308"/>
      <c r="C45" s="308"/>
      <c r="D45" s="308"/>
      <c r="E45" s="308"/>
      <c r="F45" s="308"/>
      <c r="G45" s="308"/>
      <c r="H45" s="308"/>
      <c r="I45" s="308"/>
      <c r="J45" s="308"/>
      <c r="K45" s="308"/>
      <c r="L45" s="308"/>
      <c r="M45" s="308"/>
      <c r="N45" s="308"/>
      <c r="O45" s="308"/>
      <c r="P45" s="308"/>
      <c r="Q45" s="308"/>
      <c r="R45" s="308"/>
      <c r="S45" s="308"/>
      <c r="T45" s="308"/>
      <c r="U45" s="308"/>
      <c r="V45" s="308"/>
      <c r="W45" s="308"/>
      <c r="X45" s="308"/>
      <c r="Y45" s="308"/>
      <c r="Z45" s="308"/>
      <c r="AA45" s="308"/>
      <c r="AB45" s="308"/>
      <c r="AC45" s="308"/>
      <c r="AD45" s="308"/>
      <c r="AE45" s="308"/>
      <c r="AF45" s="308"/>
      <c r="AG45" s="308"/>
      <c r="AH45" s="308"/>
      <c r="AI45" s="308"/>
      <c r="AJ45" s="308"/>
      <c r="AK45" s="308"/>
    </row>
    <row r="46" spans="2:37" ht="12.75" customHeight="1" x14ac:dyDescent="0.25">
      <c r="B46" s="308"/>
      <c r="C46" s="308"/>
      <c r="D46" s="308"/>
      <c r="E46" s="308"/>
      <c r="F46" s="308"/>
      <c r="G46" s="308"/>
      <c r="H46" s="308"/>
      <c r="I46" s="308"/>
      <c r="J46" s="308"/>
      <c r="K46" s="308"/>
      <c r="L46" s="308"/>
      <c r="M46" s="308"/>
      <c r="N46" s="308"/>
      <c r="O46" s="308"/>
      <c r="P46" s="308"/>
      <c r="Q46" s="308"/>
      <c r="R46" s="308"/>
      <c r="S46" s="308"/>
      <c r="T46" s="308"/>
      <c r="U46" s="308"/>
      <c r="V46" s="308"/>
      <c r="W46" s="308"/>
      <c r="X46" s="308"/>
      <c r="Y46" s="308"/>
      <c r="Z46" s="308"/>
      <c r="AA46" s="308"/>
      <c r="AB46" s="308"/>
      <c r="AC46" s="308"/>
      <c r="AD46" s="308"/>
      <c r="AE46" s="308"/>
      <c r="AF46" s="308"/>
      <c r="AG46" s="308"/>
      <c r="AH46" s="308"/>
      <c r="AI46" s="308"/>
      <c r="AJ46" s="308"/>
      <c r="AK46" s="308"/>
    </row>
    <row r="47" spans="2:37" ht="12.75" customHeight="1" x14ac:dyDescent="0.25">
      <c r="B47" s="308"/>
      <c r="C47" s="308"/>
      <c r="D47" s="308"/>
      <c r="E47" s="308"/>
      <c r="F47" s="308"/>
      <c r="G47" s="308"/>
      <c r="H47" s="308"/>
      <c r="I47" s="308"/>
      <c r="J47" s="308"/>
      <c r="K47" s="308"/>
      <c r="L47" s="308"/>
      <c r="M47" s="308"/>
      <c r="N47" s="308"/>
      <c r="O47" s="308"/>
      <c r="P47" s="308"/>
      <c r="Q47" s="308"/>
      <c r="R47" s="308"/>
      <c r="S47" s="308"/>
      <c r="T47" s="308"/>
      <c r="U47" s="308"/>
      <c r="V47" s="308"/>
      <c r="W47" s="308"/>
      <c r="X47" s="308"/>
      <c r="Y47" s="308"/>
      <c r="Z47" s="308"/>
      <c r="AA47" s="308"/>
      <c r="AB47" s="308"/>
      <c r="AC47" s="308"/>
      <c r="AD47" s="308"/>
      <c r="AE47" s="308"/>
      <c r="AF47" s="308"/>
      <c r="AG47" s="308"/>
      <c r="AH47" s="308"/>
      <c r="AI47" s="308"/>
      <c r="AJ47" s="308"/>
      <c r="AK47" s="308"/>
    </row>
    <row r="48" spans="2:37" ht="12.75" customHeight="1" x14ac:dyDescent="0.25">
      <c r="B48" s="308"/>
      <c r="C48" s="308"/>
      <c r="D48" s="308"/>
      <c r="E48" s="308"/>
      <c r="F48" s="308"/>
      <c r="G48" s="308"/>
      <c r="H48" s="308"/>
      <c r="I48" s="308"/>
      <c r="J48" s="308"/>
      <c r="K48" s="308"/>
      <c r="L48" s="308"/>
      <c r="M48" s="308"/>
      <c r="N48" s="308"/>
      <c r="O48" s="308"/>
      <c r="P48" s="308"/>
      <c r="Q48" s="308"/>
      <c r="R48" s="308"/>
      <c r="S48" s="308"/>
      <c r="T48" s="308"/>
      <c r="U48" s="308"/>
      <c r="V48" s="308"/>
      <c r="W48" s="308"/>
      <c r="X48" s="308"/>
      <c r="Y48" s="308"/>
      <c r="Z48" s="308"/>
      <c r="AA48" s="308"/>
      <c r="AB48" s="308"/>
      <c r="AC48" s="308"/>
      <c r="AD48" s="308"/>
      <c r="AE48" s="308"/>
      <c r="AF48" s="308"/>
      <c r="AG48" s="308"/>
      <c r="AH48" s="308"/>
      <c r="AI48" s="308"/>
      <c r="AJ48" s="308"/>
      <c r="AK48" s="308"/>
    </row>
    <row r="49" spans="2:37" ht="12.75" customHeight="1" x14ac:dyDescent="0.25">
      <c r="B49" s="308"/>
      <c r="C49" s="308"/>
      <c r="D49" s="308"/>
      <c r="E49" s="308"/>
      <c r="F49" s="308"/>
      <c r="G49" s="308"/>
      <c r="H49" s="308"/>
      <c r="I49" s="308"/>
      <c r="J49" s="308"/>
      <c r="K49" s="308"/>
      <c r="L49" s="308"/>
      <c r="M49" s="308"/>
      <c r="N49" s="308"/>
      <c r="O49" s="308"/>
      <c r="P49" s="308"/>
      <c r="Q49" s="308"/>
      <c r="R49" s="308"/>
      <c r="S49" s="308"/>
      <c r="T49" s="308"/>
      <c r="U49" s="308"/>
      <c r="V49" s="308"/>
      <c r="W49" s="308"/>
      <c r="X49" s="308"/>
      <c r="Y49" s="308"/>
      <c r="Z49" s="308"/>
      <c r="AA49" s="308"/>
      <c r="AB49" s="308"/>
      <c r="AC49" s="308"/>
      <c r="AD49" s="308"/>
      <c r="AE49" s="308"/>
      <c r="AF49" s="308"/>
      <c r="AG49" s="308"/>
      <c r="AH49" s="308"/>
      <c r="AI49" s="308"/>
      <c r="AJ49" s="308"/>
      <c r="AK49" s="308"/>
    </row>
    <row r="50" spans="2:37" ht="12.75" customHeight="1" x14ac:dyDescent="0.25">
      <c r="B50" s="308"/>
      <c r="C50" s="308"/>
      <c r="D50" s="308"/>
      <c r="E50" s="308"/>
      <c r="F50" s="308"/>
      <c r="G50" s="308"/>
      <c r="H50" s="308"/>
      <c r="I50" s="308"/>
      <c r="J50" s="308"/>
      <c r="K50" s="308"/>
      <c r="L50" s="308"/>
      <c r="M50" s="308"/>
      <c r="N50" s="308"/>
      <c r="O50" s="308"/>
      <c r="P50" s="308"/>
      <c r="Q50" s="308"/>
      <c r="R50" s="308"/>
      <c r="S50" s="308"/>
      <c r="T50" s="308"/>
      <c r="U50" s="308"/>
      <c r="V50" s="308"/>
      <c r="W50" s="308"/>
      <c r="X50" s="308"/>
      <c r="Y50" s="308"/>
      <c r="Z50" s="308"/>
      <c r="AA50" s="308"/>
      <c r="AB50" s="308"/>
      <c r="AC50" s="308"/>
      <c r="AD50" s="308"/>
      <c r="AE50" s="308"/>
      <c r="AF50" s="308"/>
      <c r="AG50" s="308"/>
      <c r="AH50" s="308"/>
      <c r="AI50" s="308"/>
      <c r="AJ50" s="308"/>
      <c r="AK50" s="308"/>
    </row>
    <row r="51" spans="2:37" ht="12.75" customHeight="1" x14ac:dyDescent="0.25">
      <c r="B51" s="309"/>
    </row>
  </sheetData>
  <mergeCells count="1">
    <mergeCell ref="B1:AE1"/>
  </mergeCell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44" id="{3A11CE98-4744-4225-A56D-1D68ACEAF8E8}">
            <xm:f>PowelltoMeadGainsGC!#REF!=-10.6349</xm:f>
            <x14:dxf>
              <fill>
                <patternFill>
                  <bgColor theme="8" tint="0.79998168889431442"/>
                </patternFill>
              </fill>
            </x14:dxf>
          </x14:cfRule>
          <xm:sqref>AI4:AJ15</xm:sqref>
        </x14:conditionalFormatting>
        <x14:conditionalFormatting xmlns:xm="http://schemas.microsoft.com/office/excel/2006/main">
          <x14:cfRule type="expression" priority="2" id="{2BA4A594-0D82-462A-9A62-D99EB4DF097C}">
            <xm:f>PowelltoMeadGainsGC!#REF!=-10.6349</xm:f>
            <x14:dxf>
              <fill>
                <patternFill>
                  <bgColor theme="8" tint="0.79998168889431442"/>
                </patternFill>
              </fill>
            </x14:dxf>
          </x14:cfRule>
          <xm:sqref>Y4:Y15</xm:sqref>
        </x14:conditionalFormatting>
        <x14:conditionalFormatting xmlns:xm="http://schemas.microsoft.com/office/excel/2006/main">
          <x14:cfRule type="expression" priority="1" id="{7B289DCD-BA6F-4E40-B0B7-2003B3E30F6F}">
            <xm:f>PowelltoMeadGainsGC!#REF!=-10.6349</xm:f>
            <x14:dxf>
              <fill>
                <patternFill>
                  <bgColor theme="8" tint="0.79998168889431442"/>
                </patternFill>
              </fill>
            </x14:dxf>
          </x14:cfRule>
          <xm:sqref>AF4:AF15</xm:sqref>
        </x14:conditionalFormatting>
      </x14:conditionalFormatting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dimension ref="A1:AP66"/>
  <sheetViews>
    <sheetView topLeftCell="A2" workbookViewId="0">
      <selection activeCell="G34" sqref="G34"/>
    </sheetView>
  </sheetViews>
  <sheetFormatPr defaultColWidth="18.7109375" defaultRowHeight="12.75" customHeight="1" x14ac:dyDescent="0.25"/>
  <cols>
    <col min="1" max="10" width="9.140625" customWidth="1"/>
    <col min="11" max="11" width="10.7109375" customWidth="1"/>
    <col min="12" max="31" width="9.140625" customWidth="1"/>
    <col min="32" max="32" width="10.7109375" customWidth="1"/>
    <col min="33" max="36" width="9.140625" customWidth="1"/>
    <col min="37" max="42" width="16.7109375" customWidth="1"/>
  </cols>
  <sheetData>
    <row r="1" spans="1:42" ht="15" x14ac:dyDescent="0.25">
      <c r="A1" s="132"/>
      <c r="B1" s="338"/>
      <c r="C1" s="338"/>
      <c r="D1" s="338"/>
      <c r="E1" s="338"/>
      <c r="F1" s="338"/>
      <c r="G1" s="338"/>
      <c r="H1" s="338"/>
      <c r="I1" s="338"/>
      <c r="J1" s="338"/>
      <c r="K1" s="338"/>
      <c r="L1" s="338"/>
      <c r="M1" s="338"/>
      <c r="N1" s="338"/>
      <c r="O1" s="338"/>
      <c r="P1" s="338"/>
      <c r="Q1" s="338"/>
      <c r="R1" s="338"/>
      <c r="S1" s="338"/>
      <c r="T1" s="338"/>
      <c r="U1" s="338"/>
      <c r="V1" s="338"/>
      <c r="W1" s="338"/>
      <c r="X1" s="338"/>
      <c r="Y1" s="338"/>
      <c r="Z1" s="338"/>
      <c r="AA1" s="338"/>
      <c r="AB1" s="338"/>
      <c r="AC1" s="338"/>
      <c r="AD1" s="338"/>
      <c r="AE1" s="338"/>
      <c r="AF1" s="133" t="s">
        <v>207</v>
      </c>
      <c r="AG1" s="133" t="s">
        <v>208</v>
      </c>
      <c r="AH1" s="133" t="s">
        <v>209</v>
      </c>
      <c r="AI1" s="133" t="s">
        <v>210</v>
      </c>
      <c r="AJ1" s="133" t="s">
        <v>211</v>
      </c>
      <c r="AK1" s="133" t="s">
        <v>212</v>
      </c>
      <c r="AL1" s="133"/>
      <c r="AM1" s="133"/>
      <c r="AN1" s="133"/>
      <c r="AO1" s="133"/>
      <c r="AP1" s="133"/>
    </row>
    <row r="2" spans="1:42" ht="15" x14ac:dyDescent="0.25">
      <c r="A2" s="132"/>
      <c r="B2" s="133">
        <v>1991</v>
      </c>
      <c r="C2" s="133">
        <v>1992</v>
      </c>
      <c r="D2" s="133">
        <v>1993</v>
      </c>
      <c r="E2" s="133">
        <v>1994</v>
      </c>
      <c r="F2" s="133">
        <v>1995</v>
      </c>
      <c r="G2" s="133">
        <v>1996</v>
      </c>
      <c r="H2" s="133">
        <v>1997</v>
      </c>
      <c r="I2" s="133">
        <v>1998</v>
      </c>
      <c r="J2" s="133">
        <v>1999</v>
      </c>
      <c r="K2" s="133">
        <v>2000</v>
      </c>
      <c r="L2" s="133">
        <v>2001</v>
      </c>
      <c r="M2" s="133">
        <v>2002</v>
      </c>
      <c r="N2" s="133">
        <v>2003</v>
      </c>
      <c r="O2" s="133">
        <v>2004</v>
      </c>
      <c r="P2" s="133">
        <v>2005</v>
      </c>
      <c r="Q2" s="133">
        <v>2006</v>
      </c>
      <c r="R2" s="133">
        <v>2007</v>
      </c>
      <c r="S2" s="133">
        <v>2008</v>
      </c>
      <c r="T2" s="133">
        <v>2009</v>
      </c>
      <c r="U2" s="133">
        <v>2010</v>
      </c>
      <c r="V2" s="133">
        <v>2011</v>
      </c>
      <c r="W2" s="133">
        <v>2012</v>
      </c>
      <c r="X2" s="133">
        <v>2013</v>
      </c>
      <c r="Y2" s="133">
        <v>2014</v>
      </c>
      <c r="Z2" s="133">
        <v>2015</v>
      </c>
      <c r="AA2" s="133">
        <v>2016</v>
      </c>
      <c r="AB2" s="133">
        <v>2017</v>
      </c>
      <c r="AC2" s="133">
        <v>2018</v>
      </c>
      <c r="AD2" s="133">
        <v>2019</v>
      </c>
      <c r="AE2" s="133">
        <v>2020</v>
      </c>
      <c r="AF2" s="133">
        <v>2021</v>
      </c>
      <c r="AG2" s="133">
        <v>2022</v>
      </c>
      <c r="AH2" s="133">
        <v>2023</v>
      </c>
      <c r="AI2" s="133">
        <v>2024</v>
      </c>
      <c r="AJ2" s="133">
        <v>2025</v>
      </c>
      <c r="AK2" s="133">
        <v>2026</v>
      </c>
      <c r="AL2" s="133"/>
      <c r="AM2" s="133"/>
      <c r="AN2" s="133"/>
      <c r="AO2" s="133"/>
      <c r="AP2" s="133"/>
    </row>
    <row r="3" spans="1:42" ht="15" x14ac:dyDescent="0.25">
      <c r="A3" s="134"/>
      <c r="B3" s="135" t="s">
        <v>76</v>
      </c>
      <c r="C3" s="135" t="s">
        <v>77</v>
      </c>
      <c r="D3" s="135" t="s">
        <v>78</v>
      </c>
      <c r="E3" s="135" t="s">
        <v>79</v>
      </c>
      <c r="F3" s="135" t="s">
        <v>80</v>
      </c>
      <c r="G3" s="135" t="s">
        <v>81</v>
      </c>
      <c r="H3" s="135" t="s">
        <v>82</v>
      </c>
      <c r="I3" s="135" t="s">
        <v>83</v>
      </c>
      <c r="J3" s="135" t="s">
        <v>84</v>
      </c>
      <c r="K3" s="135" t="s">
        <v>85</v>
      </c>
      <c r="L3" s="135" t="s">
        <v>86</v>
      </c>
      <c r="M3" s="135" t="s">
        <v>87</v>
      </c>
      <c r="N3" s="135" t="s">
        <v>88</v>
      </c>
      <c r="O3" s="135" t="s">
        <v>89</v>
      </c>
      <c r="P3" s="135" t="s">
        <v>90</v>
      </c>
      <c r="Q3" s="135" t="s">
        <v>91</v>
      </c>
      <c r="R3" s="135" t="s">
        <v>92</v>
      </c>
      <c r="S3" s="135" t="s">
        <v>93</v>
      </c>
      <c r="T3" s="135" t="s">
        <v>94</v>
      </c>
      <c r="U3" s="135" t="s">
        <v>95</v>
      </c>
      <c r="V3" s="135" t="s">
        <v>126</v>
      </c>
      <c r="W3" s="135" t="s">
        <v>129</v>
      </c>
      <c r="X3" s="135" t="s">
        <v>130</v>
      </c>
      <c r="Y3" s="135" t="s">
        <v>131</v>
      </c>
      <c r="Z3" s="135" t="s">
        <v>132</v>
      </c>
      <c r="AA3" s="135" t="s">
        <v>91</v>
      </c>
      <c r="AB3" s="135" t="s">
        <v>92</v>
      </c>
      <c r="AC3" s="135" t="s">
        <v>93</v>
      </c>
      <c r="AD3" s="135" t="s">
        <v>94</v>
      </c>
      <c r="AE3" s="135" t="s">
        <v>95</v>
      </c>
      <c r="AF3" s="140"/>
      <c r="AG3" s="140"/>
      <c r="AH3" s="140"/>
      <c r="AI3" s="140"/>
      <c r="AJ3" s="140"/>
      <c r="AK3" s="140"/>
      <c r="AL3" s="140"/>
      <c r="AM3" s="140"/>
      <c r="AN3" s="140"/>
      <c r="AO3" s="140"/>
      <c r="AP3" s="140"/>
    </row>
    <row r="4" spans="1:42" ht="15" x14ac:dyDescent="0.25">
      <c r="A4" s="136" t="s">
        <v>28</v>
      </c>
      <c r="B4" s="243">
        <v>-13992.84</v>
      </c>
      <c r="C4" s="243">
        <v>-6481.61</v>
      </c>
      <c r="D4" s="243">
        <v>-11879.68</v>
      </c>
      <c r="E4" s="243">
        <v>-1155.25</v>
      </c>
      <c r="F4" s="243">
        <v>-9550.5300000000007</v>
      </c>
      <c r="G4" s="243">
        <v>-3036.53</v>
      </c>
      <c r="H4" s="243">
        <v>-13873.52</v>
      </c>
      <c r="I4" s="243">
        <v>-24659.84</v>
      </c>
      <c r="J4" s="243">
        <v>-23680.73</v>
      </c>
      <c r="K4" s="243">
        <v>-10092.86</v>
      </c>
      <c r="L4" s="243">
        <v>1247.8399999999999</v>
      </c>
      <c r="M4" s="243">
        <v>-9182.1299999999992</v>
      </c>
      <c r="N4" s="243">
        <v>-8182.7199999999993</v>
      </c>
      <c r="O4" s="243">
        <v>-11685.39</v>
      </c>
      <c r="P4" s="243">
        <v>-625.02</v>
      </c>
      <c r="Q4" s="243">
        <v>-24903.77</v>
      </c>
      <c r="R4" s="243">
        <v>-11795.63</v>
      </c>
      <c r="S4" s="243">
        <v>-18153.16</v>
      </c>
      <c r="T4" s="243">
        <v>-15922.5</v>
      </c>
      <c r="U4" s="243">
        <v>-16109.29</v>
      </c>
      <c r="V4" s="243">
        <v>-8241.0300000000007</v>
      </c>
      <c r="W4" s="243">
        <v>-24003.34</v>
      </c>
      <c r="X4" s="243">
        <v>-12045.21</v>
      </c>
      <c r="Y4" s="243">
        <v>-7889.98</v>
      </c>
      <c r="Z4" s="243">
        <v>-22646.06</v>
      </c>
      <c r="AA4" s="243">
        <v>-32673.250000000004</v>
      </c>
      <c r="AB4" s="243">
        <v>-24157.129744923099</v>
      </c>
      <c r="AC4" s="243">
        <v>986.37802205530204</v>
      </c>
      <c r="AD4" s="243">
        <v>-30201.386514441201</v>
      </c>
      <c r="AE4" s="307">
        <v>-950.83847050134204</v>
      </c>
      <c r="AF4" s="307">
        <v>-12716.791635963882</v>
      </c>
      <c r="AG4" s="307">
        <v>-5779.4314590614567</v>
      </c>
      <c r="AH4" s="307">
        <v>-12367.87787501088</v>
      </c>
      <c r="AI4" s="307">
        <v>-887.80962845580189</v>
      </c>
      <c r="AJ4" s="307">
        <v>-9940.892759756618</v>
      </c>
      <c r="AK4" s="307">
        <v>-2768.492798613278</v>
      </c>
    </row>
    <row r="5" spans="1:42" ht="15" x14ac:dyDescent="0.25">
      <c r="A5" s="136" t="s">
        <v>29</v>
      </c>
      <c r="B5" s="243">
        <v>-23066.65</v>
      </c>
      <c r="C5" s="243">
        <v>-5735.69</v>
      </c>
      <c r="D5" s="243">
        <v>9486.5300000000007</v>
      </c>
      <c r="E5" s="243">
        <v>-8625.67</v>
      </c>
      <c r="F5" s="243">
        <v>-4778.33</v>
      </c>
      <c r="G5" s="243">
        <v>-20941.439999999999</v>
      </c>
      <c r="H5" s="243">
        <v>-17372.900000000001</v>
      </c>
      <c r="I5" s="243">
        <v>14628.8</v>
      </c>
      <c r="J5" s="243">
        <v>-16739.25</v>
      </c>
      <c r="K5" s="243">
        <v>-12465.04</v>
      </c>
      <c r="L5" s="243">
        <v>-9121.0300000000007</v>
      </c>
      <c r="M5" s="243">
        <v>-7842.7</v>
      </c>
      <c r="N5" s="243">
        <v>-5553.06</v>
      </c>
      <c r="O5" s="243">
        <v>-10331.049999999999</v>
      </c>
      <c r="P5" s="243">
        <v>-2156.89</v>
      </c>
      <c r="Q5" s="243">
        <v>-9253.5300000000007</v>
      </c>
      <c r="R5" s="243">
        <v>-8907.6200000000008</v>
      </c>
      <c r="S5" s="243">
        <v>-4146.08</v>
      </c>
      <c r="T5" s="243">
        <v>-10053.94</v>
      </c>
      <c r="U5" s="243">
        <v>-6169.26</v>
      </c>
      <c r="V5" s="243">
        <v>-12262.1</v>
      </c>
      <c r="W5" s="243">
        <v>-20240.54</v>
      </c>
      <c r="X5" s="243">
        <v>-13770.15</v>
      </c>
      <c r="Y5" s="243">
        <v>-23709.22</v>
      </c>
      <c r="Z5" s="243">
        <v>-9771.52</v>
      </c>
      <c r="AA5" s="243">
        <v>-22627.83</v>
      </c>
      <c r="AB5" s="243">
        <v>-15455.982647396</v>
      </c>
      <c r="AC5" s="243">
        <v>-5874.9314387434297</v>
      </c>
      <c r="AD5" s="243">
        <v>-8465.6240510355201</v>
      </c>
      <c r="AE5" s="307">
        <v>-4676.6209284448596</v>
      </c>
      <c r="AF5" s="307">
        <v>-22525.036091181075</v>
      </c>
      <c r="AG5" s="307">
        <v>-5709.8542439644261</v>
      </c>
      <c r="AH5" s="307">
        <v>10151.250214067531</v>
      </c>
      <c r="AI5" s="307">
        <v>-8357.1780087885036</v>
      </c>
      <c r="AJ5" s="307">
        <v>-5055.4656898924968</v>
      </c>
      <c r="AK5" s="307">
        <v>-20671.990354897822</v>
      </c>
    </row>
    <row r="6" spans="1:42" ht="15" x14ac:dyDescent="0.25">
      <c r="A6" s="136" t="s">
        <v>30</v>
      </c>
      <c r="B6" s="243">
        <v>-33705.61</v>
      </c>
      <c r="C6" s="243">
        <v>-3047.14</v>
      </c>
      <c r="D6" s="243">
        <v>-5542.26</v>
      </c>
      <c r="E6" s="243">
        <v>-26611.49</v>
      </c>
      <c r="F6" s="243">
        <v>-24585.83</v>
      </c>
      <c r="G6" s="243">
        <v>-10146.9</v>
      </c>
      <c r="H6" s="243">
        <v>-24405.73</v>
      </c>
      <c r="I6" s="243">
        <v>-41618.44</v>
      </c>
      <c r="J6" s="243">
        <v>-20912.990000000002</v>
      </c>
      <c r="K6" s="243">
        <v>-15423.76</v>
      </c>
      <c r="L6" s="243">
        <v>-46979.05</v>
      </c>
      <c r="M6" s="243">
        <v>-13508.91</v>
      </c>
      <c r="N6" s="243">
        <v>-9448.42</v>
      </c>
      <c r="O6" s="243">
        <v>-15452.89</v>
      </c>
      <c r="P6" s="243">
        <v>-14123.49</v>
      </c>
      <c r="Q6" s="243">
        <v>-17224.810000000001</v>
      </c>
      <c r="R6" s="243">
        <v>-18184.02</v>
      </c>
      <c r="S6" s="243">
        <v>-16426.240000000002</v>
      </c>
      <c r="T6" s="243">
        <v>-16519.099999999999</v>
      </c>
      <c r="U6" s="243">
        <v>-21362.77</v>
      </c>
      <c r="V6" s="243">
        <v>-13940.29</v>
      </c>
      <c r="W6" s="243">
        <v>-25785.89</v>
      </c>
      <c r="X6" s="243">
        <v>-13573.85</v>
      </c>
      <c r="Y6" s="243">
        <v>-14951.78</v>
      </c>
      <c r="Z6" s="243">
        <v>-24381.87</v>
      </c>
      <c r="AA6" s="243">
        <v>-18517.05</v>
      </c>
      <c r="AB6" s="243">
        <v>-29967.9803990447</v>
      </c>
      <c r="AC6" s="243">
        <v>-3918.6748927239</v>
      </c>
      <c r="AD6" s="243">
        <v>3781.5865432528199</v>
      </c>
      <c r="AE6" s="307">
        <v>-165.47810841731501</v>
      </c>
      <c r="AF6" s="307">
        <v>-33272.751616104077</v>
      </c>
      <c r="AG6" s="307">
        <v>-3382.2040949199936</v>
      </c>
      <c r="AH6" s="307">
        <v>-5882.8062150550704</v>
      </c>
      <c r="AI6" s="307">
        <v>-27335.487086718771</v>
      </c>
      <c r="AJ6" s="307">
        <v>-24585.838939667974</v>
      </c>
      <c r="AK6" s="307">
        <v>-10146.901601292282</v>
      </c>
    </row>
    <row r="7" spans="1:42" ht="15" x14ac:dyDescent="0.25">
      <c r="A7" s="136" t="s">
        <v>31</v>
      </c>
      <c r="B7" s="243">
        <v>-39015.85</v>
      </c>
      <c r="C7" s="243">
        <v>-21031.759999999998</v>
      </c>
      <c r="D7" s="243">
        <v>-16615.57</v>
      </c>
      <c r="E7" s="243">
        <v>-28879.9</v>
      </c>
      <c r="F7" s="243">
        <v>-19677.02</v>
      </c>
      <c r="G7" s="243">
        <v>-31681.18</v>
      </c>
      <c r="H7" s="243">
        <v>-14106.09</v>
      </c>
      <c r="I7" s="243">
        <v>-11981.28</v>
      </c>
      <c r="J7" s="243">
        <v>-22555.18</v>
      </c>
      <c r="K7" s="306">
        <v>58147.94</v>
      </c>
      <c r="L7" s="243">
        <v>-64754.25</v>
      </c>
      <c r="M7" s="243">
        <v>-13812.43</v>
      </c>
      <c r="N7" s="243">
        <v>-19395.68</v>
      </c>
      <c r="O7" s="243">
        <v>-586.77</v>
      </c>
      <c r="P7" s="243">
        <v>-20977.03</v>
      </c>
      <c r="Q7" s="243">
        <v>-23670.04</v>
      </c>
      <c r="R7" s="243">
        <v>-22150.28</v>
      </c>
      <c r="S7" s="243">
        <v>-10326.36</v>
      </c>
      <c r="T7" s="243">
        <v>-17860.14</v>
      </c>
      <c r="U7" s="243">
        <v>-21034.77</v>
      </c>
      <c r="V7" s="243">
        <v>-16890.48</v>
      </c>
      <c r="W7" s="243">
        <v>-27783.88</v>
      </c>
      <c r="X7" s="243">
        <v>-24145.18</v>
      </c>
      <c r="Y7" s="243">
        <v>-25381.18</v>
      </c>
      <c r="Z7" s="243">
        <v>-22591.7</v>
      </c>
      <c r="AA7" s="243">
        <v>-21645.82</v>
      </c>
      <c r="AB7" s="243">
        <v>-27296.583863680899</v>
      </c>
      <c r="AC7" s="243">
        <v>-6866.69908386922</v>
      </c>
      <c r="AD7" s="243">
        <v>-4410.1040311918496</v>
      </c>
      <c r="AE7" s="307">
        <v>327.82876848779102</v>
      </c>
      <c r="AF7" s="307">
        <v>-38382.69309226537</v>
      </c>
      <c r="AG7" s="307">
        <v>-19157.315839774474</v>
      </c>
      <c r="AH7" s="307">
        <v>-15825.731008529852</v>
      </c>
      <c r="AI7" s="307">
        <v>-28334.892742945987</v>
      </c>
      <c r="AJ7" s="307">
        <v>-19127.16312840474</v>
      </c>
      <c r="AK7" s="307">
        <v>-31139.079518694656</v>
      </c>
    </row>
    <row r="8" spans="1:42" ht="15" x14ac:dyDescent="0.25">
      <c r="A8" s="136" t="s">
        <v>32</v>
      </c>
      <c r="B8" s="243">
        <v>-51818.12</v>
      </c>
      <c r="C8" s="243">
        <v>-30306.52</v>
      </c>
      <c r="D8" s="243">
        <v>-19176.75</v>
      </c>
      <c r="E8" s="243">
        <v>-31532.36</v>
      </c>
      <c r="F8" s="243">
        <v>-23549.29</v>
      </c>
      <c r="G8" s="243">
        <v>-4146.66</v>
      </c>
      <c r="H8" s="243">
        <v>-16730.79</v>
      </c>
      <c r="I8" s="243">
        <v>-20673.77</v>
      </c>
      <c r="J8" s="243">
        <v>-17359.86</v>
      </c>
      <c r="K8" s="306">
        <v>34052.53</v>
      </c>
      <c r="L8" s="243">
        <v>-1765.57</v>
      </c>
      <c r="M8" s="243">
        <v>-18956.11</v>
      </c>
      <c r="N8" s="243">
        <v>-19014.72</v>
      </c>
      <c r="O8" s="243">
        <v>-30134.37</v>
      </c>
      <c r="P8" s="243">
        <v>-22792.720000000001</v>
      </c>
      <c r="Q8" s="243">
        <v>2172.36</v>
      </c>
      <c r="R8" s="243">
        <v>-23229.32</v>
      </c>
      <c r="S8" s="243">
        <v>-30356.55</v>
      </c>
      <c r="T8" s="243">
        <v>-13175.48</v>
      </c>
      <c r="U8" s="243">
        <v>-26732.91</v>
      </c>
      <c r="V8" s="243">
        <v>-17628.59</v>
      </c>
      <c r="W8" s="243">
        <v>-22069.29</v>
      </c>
      <c r="X8" s="243">
        <v>-23365.38</v>
      </c>
      <c r="Y8" s="243">
        <v>-25143.87</v>
      </c>
      <c r="Z8" s="243">
        <v>-18314.48</v>
      </c>
      <c r="AA8" s="243">
        <v>-13939.42</v>
      </c>
      <c r="AB8" s="243">
        <v>-20988.2644553973</v>
      </c>
      <c r="AC8" s="243">
        <v>-18603.186557581801</v>
      </c>
      <c r="AD8" s="243">
        <v>-16873.5321986811</v>
      </c>
      <c r="AE8" s="307">
        <v>-10361.4585683532</v>
      </c>
      <c r="AF8" s="307">
        <v>-50887.631320712338</v>
      </c>
      <c r="AG8" s="307">
        <v>-30387.289657329489</v>
      </c>
      <c r="AH8" s="307">
        <v>-18698.473682347922</v>
      </c>
      <c r="AI8" s="307">
        <v>-31340.79179307193</v>
      </c>
      <c r="AJ8" s="307">
        <v>-23149.38402933412</v>
      </c>
      <c r="AK8" s="307">
        <v>-3871.6838395548953</v>
      </c>
    </row>
    <row r="9" spans="1:42" ht="15" x14ac:dyDescent="0.25">
      <c r="A9" s="136" t="s">
        <v>33</v>
      </c>
      <c r="B9" s="243">
        <v>-58467.88</v>
      </c>
      <c r="C9" s="243">
        <v>-30733.51</v>
      </c>
      <c r="D9" s="243">
        <v>-4318.26</v>
      </c>
      <c r="E9" s="243">
        <v>-21531.16</v>
      </c>
      <c r="F9" s="243">
        <v>-28169.48</v>
      </c>
      <c r="G9" s="243">
        <v>-21732.47</v>
      </c>
      <c r="H9" s="243">
        <v>-7585.14</v>
      </c>
      <c r="I9" s="243">
        <v>-14684.86</v>
      </c>
      <c r="J9" s="243">
        <v>-12904.59</v>
      </c>
      <c r="K9" s="243">
        <v>-17665.53</v>
      </c>
      <c r="L9" s="243">
        <v>-18500.439999999999</v>
      </c>
      <c r="M9" s="243">
        <v>-9684.68</v>
      </c>
      <c r="N9" s="243">
        <v>-3012.92</v>
      </c>
      <c r="O9" s="243">
        <v>-10715.84</v>
      </c>
      <c r="P9" s="243">
        <v>-17712.73</v>
      </c>
      <c r="Q9" s="243">
        <v>2141.1799999999998</v>
      </c>
      <c r="R9" s="243">
        <v>-20197.91</v>
      </c>
      <c r="S9" s="243">
        <v>-19463.48</v>
      </c>
      <c r="T9" s="243">
        <v>-14177.83</v>
      </c>
      <c r="U9" s="243">
        <v>-34892.61</v>
      </c>
      <c r="V9" s="243">
        <v>-20237.7</v>
      </c>
      <c r="W9" s="243">
        <v>-30452.13</v>
      </c>
      <c r="X9" s="243">
        <v>-27649.86</v>
      </c>
      <c r="Y9" s="243">
        <v>-30771.58</v>
      </c>
      <c r="Z9" s="243">
        <v>-30150.57</v>
      </c>
      <c r="AA9" s="243">
        <v>-27212.17</v>
      </c>
      <c r="AB9" s="243">
        <v>-17719.468187090199</v>
      </c>
      <c r="AC9" s="243">
        <v>-32379.981516299998</v>
      </c>
      <c r="AD9" s="243">
        <v>-23798.866425075099</v>
      </c>
      <c r="AE9" s="307">
        <v>-21929.7904675709</v>
      </c>
      <c r="AF9" s="307">
        <v>-57588.82165966952</v>
      </c>
      <c r="AG9" s="307">
        <v>-30452.014605047261</v>
      </c>
      <c r="AH9" s="307">
        <v>-3264.4045979033854</v>
      </c>
      <c r="AI9" s="307">
        <v>-21255.875008186722</v>
      </c>
      <c r="AJ9" s="307">
        <v>-27847.996348566438</v>
      </c>
      <c r="AK9" s="307">
        <v>-21458.307263186769</v>
      </c>
    </row>
    <row r="10" spans="1:42" ht="15" x14ac:dyDescent="0.25">
      <c r="A10" s="136" t="s">
        <v>34</v>
      </c>
      <c r="B10" s="243">
        <v>-45527.55</v>
      </c>
      <c r="C10" s="243">
        <v>-40924.839999999997</v>
      </c>
      <c r="D10" s="243">
        <v>-26415.35</v>
      </c>
      <c r="E10" s="243">
        <v>-21142.79</v>
      </c>
      <c r="F10" s="243">
        <v>-18928.52</v>
      </c>
      <c r="G10" s="243">
        <v>-9547.1299999999992</v>
      </c>
      <c r="H10" s="243">
        <v>-10268.6</v>
      </c>
      <c r="I10" s="243">
        <v>-18314.310000000001</v>
      </c>
      <c r="J10" s="243">
        <v>-15866.15</v>
      </c>
      <c r="K10" s="243">
        <v>-24552.41</v>
      </c>
      <c r="L10" s="243">
        <v>-25378.720000000001</v>
      </c>
      <c r="M10" s="243">
        <v>-17783.310000000001</v>
      </c>
      <c r="N10" s="243">
        <v>-18893.400000000001</v>
      </c>
      <c r="O10" s="243">
        <v>-12013.91</v>
      </c>
      <c r="P10" s="243">
        <v>-14996.41</v>
      </c>
      <c r="Q10" s="243">
        <v>2312.34</v>
      </c>
      <c r="R10" s="243">
        <v>-19286.71</v>
      </c>
      <c r="S10" s="243">
        <v>-10459.75</v>
      </c>
      <c r="T10" s="243">
        <v>-7610.67</v>
      </c>
      <c r="U10" s="243">
        <v>-27082.78</v>
      </c>
      <c r="V10" s="243">
        <v>-23468.240000000002</v>
      </c>
      <c r="W10" s="243">
        <v>-21989.32</v>
      </c>
      <c r="X10" s="243">
        <v>-37216.93</v>
      </c>
      <c r="Y10" s="243">
        <v>-22890.240000000002</v>
      </c>
      <c r="Z10" s="243">
        <v>-26678.54</v>
      </c>
      <c r="AA10" s="243">
        <v>-37337.760000000002</v>
      </c>
      <c r="AB10" s="243">
        <v>-18234.661357728201</v>
      </c>
      <c r="AC10" s="243">
        <v>-18848.620976413698</v>
      </c>
      <c r="AD10" s="243">
        <v>-23752.590631551499</v>
      </c>
      <c r="AE10" s="307">
        <v>-17288.250566251299</v>
      </c>
      <c r="AF10" s="307">
        <v>-44694.644503792435</v>
      </c>
      <c r="AG10" s="307">
        <v>-40747.534366473716</v>
      </c>
      <c r="AH10" s="307">
        <v>-26484.467621707838</v>
      </c>
      <c r="AI10" s="307">
        <v>-20874.592654772332</v>
      </c>
      <c r="AJ10" s="307">
        <v>-18911.758054829843</v>
      </c>
      <c r="AK10" s="307">
        <v>-9276.2293862018632</v>
      </c>
    </row>
    <row r="11" spans="1:42" ht="15" x14ac:dyDescent="0.25">
      <c r="A11" s="136" t="s">
        <v>35</v>
      </c>
      <c r="B11" s="243">
        <v>-38284.550000000003</v>
      </c>
      <c r="C11" s="243">
        <v>-44608.2</v>
      </c>
      <c r="D11" s="243">
        <v>-7385.01</v>
      </c>
      <c r="E11" s="243">
        <v>-28870.69</v>
      </c>
      <c r="F11" s="243">
        <v>-40249.08</v>
      </c>
      <c r="G11" s="243">
        <v>-10618.69</v>
      </c>
      <c r="H11" s="243">
        <v>-1978.44</v>
      </c>
      <c r="I11" s="243">
        <v>-19845.77</v>
      </c>
      <c r="J11" s="243">
        <v>-18154.62</v>
      </c>
      <c r="K11" s="243">
        <v>-19772.72</v>
      </c>
      <c r="L11" s="243">
        <v>-13172.57</v>
      </c>
      <c r="M11" s="243">
        <v>-14711.23</v>
      </c>
      <c r="N11" s="243">
        <v>-8049.13</v>
      </c>
      <c r="O11" s="243">
        <v>-10368.94</v>
      </c>
      <c r="P11" s="243">
        <v>-12309.37</v>
      </c>
      <c r="Q11" s="243">
        <v>39.44</v>
      </c>
      <c r="R11" s="243">
        <v>-13620.11</v>
      </c>
      <c r="S11" s="243">
        <v>-10787</v>
      </c>
      <c r="T11" s="243">
        <v>-15400.59</v>
      </c>
      <c r="U11" s="243">
        <v>-19577.23</v>
      </c>
      <c r="V11" s="243">
        <v>-13294.72</v>
      </c>
      <c r="W11" s="243">
        <v>-18039.79</v>
      </c>
      <c r="X11" s="243">
        <v>-23891.17</v>
      </c>
      <c r="Y11" s="243">
        <v>-13515.31</v>
      </c>
      <c r="Z11" s="243">
        <v>-23837.3</v>
      </c>
      <c r="AA11" s="243">
        <v>-19137.98</v>
      </c>
      <c r="AB11" s="243">
        <v>-15585.0350841859</v>
      </c>
      <c r="AC11" s="243">
        <v>-20413.8709456904</v>
      </c>
      <c r="AD11" s="243">
        <v>-17994.2774691737</v>
      </c>
      <c r="AE11" s="307">
        <v>-17687.800046524</v>
      </c>
      <c r="AF11" s="307">
        <v>-37223.178765369135</v>
      </c>
      <c r="AG11" s="307">
        <v>-44692.82013756482</v>
      </c>
      <c r="AH11" s="307">
        <v>-6504.853815477506</v>
      </c>
      <c r="AI11" s="307">
        <v>-28605.911066676501</v>
      </c>
      <c r="AJ11" s="307">
        <v>-39778.208828448704</v>
      </c>
      <c r="AK11" s="307">
        <v>-10349.31329802984</v>
      </c>
    </row>
    <row r="12" spans="1:42" ht="15" x14ac:dyDescent="0.25">
      <c r="A12" s="136" t="s">
        <v>36</v>
      </c>
      <c r="B12" s="243">
        <v>-33809.58</v>
      </c>
      <c r="C12" s="243">
        <v>-16622.16</v>
      </c>
      <c r="D12" s="243">
        <v>3945.51</v>
      </c>
      <c r="E12" s="243">
        <v>300.88</v>
      </c>
      <c r="F12" s="243">
        <v>1563.84</v>
      </c>
      <c r="G12" s="243">
        <v>-5383.09</v>
      </c>
      <c r="H12" s="243">
        <v>504.52999999999992</v>
      </c>
      <c r="I12" s="243">
        <v>-16785.490000000002</v>
      </c>
      <c r="J12" s="243">
        <v>8777.44</v>
      </c>
      <c r="K12" s="243">
        <v>-657.01</v>
      </c>
      <c r="L12" s="243">
        <v>-5117.63</v>
      </c>
      <c r="M12" s="243">
        <v>1316.94</v>
      </c>
      <c r="N12" s="243">
        <v>-3945.42</v>
      </c>
      <c r="O12" s="243">
        <v>2799.42</v>
      </c>
      <c r="P12" s="243">
        <v>-4356.05</v>
      </c>
      <c r="Q12" s="243">
        <v>247.66</v>
      </c>
      <c r="R12" s="243">
        <v>-1907.8</v>
      </c>
      <c r="S12" s="243">
        <v>1653.7</v>
      </c>
      <c r="T12" s="243">
        <v>450.63</v>
      </c>
      <c r="U12" s="243">
        <v>-4003.59</v>
      </c>
      <c r="V12" s="243">
        <v>-7858.03</v>
      </c>
      <c r="W12" s="243">
        <v>-6656.57</v>
      </c>
      <c r="X12" s="243">
        <v>-13139.52</v>
      </c>
      <c r="Y12" s="243">
        <v>-7823.54</v>
      </c>
      <c r="Z12" s="243">
        <v>-17949.41</v>
      </c>
      <c r="AA12" s="243">
        <v>-20019.5</v>
      </c>
      <c r="AB12" s="243">
        <v>-12576.9963398445</v>
      </c>
      <c r="AC12" s="243">
        <v>-12664.930500352801</v>
      </c>
      <c r="AD12" s="243">
        <v>-18758.4756487618</v>
      </c>
      <c r="AE12" s="307">
        <v>-1271.1078070926401</v>
      </c>
      <c r="AF12" s="307">
        <v>-33675.13949256151</v>
      </c>
      <c r="AG12" s="307">
        <v>-15970.136704665376</v>
      </c>
      <c r="AH12" s="307">
        <v>4542.9256994443858</v>
      </c>
      <c r="AI12" s="307">
        <v>562.06851045020051</v>
      </c>
      <c r="AJ12" s="307">
        <v>1833.2277344634888</v>
      </c>
      <c r="AK12" s="307">
        <v>-5116.0935499450079</v>
      </c>
    </row>
    <row r="13" spans="1:42" ht="15" x14ac:dyDescent="0.25">
      <c r="A13" s="136" t="s">
        <v>37</v>
      </c>
      <c r="B13" s="243">
        <v>-32333.61</v>
      </c>
      <c r="C13" s="243">
        <v>-9009.83</v>
      </c>
      <c r="D13" s="243">
        <v>-12627.35</v>
      </c>
      <c r="E13" s="243">
        <v>-6690.4</v>
      </c>
      <c r="F13" s="243">
        <v>-9599.01</v>
      </c>
      <c r="G13" s="243">
        <v>8451.01</v>
      </c>
      <c r="H13" s="243">
        <v>5772.08</v>
      </c>
      <c r="I13" s="243">
        <v>-14649.55</v>
      </c>
      <c r="J13" s="243">
        <v>11184.04</v>
      </c>
      <c r="K13" s="243">
        <v>-2521.87</v>
      </c>
      <c r="L13" s="243">
        <v>12298.72</v>
      </c>
      <c r="M13" s="243">
        <v>9114.2000000000007</v>
      </c>
      <c r="N13" s="243">
        <v>6969.05</v>
      </c>
      <c r="O13" s="243">
        <v>17399.669999999998</v>
      </c>
      <c r="P13" s="243">
        <v>17673.25</v>
      </c>
      <c r="Q13" s="243">
        <v>19239.099999999999</v>
      </c>
      <c r="R13" s="243">
        <v>145.59</v>
      </c>
      <c r="S13" s="243">
        <v>-3838.44</v>
      </c>
      <c r="T13" s="243">
        <v>-8089.09</v>
      </c>
      <c r="U13" s="243">
        <v>5318.45</v>
      </c>
      <c r="V13" s="243">
        <v>6872.32</v>
      </c>
      <c r="W13" s="243">
        <v>-3334.56</v>
      </c>
      <c r="X13" s="243">
        <v>-12937.79</v>
      </c>
      <c r="Y13" s="243">
        <v>9329.9699999999993</v>
      </c>
      <c r="Z13" s="243">
        <v>-7635.2</v>
      </c>
      <c r="AA13" s="243">
        <v>-6937.33</v>
      </c>
      <c r="AB13" s="243">
        <v>-2210.6542585727502</v>
      </c>
      <c r="AC13" s="243">
        <v>-11554.809205776501</v>
      </c>
      <c r="AD13" s="243">
        <v>-24732.557731564899</v>
      </c>
      <c r="AE13" s="307">
        <v>-12168.4335802975</v>
      </c>
      <c r="AF13" s="307">
        <v>-31928.530695924172</v>
      </c>
      <c r="AG13" s="307">
        <v>-8519.3758119119229</v>
      </c>
      <c r="AH13" s="307">
        <v>-12106.017656854398</v>
      </c>
      <c r="AI13" s="307">
        <v>-6436.5668373689241</v>
      </c>
      <c r="AJ13" s="307">
        <v>-9332.9014472755662</v>
      </c>
      <c r="AK13" s="307">
        <v>8713.0495676009614</v>
      </c>
    </row>
    <row r="14" spans="1:42" ht="15" x14ac:dyDescent="0.25">
      <c r="A14" s="136" t="s">
        <v>38</v>
      </c>
      <c r="B14" s="243">
        <v>-20906.669999999998</v>
      </c>
      <c r="C14" s="243">
        <v>-14470.42</v>
      </c>
      <c r="D14" s="243">
        <v>-7331.54</v>
      </c>
      <c r="E14" s="243">
        <v>-38727.230000000003</v>
      </c>
      <c r="F14" s="243">
        <v>11184.58</v>
      </c>
      <c r="G14" s="243">
        <v>10958.49</v>
      </c>
      <c r="H14" s="243">
        <v>-3769.28</v>
      </c>
      <c r="I14" s="243">
        <v>-15648.21</v>
      </c>
      <c r="J14" s="243">
        <v>-502.87000000000006</v>
      </c>
      <c r="K14" s="243">
        <v>16895.82</v>
      </c>
      <c r="L14" s="243">
        <v>3518.29</v>
      </c>
      <c r="M14" s="243">
        <v>1054.69</v>
      </c>
      <c r="N14" s="243">
        <v>1482.85</v>
      </c>
      <c r="O14" s="243">
        <v>-5352.91</v>
      </c>
      <c r="P14" s="243">
        <v>-22937.85</v>
      </c>
      <c r="Q14" s="243">
        <v>17257.41</v>
      </c>
      <c r="R14" s="243">
        <v>-4231.5</v>
      </c>
      <c r="S14" s="243">
        <v>-10308.18</v>
      </c>
      <c r="T14" s="243">
        <v>-12985.04</v>
      </c>
      <c r="U14" s="243">
        <v>-26999.58</v>
      </c>
      <c r="V14" s="243">
        <v>-8941.27</v>
      </c>
      <c r="W14" s="243">
        <v>-9109.74</v>
      </c>
      <c r="X14" s="243">
        <v>6431.84</v>
      </c>
      <c r="Y14" s="243">
        <v>-3333.55</v>
      </c>
      <c r="Z14" s="243">
        <v>-11237.22</v>
      </c>
      <c r="AA14" s="243">
        <v>-26772.84</v>
      </c>
      <c r="AB14" s="243">
        <v>-15736.705134989999</v>
      </c>
      <c r="AC14" s="243">
        <v>-25995.712616168701</v>
      </c>
      <c r="AD14" s="243">
        <v>-1037.7086195756301</v>
      </c>
      <c r="AE14" s="307">
        <v>-31726.571329096001</v>
      </c>
      <c r="AF14" s="307">
        <v>-20625.441646014424</v>
      </c>
      <c r="AG14" s="307">
        <v>-14505.944464038232</v>
      </c>
      <c r="AH14" s="307">
        <v>-9119.6226050883561</v>
      </c>
      <c r="AI14" s="307">
        <v>-38350.909631919611</v>
      </c>
      <c r="AJ14" s="307">
        <v>11444.495653053154</v>
      </c>
      <c r="AK14" s="307">
        <v>11218.8195284543</v>
      </c>
    </row>
    <row r="15" spans="1:42" ht="15" x14ac:dyDescent="0.25">
      <c r="A15" s="136" t="s">
        <v>39</v>
      </c>
      <c r="B15" s="243">
        <v>-13992.14</v>
      </c>
      <c r="C15" s="243">
        <v>-20105.689999999999</v>
      </c>
      <c r="D15" s="243">
        <v>-14927.94</v>
      </c>
      <c r="E15" s="243">
        <v>-22497.84</v>
      </c>
      <c r="F15" s="243">
        <v>-4758.17</v>
      </c>
      <c r="G15" s="243">
        <v>-4226.8999999999996</v>
      </c>
      <c r="H15" s="243">
        <v>-38098.730000000003</v>
      </c>
      <c r="I15" s="243">
        <v>-16883.66</v>
      </c>
      <c r="J15" s="243">
        <v>-19378.55</v>
      </c>
      <c r="K15" s="243">
        <v>-16600.650000000001</v>
      </c>
      <c r="L15" s="243">
        <v>-12671.76</v>
      </c>
      <c r="M15" s="243">
        <v>-11092.7</v>
      </c>
      <c r="N15" s="243">
        <v>-5906.56</v>
      </c>
      <c r="O15" s="243">
        <v>-11998.95</v>
      </c>
      <c r="P15" s="243">
        <v>-6220.38</v>
      </c>
      <c r="Q15" s="243">
        <v>5546.91</v>
      </c>
      <c r="R15" s="243">
        <v>-11664.96</v>
      </c>
      <c r="S15" s="243">
        <v>-10748.29</v>
      </c>
      <c r="T15" s="243">
        <v>-20606.98</v>
      </c>
      <c r="U15" s="243">
        <v>-11065.4</v>
      </c>
      <c r="V15" s="243">
        <v>-24628.93</v>
      </c>
      <c r="W15" s="243">
        <v>-2981.22</v>
      </c>
      <c r="X15" s="243">
        <v>-6650.16</v>
      </c>
      <c r="Y15" s="243">
        <v>1631.34</v>
      </c>
      <c r="Z15" s="243">
        <v>-9396.75</v>
      </c>
      <c r="AA15" s="243">
        <v>-13989.15</v>
      </c>
      <c r="AB15" s="243">
        <v>-12454.2512261587</v>
      </c>
      <c r="AC15" s="243">
        <v>-10832.440151339701</v>
      </c>
      <c r="AD15" s="243">
        <v>3929.9975641787801</v>
      </c>
      <c r="AE15" s="307">
        <v>-2402.85727398171</v>
      </c>
      <c r="AF15" s="307">
        <v>-11953.157158801489</v>
      </c>
      <c r="AG15" s="307">
        <v>-20113.240887616343</v>
      </c>
      <c r="AH15" s="307">
        <v>-17916.438668824514</v>
      </c>
      <c r="AI15" s="307">
        <v>-22497.844559537996</v>
      </c>
      <c r="AJ15" s="307">
        <v>-4758.1677618890162</v>
      </c>
      <c r="AK15" s="307">
        <v>-4226.9041518997192</v>
      </c>
    </row>
    <row r="21" spans="1:32" s="306" customFormat="1" ht="12.75" customHeight="1" x14ac:dyDescent="0.25"/>
    <row r="22" spans="1:32" s="306" customFormat="1" ht="12.75" customHeight="1" x14ac:dyDescent="0.25">
      <c r="A22" s="198"/>
      <c r="B22" s="310"/>
      <c r="C22" s="310"/>
      <c r="D22" s="310"/>
      <c r="E22" s="310"/>
      <c r="F22" s="310"/>
      <c r="G22" s="310"/>
      <c r="H22" s="310"/>
      <c r="I22" s="310"/>
      <c r="J22" s="310"/>
      <c r="K22" s="310"/>
      <c r="L22" s="310"/>
      <c r="M22" s="310"/>
      <c r="N22" s="310"/>
      <c r="O22" s="310"/>
      <c r="P22" s="310"/>
      <c r="Q22" s="310"/>
      <c r="R22" s="310"/>
      <c r="S22" s="310"/>
      <c r="T22" s="310"/>
      <c r="U22" s="310"/>
      <c r="V22" s="310"/>
      <c r="W22" s="310"/>
      <c r="X22" s="310"/>
      <c r="Y22" s="310"/>
      <c r="Z22" s="310"/>
      <c r="AF22" s="310"/>
    </row>
    <row r="23" spans="1:32" s="306" customFormat="1" ht="12.75" customHeight="1" x14ac:dyDescent="0.25">
      <c r="A23" s="198"/>
      <c r="B23" s="310"/>
      <c r="C23" s="310"/>
      <c r="D23" s="310"/>
      <c r="E23" s="310"/>
      <c r="F23" s="310"/>
      <c r="G23" s="310"/>
      <c r="H23" s="310"/>
      <c r="I23" s="310"/>
      <c r="J23" s="310"/>
      <c r="K23" s="310"/>
      <c r="L23" s="310"/>
      <c r="M23" s="310"/>
      <c r="N23" s="310"/>
      <c r="O23" s="310"/>
      <c r="P23" s="310"/>
      <c r="Q23" s="310"/>
      <c r="R23" s="310"/>
      <c r="S23" s="310"/>
      <c r="T23" s="310"/>
      <c r="U23" s="310"/>
      <c r="V23" s="310"/>
      <c r="W23" s="310"/>
      <c r="X23" s="310"/>
      <c r="Y23" s="310"/>
      <c r="Z23" s="310"/>
      <c r="AF23" s="310"/>
    </row>
    <row r="24" spans="1:32" s="306" customFormat="1" ht="12.75" customHeight="1" x14ac:dyDescent="0.25">
      <c r="A24" s="198"/>
      <c r="B24" s="310"/>
      <c r="C24" s="310"/>
      <c r="D24" s="310"/>
      <c r="E24" s="310"/>
      <c r="F24" s="310"/>
      <c r="G24" s="310"/>
      <c r="H24" s="310"/>
      <c r="I24" s="310"/>
      <c r="J24" s="310"/>
      <c r="K24" s="310"/>
      <c r="L24" s="310"/>
      <c r="M24" s="310"/>
      <c r="N24" s="310"/>
      <c r="O24" s="310"/>
      <c r="P24" s="310"/>
      <c r="Q24" s="310"/>
      <c r="R24" s="310"/>
      <c r="S24" s="310"/>
      <c r="T24" s="310"/>
      <c r="U24" s="310"/>
      <c r="V24" s="310"/>
      <c r="W24" s="310"/>
      <c r="X24" s="310"/>
      <c r="Y24" s="310"/>
      <c r="Z24" s="310"/>
      <c r="AF24" s="310"/>
    </row>
    <row r="25" spans="1:32" s="306" customFormat="1" ht="12.75" customHeight="1" x14ac:dyDescent="0.25">
      <c r="A25" s="198"/>
      <c r="B25" s="310"/>
      <c r="C25" s="310"/>
      <c r="D25" s="310"/>
      <c r="E25" s="310"/>
      <c r="F25" s="310"/>
      <c r="G25" s="310"/>
      <c r="H25" s="310"/>
      <c r="I25" s="310"/>
      <c r="J25" s="310"/>
      <c r="K25" s="310"/>
      <c r="L25" s="310"/>
      <c r="M25" s="310"/>
      <c r="N25" s="310"/>
      <c r="O25" s="310"/>
      <c r="P25" s="310"/>
      <c r="Q25" s="310"/>
      <c r="R25" s="310"/>
      <c r="S25" s="310"/>
      <c r="T25" s="310"/>
      <c r="U25" s="310"/>
      <c r="V25" s="310"/>
      <c r="W25" s="310"/>
      <c r="X25" s="310"/>
      <c r="Y25" s="310"/>
      <c r="Z25" s="310"/>
      <c r="AF25" s="310"/>
    </row>
    <row r="26" spans="1:32" s="306" customFormat="1" ht="12.75" customHeight="1" x14ac:dyDescent="0.25">
      <c r="A26" s="198"/>
      <c r="B26" s="310"/>
      <c r="C26" s="310"/>
      <c r="D26" s="310"/>
      <c r="E26" s="310"/>
      <c r="F26" s="310"/>
      <c r="G26" s="310"/>
      <c r="H26" s="310"/>
      <c r="I26" s="310"/>
      <c r="J26" s="310"/>
      <c r="K26" s="310"/>
      <c r="L26" s="310"/>
      <c r="M26" s="310"/>
      <c r="N26" s="310"/>
      <c r="O26" s="310"/>
      <c r="P26" s="310"/>
      <c r="Q26" s="310"/>
      <c r="R26" s="310"/>
      <c r="S26" s="310"/>
      <c r="T26" s="310"/>
      <c r="U26" s="310"/>
      <c r="V26" s="310"/>
      <c r="W26" s="310"/>
      <c r="X26" s="310"/>
      <c r="Y26" s="310"/>
      <c r="Z26" s="310"/>
      <c r="AF26" s="310"/>
    </row>
    <row r="27" spans="1:32" s="306" customFormat="1" ht="12.75" customHeight="1" x14ac:dyDescent="0.25">
      <c r="A27" s="198"/>
      <c r="B27" s="310"/>
      <c r="C27" s="310"/>
      <c r="D27" s="310"/>
      <c r="E27" s="310"/>
      <c r="F27" s="310"/>
      <c r="G27" s="310"/>
      <c r="H27" s="310"/>
      <c r="I27" s="310"/>
      <c r="J27" s="310"/>
      <c r="K27" s="310"/>
      <c r="L27" s="310"/>
      <c r="M27" s="310"/>
      <c r="N27" s="310"/>
      <c r="O27" s="310"/>
      <c r="P27" s="310"/>
      <c r="Q27" s="310"/>
      <c r="R27" s="310"/>
      <c r="S27" s="310"/>
      <c r="T27" s="310"/>
      <c r="U27" s="310"/>
      <c r="V27" s="310"/>
      <c r="W27" s="310"/>
      <c r="X27" s="310"/>
      <c r="Y27" s="310"/>
      <c r="Z27" s="310"/>
      <c r="AF27" s="310"/>
    </row>
    <row r="28" spans="1:32" s="306" customFormat="1" ht="12.75" customHeight="1" x14ac:dyDescent="0.25">
      <c r="A28" s="198"/>
      <c r="B28" s="310"/>
      <c r="C28" s="310"/>
      <c r="D28" s="310"/>
      <c r="E28" s="310"/>
      <c r="F28" s="310"/>
      <c r="G28" s="310"/>
      <c r="H28" s="310"/>
      <c r="I28" s="310"/>
      <c r="J28" s="310"/>
      <c r="K28" s="310"/>
      <c r="L28" s="310"/>
      <c r="M28" s="310"/>
      <c r="N28" s="310"/>
      <c r="O28" s="310"/>
      <c r="P28" s="310"/>
      <c r="Q28" s="310"/>
      <c r="R28" s="310"/>
      <c r="S28" s="310"/>
      <c r="T28" s="310"/>
      <c r="U28" s="310"/>
      <c r="V28" s="310"/>
      <c r="W28" s="310"/>
      <c r="X28" s="310"/>
      <c r="Y28" s="310"/>
      <c r="Z28" s="310"/>
      <c r="AF28" s="310"/>
    </row>
    <row r="29" spans="1:32" s="306" customFormat="1" ht="12.75" customHeight="1" x14ac:dyDescent="0.25">
      <c r="A29" s="198"/>
      <c r="B29" s="310"/>
      <c r="C29" s="310"/>
      <c r="D29" s="310"/>
      <c r="E29" s="310"/>
      <c r="F29" s="310"/>
      <c r="G29" s="310"/>
      <c r="H29" s="310"/>
      <c r="I29" s="310"/>
      <c r="J29" s="310"/>
      <c r="K29" s="310"/>
      <c r="L29" s="310"/>
      <c r="M29" s="310"/>
      <c r="N29" s="310"/>
      <c r="O29" s="310"/>
      <c r="P29" s="310"/>
      <c r="Q29" s="310"/>
      <c r="R29" s="310"/>
      <c r="S29" s="310"/>
      <c r="T29" s="310"/>
      <c r="U29" s="310"/>
      <c r="V29" s="310"/>
      <c r="W29" s="310"/>
      <c r="X29" s="310"/>
      <c r="Y29" s="310"/>
      <c r="Z29" s="310"/>
      <c r="AF29" s="310"/>
    </row>
    <row r="30" spans="1:32" s="306" customFormat="1" ht="12.75" customHeight="1" x14ac:dyDescent="0.25">
      <c r="A30" s="198"/>
      <c r="B30" s="310"/>
      <c r="C30" s="310"/>
      <c r="D30" s="310"/>
      <c r="E30" s="310"/>
      <c r="F30" s="310"/>
      <c r="G30" s="310"/>
      <c r="H30" s="310"/>
      <c r="I30" s="310"/>
      <c r="J30" s="310"/>
      <c r="K30" s="310"/>
      <c r="L30" s="310"/>
      <c r="M30" s="310"/>
      <c r="N30" s="310"/>
      <c r="O30" s="310"/>
      <c r="P30" s="310"/>
      <c r="Q30" s="310"/>
      <c r="R30" s="310"/>
      <c r="S30" s="310"/>
      <c r="T30" s="310"/>
      <c r="U30" s="310"/>
      <c r="V30" s="310"/>
      <c r="W30" s="310"/>
      <c r="X30" s="310"/>
      <c r="Y30" s="310"/>
      <c r="Z30" s="310"/>
      <c r="AF30" s="310"/>
    </row>
    <row r="31" spans="1:32" s="306" customFormat="1" ht="12.75" customHeight="1" x14ac:dyDescent="0.25">
      <c r="A31" s="198"/>
      <c r="B31" s="310"/>
      <c r="C31" s="310"/>
      <c r="D31" s="310"/>
      <c r="E31" s="310"/>
      <c r="F31" s="310"/>
      <c r="G31" s="310"/>
      <c r="H31" s="310"/>
      <c r="I31" s="310"/>
      <c r="J31" s="310"/>
      <c r="K31" s="310"/>
      <c r="L31" s="310"/>
      <c r="M31" s="310"/>
      <c r="N31" s="310"/>
      <c r="O31" s="310"/>
      <c r="P31" s="310"/>
      <c r="Q31" s="310"/>
      <c r="R31" s="310"/>
      <c r="S31" s="310"/>
      <c r="T31" s="310"/>
      <c r="U31" s="310"/>
      <c r="V31" s="310"/>
      <c r="W31" s="310"/>
      <c r="X31" s="310"/>
      <c r="Y31" s="310"/>
      <c r="Z31" s="310"/>
      <c r="AF31" s="310"/>
    </row>
    <row r="32" spans="1:32" s="306" customFormat="1" ht="12.75" customHeight="1" x14ac:dyDescent="0.25">
      <c r="A32" s="198"/>
      <c r="B32" s="310"/>
      <c r="C32" s="310"/>
      <c r="D32" s="310"/>
      <c r="E32" s="310"/>
      <c r="F32" s="310"/>
      <c r="G32" s="310"/>
      <c r="H32" s="310"/>
      <c r="I32" s="310"/>
      <c r="J32" s="310"/>
      <c r="K32" s="310"/>
      <c r="L32" s="310"/>
      <c r="M32" s="310"/>
      <c r="N32" s="310"/>
      <c r="O32" s="310"/>
      <c r="P32" s="310"/>
      <c r="Q32" s="310"/>
      <c r="R32" s="310"/>
      <c r="S32" s="310"/>
      <c r="T32" s="310"/>
      <c r="U32" s="310"/>
      <c r="V32" s="310"/>
      <c r="W32" s="310"/>
      <c r="X32" s="310"/>
      <c r="Y32" s="310"/>
      <c r="Z32" s="310"/>
      <c r="AF32" s="310"/>
    </row>
    <row r="33" spans="1:37" s="306" customFormat="1" ht="12.75" customHeight="1" x14ac:dyDescent="0.25">
      <c r="A33" s="198"/>
      <c r="B33" s="310"/>
      <c r="C33" s="310"/>
      <c r="D33" s="310"/>
      <c r="E33" s="310"/>
      <c r="F33" s="310"/>
      <c r="G33" s="310"/>
      <c r="H33" s="310"/>
      <c r="I33" s="310"/>
      <c r="J33" s="310"/>
      <c r="K33" s="310"/>
      <c r="L33" s="310"/>
      <c r="M33" s="310"/>
      <c r="N33" s="310"/>
      <c r="O33" s="310"/>
      <c r="P33" s="310"/>
      <c r="Q33" s="310"/>
      <c r="R33" s="310"/>
      <c r="S33" s="310"/>
      <c r="T33" s="310"/>
      <c r="U33" s="310"/>
      <c r="V33" s="310"/>
      <c r="W33" s="310"/>
      <c r="X33" s="310"/>
      <c r="Y33" s="310"/>
      <c r="Z33" s="310"/>
      <c r="AF33" s="310"/>
    </row>
    <row r="34" spans="1:37" s="306" customFormat="1" ht="12.75" customHeight="1" x14ac:dyDescent="0.25"/>
    <row r="35" spans="1:37" s="306" customFormat="1" ht="12.75" customHeight="1" x14ac:dyDescent="0.25"/>
    <row r="36" spans="1:37" s="306" customFormat="1" ht="12.75" customHeight="1" x14ac:dyDescent="0.25">
      <c r="B36" s="311"/>
      <c r="C36" s="311"/>
      <c r="D36" s="311"/>
      <c r="E36" s="311"/>
      <c r="F36" s="311"/>
      <c r="G36" s="311"/>
      <c r="H36" s="311"/>
      <c r="I36" s="311"/>
      <c r="J36" s="311"/>
      <c r="K36" s="311"/>
      <c r="L36" s="311"/>
      <c r="M36" s="311"/>
      <c r="N36" s="311"/>
      <c r="O36" s="311"/>
      <c r="P36" s="311"/>
      <c r="Q36" s="311"/>
      <c r="R36" s="311"/>
      <c r="S36" s="311"/>
      <c r="T36" s="311"/>
      <c r="U36" s="311"/>
      <c r="V36" s="311"/>
      <c r="W36" s="311"/>
      <c r="X36" s="311"/>
      <c r="Y36" s="311"/>
      <c r="Z36" s="311"/>
      <c r="AA36" s="311"/>
      <c r="AB36" s="311"/>
      <c r="AC36" s="311"/>
      <c r="AD36" s="311"/>
      <c r="AE36" s="311"/>
      <c r="AF36" s="311"/>
      <c r="AG36" s="311"/>
      <c r="AH36" s="311"/>
      <c r="AI36" s="311"/>
      <c r="AJ36" s="311"/>
      <c r="AK36" s="311"/>
    </row>
    <row r="37" spans="1:37" s="306" customFormat="1" ht="12.75" customHeight="1" x14ac:dyDescent="0.25">
      <c r="B37" s="311"/>
      <c r="C37" s="311"/>
      <c r="D37" s="311"/>
      <c r="E37" s="311"/>
      <c r="F37" s="311"/>
      <c r="G37" s="311"/>
      <c r="H37" s="311"/>
      <c r="I37" s="311"/>
      <c r="J37" s="311"/>
      <c r="K37" s="311"/>
      <c r="L37" s="311"/>
      <c r="M37" s="311"/>
      <c r="N37" s="311"/>
      <c r="O37" s="311"/>
      <c r="P37" s="311"/>
      <c r="Q37" s="311"/>
      <c r="R37" s="311"/>
      <c r="S37" s="311"/>
      <c r="T37" s="311"/>
      <c r="U37" s="311"/>
      <c r="V37" s="311"/>
      <c r="W37" s="311"/>
      <c r="X37" s="311"/>
      <c r="Y37" s="311"/>
      <c r="Z37" s="311"/>
      <c r="AA37" s="311"/>
      <c r="AB37" s="311"/>
      <c r="AC37" s="311"/>
      <c r="AD37" s="311"/>
      <c r="AE37" s="311"/>
      <c r="AF37" s="311"/>
      <c r="AG37" s="311"/>
      <c r="AH37" s="311"/>
      <c r="AI37" s="311"/>
      <c r="AJ37" s="311"/>
      <c r="AK37" s="311"/>
    </row>
    <row r="38" spans="1:37" s="306" customFormat="1" ht="12.75" customHeight="1" x14ac:dyDescent="0.25">
      <c r="B38" s="311"/>
      <c r="C38" s="311"/>
      <c r="D38" s="311"/>
      <c r="E38" s="311"/>
      <c r="F38" s="311"/>
      <c r="G38" s="311"/>
      <c r="H38" s="311"/>
      <c r="I38" s="311"/>
      <c r="J38" s="311"/>
      <c r="K38" s="311"/>
      <c r="L38" s="311"/>
      <c r="M38" s="311"/>
      <c r="N38" s="311"/>
      <c r="O38" s="311"/>
      <c r="P38" s="311"/>
      <c r="Q38" s="311"/>
      <c r="R38" s="311"/>
      <c r="S38" s="311"/>
      <c r="T38" s="311"/>
      <c r="U38" s="311"/>
      <c r="V38" s="311"/>
      <c r="W38" s="311"/>
      <c r="X38" s="311"/>
      <c r="Y38" s="311"/>
      <c r="Z38" s="311"/>
      <c r="AA38" s="311"/>
      <c r="AB38" s="311"/>
      <c r="AC38" s="311"/>
      <c r="AD38" s="311"/>
      <c r="AE38" s="311"/>
      <c r="AF38" s="311"/>
      <c r="AG38" s="311"/>
      <c r="AH38" s="311"/>
      <c r="AI38" s="311"/>
      <c r="AJ38" s="311"/>
      <c r="AK38" s="311"/>
    </row>
    <row r="39" spans="1:37" s="306" customFormat="1" ht="12.75" customHeight="1" x14ac:dyDescent="0.25">
      <c r="B39" s="311"/>
      <c r="C39" s="311"/>
      <c r="D39" s="311"/>
      <c r="E39" s="311"/>
      <c r="F39" s="311"/>
      <c r="G39" s="311"/>
      <c r="H39" s="311"/>
      <c r="I39" s="311"/>
      <c r="J39" s="311"/>
      <c r="K39" s="311"/>
      <c r="L39" s="311"/>
      <c r="M39" s="311"/>
      <c r="N39" s="311"/>
      <c r="O39" s="311"/>
      <c r="P39" s="311"/>
      <c r="Q39" s="311"/>
      <c r="R39" s="311"/>
      <c r="S39" s="311"/>
      <c r="T39" s="311"/>
      <c r="U39" s="311"/>
      <c r="V39" s="311"/>
      <c r="W39" s="311"/>
      <c r="X39" s="311"/>
      <c r="Y39" s="311"/>
      <c r="Z39" s="311"/>
      <c r="AA39" s="311"/>
      <c r="AB39" s="311"/>
      <c r="AC39" s="311"/>
      <c r="AD39" s="311"/>
      <c r="AE39" s="311"/>
      <c r="AF39" s="311"/>
      <c r="AG39" s="311"/>
      <c r="AH39" s="311"/>
      <c r="AI39" s="311"/>
      <c r="AJ39" s="311"/>
      <c r="AK39" s="311"/>
    </row>
    <row r="40" spans="1:37" s="306" customFormat="1" ht="12.75" customHeight="1" x14ac:dyDescent="0.25">
      <c r="B40" s="311"/>
      <c r="C40" s="311"/>
      <c r="D40" s="311"/>
      <c r="E40" s="311"/>
      <c r="F40" s="311"/>
      <c r="G40" s="311"/>
      <c r="H40" s="311"/>
      <c r="I40" s="311"/>
      <c r="J40" s="311"/>
      <c r="K40" s="311"/>
      <c r="L40" s="311"/>
      <c r="M40" s="311"/>
      <c r="N40" s="311"/>
      <c r="O40" s="311"/>
      <c r="P40" s="311"/>
      <c r="Q40" s="311"/>
      <c r="R40" s="311"/>
      <c r="S40" s="311"/>
      <c r="T40" s="311"/>
      <c r="U40" s="311"/>
      <c r="V40" s="311"/>
      <c r="W40" s="311"/>
      <c r="X40" s="311"/>
      <c r="Y40" s="311"/>
      <c r="Z40" s="311"/>
      <c r="AA40" s="311"/>
      <c r="AB40" s="311"/>
      <c r="AC40" s="311"/>
      <c r="AD40" s="311"/>
      <c r="AE40" s="311"/>
      <c r="AF40" s="311"/>
      <c r="AG40" s="311"/>
      <c r="AH40" s="311"/>
      <c r="AI40" s="311"/>
      <c r="AJ40" s="311"/>
      <c r="AK40" s="311"/>
    </row>
    <row r="41" spans="1:37" s="306" customFormat="1" ht="12.75" customHeight="1" x14ac:dyDescent="0.25">
      <c r="B41" s="311"/>
      <c r="C41" s="311"/>
      <c r="D41" s="311"/>
      <c r="E41" s="311"/>
      <c r="F41" s="311"/>
      <c r="G41" s="311"/>
      <c r="H41" s="311"/>
      <c r="I41" s="311"/>
      <c r="J41" s="311"/>
      <c r="K41" s="311"/>
      <c r="L41" s="311"/>
      <c r="M41" s="311"/>
      <c r="N41" s="311"/>
      <c r="O41" s="311"/>
      <c r="P41" s="311"/>
      <c r="Q41" s="311"/>
      <c r="R41" s="311"/>
      <c r="S41" s="311"/>
      <c r="T41" s="311"/>
      <c r="U41" s="311"/>
      <c r="V41" s="311"/>
      <c r="W41" s="311"/>
      <c r="X41" s="311"/>
      <c r="Y41" s="311"/>
      <c r="Z41" s="311"/>
      <c r="AA41" s="311"/>
      <c r="AB41" s="311"/>
      <c r="AC41" s="311"/>
      <c r="AD41" s="311"/>
      <c r="AE41" s="311"/>
      <c r="AF41" s="311"/>
      <c r="AG41" s="311"/>
      <c r="AH41" s="311"/>
      <c r="AI41" s="311"/>
      <c r="AJ41" s="311"/>
      <c r="AK41" s="311"/>
    </row>
    <row r="42" spans="1:37" s="306" customFormat="1" ht="12.75" customHeight="1" x14ac:dyDescent="0.25">
      <c r="B42" s="311"/>
      <c r="C42" s="311"/>
      <c r="D42" s="311"/>
      <c r="E42" s="311"/>
      <c r="F42" s="311"/>
      <c r="G42" s="311"/>
      <c r="H42" s="311"/>
      <c r="I42" s="311"/>
      <c r="J42" s="311"/>
      <c r="K42" s="311"/>
      <c r="L42" s="311"/>
      <c r="M42" s="311"/>
      <c r="N42" s="311"/>
      <c r="O42" s="311"/>
      <c r="P42" s="311"/>
      <c r="Q42" s="311"/>
      <c r="R42" s="311"/>
      <c r="S42" s="311"/>
      <c r="T42" s="311"/>
      <c r="U42" s="311"/>
      <c r="V42" s="311"/>
      <c r="W42" s="311"/>
      <c r="X42" s="311"/>
      <c r="Y42" s="311"/>
      <c r="Z42" s="311"/>
      <c r="AA42" s="311"/>
      <c r="AB42" s="311"/>
      <c r="AC42" s="311"/>
      <c r="AD42" s="311"/>
      <c r="AE42" s="311"/>
      <c r="AF42" s="311"/>
      <c r="AG42" s="311"/>
      <c r="AH42" s="311"/>
      <c r="AI42" s="311"/>
      <c r="AJ42" s="311"/>
      <c r="AK42" s="311"/>
    </row>
    <row r="43" spans="1:37" s="306" customFormat="1" ht="12.75" customHeight="1" x14ac:dyDescent="0.25">
      <c r="B43" s="311"/>
      <c r="C43" s="311"/>
      <c r="D43" s="311"/>
      <c r="E43" s="311"/>
      <c r="F43" s="311"/>
      <c r="G43" s="311"/>
      <c r="H43" s="311"/>
      <c r="I43" s="311"/>
      <c r="J43" s="311"/>
      <c r="K43" s="311"/>
      <c r="L43" s="311"/>
      <c r="M43" s="311"/>
      <c r="N43" s="311"/>
      <c r="O43" s="311"/>
      <c r="P43" s="311"/>
      <c r="Q43" s="311"/>
      <c r="R43" s="311"/>
      <c r="S43" s="311"/>
      <c r="T43" s="311"/>
      <c r="U43" s="311"/>
      <c r="V43" s="311"/>
      <c r="W43" s="311"/>
      <c r="X43" s="311"/>
      <c r="Y43" s="311"/>
      <c r="Z43" s="311"/>
      <c r="AA43" s="311"/>
      <c r="AB43" s="311"/>
      <c r="AC43" s="311"/>
      <c r="AD43" s="311"/>
      <c r="AE43" s="311"/>
      <c r="AF43" s="311"/>
      <c r="AG43" s="311"/>
      <c r="AH43" s="311"/>
      <c r="AI43" s="311"/>
      <c r="AJ43" s="311"/>
      <c r="AK43" s="311"/>
    </row>
    <row r="44" spans="1:37" s="306" customFormat="1" ht="12.75" customHeight="1" x14ac:dyDescent="0.25">
      <c r="B44" s="311"/>
      <c r="C44" s="311"/>
      <c r="D44" s="311"/>
      <c r="E44" s="311"/>
      <c r="F44" s="311"/>
      <c r="G44" s="311"/>
      <c r="H44" s="311"/>
      <c r="I44" s="311"/>
      <c r="J44" s="311"/>
      <c r="K44" s="311"/>
      <c r="L44" s="311"/>
      <c r="M44" s="311"/>
      <c r="N44" s="311"/>
      <c r="O44" s="311"/>
      <c r="P44" s="311"/>
      <c r="Q44" s="311"/>
      <c r="R44" s="311"/>
      <c r="S44" s="311"/>
      <c r="T44" s="311"/>
      <c r="U44" s="311"/>
      <c r="V44" s="311"/>
      <c r="W44" s="311"/>
      <c r="X44" s="311"/>
      <c r="Y44" s="311"/>
      <c r="Z44" s="311"/>
      <c r="AA44" s="311"/>
      <c r="AB44" s="311"/>
      <c r="AC44" s="311"/>
      <c r="AD44" s="311"/>
      <c r="AE44" s="311"/>
      <c r="AF44" s="311"/>
      <c r="AG44" s="311"/>
      <c r="AH44" s="311"/>
      <c r="AI44" s="311"/>
      <c r="AJ44" s="311"/>
      <c r="AK44" s="311"/>
    </row>
    <row r="45" spans="1:37" s="306" customFormat="1" ht="12.75" customHeight="1" x14ac:dyDescent="0.25">
      <c r="B45" s="311"/>
      <c r="C45" s="311"/>
      <c r="D45" s="311"/>
      <c r="E45" s="311"/>
      <c r="F45" s="311"/>
      <c r="G45" s="311"/>
      <c r="H45" s="311"/>
      <c r="I45" s="311"/>
      <c r="J45" s="311"/>
      <c r="K45" s="311"/>
      <c r="L45" s="311"/>
      <c r="M45" s="311"/>
      <c r="N45" s="311"/>
      <c r="O45" s="311"/>
      <c r="P45" s="311"/>
      <c r="Q45" s="311"/>
      <c r="R45" s="311"/>
      <c r="S45" s="311"/>
      <c r="T45" s="311"/>
      <c r="U45" s="311"/>
      <c r="V45" s="311"/>
      <c r="W45" s="311"/>
      <c r="X45" s="311"/>
      <c r="Y45" s="311"/>
      <c r="Z45" s="311"/>
      <c r="AA45" s="311"/>
      <c r="AB45" s="311"/>
      <c r="AC45" s="311"/>
      <c r="AD45" s="311"/>
      <c r="AE45" s="311"/>
      <c r="AF45" s="311"/>
      <c r="AG45" s="311"/>
      <c r="AH45" s="311"/>
      <c r="AI45" s="311"/>
      <c r="AJ45" s="311"/>
      <c r="AK45" s="311"/>
    </row>
    <row r="46" spans="1:37" s="306" customFormat="1" ht="12.75" customHeight="1" x14ac:dyDescent="0.25">
      <c r="B46" s="311"/>
      <c r="C46" s="311"/>
      <c r="D46" s="311"/>
      <c r="E46" s="311"/>
      <c r="F46" s="311"/>
      <c r="G46" s="311"/>
      <c r="H46" s="311"/>
      <c r="I46" s="311"/>
      <c r="J46" s="311"/>
      <c r="K46" s="311"/>
      <c r="L46" s="311"/>
      <c r="M46" s="311"/>
      <c r="N46" s="311"/>
      <c r="O46" s="311"/>
      <c r="P46" s="311"/>
      <c r="Q46" s="311"/>
      <c r="R46" s="311"/>
      <c r="S46" s="311"/>
      <c r="T46" s="311"/>
      <c r="U46" s="311"/>
      <c r="V46" s="311"/>
      <c r="W46" s="311"/>
      <c r="X46" s="311"/>
      <c r="Y46" s="311"/>
      <c r="Z46" s="311"/>
      <c r="AA46" s="311"/>
      <c r="AB46" s="311"/>
      <c r="AC46" s="311"/>
      <c r="AD46" s="311"/>
      <c r="AE46" s="311"/>
      <c r="AF46" s="311"/>
      <c r="AG46" s="311"/>
      <c r="AH46" s="311"/>
      <c r="AI46" s="311"/>
      <c r="AJ46" s="311"/>
      <c r="AK46" s="311"/>
    </row>
    <row r="47" spans="1:37" s="306" customFormat="1" ht="12.75" customHeight="1" x14ac:dyDescent="0.25">
      <c r="B47" s="311"/>
      <c r="C47" s="311"/>
      <c r="D47" s="311"/>
      <c r="E47" s="311"/>
      <c r="F47" s="311"/>
      <c r="G47" s="311"/>
      <c r="H47" s="311"/>
      <c r="I47" s="311"/>
      <c r="J47" s="311"/>
      <c r="K47" s="311"/>
      <c r="L47" s="311"/>
      <c r="M47" s="311"/>
      <c r="N47" s="311"/>
      <c r="O47" s="311"/>
      <c r="P47" s="311"/>
      <c r="Q47" s="311"/>
      <c r="R47" s="311"/>
      <c r="S47" s="311"/>
      <c r="T47" s="311"/>
      <c r="U47" s="311"/>
      <c r="V47" s="311"/>
      <c r="W47" s="311"/>
      <c r="X47" s="311"/>
      <c r="Y47" s="311"/>
      <c r="Z47" s="311"/>
      <c r="AA47" s="311"/>
      <c r="AB47" s="311"/>
      <c r="AC47" s="311"/>
      <c r="AD47" s="311"/>
      <c r="AE47" s="311"/>
      <c r="AF47" s="311"/>
      <c r="AG47" s="311"/>
      <c r="AH47" s="311"/>
      <c r="AI47" s="311"/>
      <c r="AJ47" s="311"/>
      <c r="AK47" s="311"/>
    </row>
    <row r="48" spans="1:37" s="306" customFormat="1" ht="12.75" customHeight="1" x14ac:dyDescent="0.25"/>
    <row r="49" spans="9:13" s="306" customFormat="1" ht="12.75" customHeight="1" x14ac:dyDescent="0.25"/>
    <row r="50" spans="9:13" s="306" customFormat="1" ht="12.75" customHeight="1" x14ac:dyDescent="0.25"/>
    <row r="51" spans="9:13" s="306" customFormat="1" ht="12.75" customHeight="1" x14ac:dyDescent="0.25"/>
    <row r="52" spans="9:13" s="306" customFormat="1" ht="12.75" customHeight="1" x14ac:dyDescent="0.25"/>
    <row r="53" spans="9:13" s="306" customFormat="1" ht="12.75" customHeight="1" x14ac:dyDescent="0.25"/>
    <row r="54" spans="9:13" s="306" customFormat="1" ht="12.75" customHeight="1" x14ac:dyDescent="0.25"/>
    <row r="55" spans="9:13" s="306" customFormat="1" ht="12.75" customHeight="1" x14ac:dyDescent="0.25">
      <c r="I55" s="312"/>
      <c r="K55" s="313"/>
      <c r="M55" s="314"/>
    </row>
    <row r="56" spans="9:13" s="306" customFormat="1" ht="12.75" customHeight="1" x14ac:dyDescent="0.25">
      <c r="I56" s="312"/>
      <c r="K56" s="313"/>
      <c r="M56" s="314"/>
    </row>
    <row r="57" spans="9:13" s="306" customFormat="1" ht="12.75" customHeight="1" x14ac:dyDescent="0.25">
      <c r="I57" s="312"/>
      <c r="K57" s="313"/>
      <c r="M57" s="314"/>
    </row>
    <row r="58" spans="9:13" s="306" customFormat="1" ht="12.75" customHeight="1" x14ac:dyDescent="0.25">
      <c r="I58" s="312"/>
      <c r="K58" s="313"/>
      <c r="M58" s="314"/>
    </row>
    <row r="59" spans="9:13" s="306" customFormat="1" ht="12.75" customHeight="1" x14ac:dyDescent="0.25">
      <c r="I59" s="312"/>
      <c r="K59" s="313"/>
      <c r="M59" s="314"/>
    </row>
    <row r="60" spans="9:13" s="306" customFormat="1" ht="12.75" customHeight="1" x14ac:dyDescent="0.25">
      <c r="I60" s="312"/>
      <c r="K60" s="313"/>
      <c r="M60" s="314"/>
    </row>
    <row r="61" spans="9:13" s="306" customFormat="1" ht="12.75" customHeight="1" x14ac:dyDescent="0.25">
      <c r="I61" s="312"/>
      <c r="K61" s="313"/>
      <c r="M61" s="314"/>
    </row>
    <row r="62" spans="9:13" s="306" customFormat="1" ht="12.75" customHeight="1" x14ac:dyDescent="0.25">
      <c r="I62" s="312"/>
      <c r="K62" s="313"/>
      <c r="M62" s="314"/>
    </row>
    <row r="63" spans="9:13" s="306" customFormat="1" ht="12.75" customHeight="1" x14ac:dyDescent="0.25">
      <c r="I63" s="312"/>
      <c r="K63" s="313"/>
      <c r="M63" s="314"/>
    </row>
    <row r="64" spans="9:13" s="306" customFormat="1" ht="12.75" customHeight="1" x14ac:dyDescent="0.25">
      <c r="I64" s="312"/>
      <c r="K64" s="313"/>
      <c r="M64" s="314"/>
    </row>
    <row r="65" spans="9:13" s="306" customFormat="1" ht="12.75" customHeight="1" x14ac:dyDescent="0.25">
      <c r="I65" s="312"/>
      <c r="K65" s="313"/>
      <c r="M65" s="314"/>
    </row>
    <row r="66" spans="9:13" s="306" customFormat="1" ht="12.75" customHeight="1" x14ac:dyDescent="0.25">
      <c r="I66" s="312"/>
      <c r="K66" s="313"/>
      <c r="M66" s="314"/>
    </row>
  </sheetData>
  <mergeCells count="1">
    <mergeCell ref="B1:AE1"/>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2"/>
  <dimension ref="A1:AP15"/>
  <sheetViews>
    <sheetView workbookViewId="0">
      <selection activeCell="L27" sqref="L27"/>
    </sheetView>
  </sheetViews>
  <sheetFormatPr defaultColWidth="18.7109375" defaultRowHeight="12.75" customHeight="1" x14ac:dyDescent="0.25"/>
  <cols>
    <col min="1" max="36" width="9.140625" customWidth="1"/>
    <col min="37" max="42" width="16.7109375" customWidth="1"/>
  </cols>
  <sheetData>
    <row r="1" spans="1:42" ht="15" x14ac:dyDescent="0.25">
      <c r="A1" s="132"/>
      <c r="B1" s="338"/>
      <c r="C1" s="338"/>
      <c r="D1" s="338"/>
      <c r="E1" s="338"/>
      <c r="F1" s="338"/>
      <c r="G1" s="338"/>
      <c r="H1" s="338"/>
      <c r="I1" s="338"/>
      <c r="J1" s="338"/>
      <c r="K1" s="338"/>
      <c r="L1" s="338"/>
      <c r="M1" s="338"/>
      <c r="N1" s="338"/>
      <c r="O1" s="338"/>
      <c r="P1" s="338"/>
      <c r="Q1" s="338"/>
      <c r="R1" s="338"/>
      <c r="S1" s="338"/>
      <c r="T1" s="338"/>
      <c r="U1" s="338"/>
      <c r="V1" s="338"/>
      <c r="W1" s="338"/>
      <c r="X1" s="338"/>
      <c r="Y1" s="338"/>
      <c r="Z1" s="338"/>
      <c r="AA1" s="338"/>
      <c r="AB1" s="338"/>
      <c r="AC1" s="338"/>
      <c r="AD1" s="338"/>
      <c r="AE1" s="338"/>
      <c r="AF1" s="133" t="s">
        <v>207</v>
      </c>
      <c r="AG1" s="133" t="s">
        <v>208</v>
      </c>
      <c r="AH1" s="133" t="s">
        <v>209</v>
      </c>
      <c r="AI1" s="133" t="s">
        <v>210</v>
      </c>
      <c r="AJ1" s="133" t="s">
        <v>211</v>
      </c>
      <c r="AK1" s="133" t="s">
        <v>212</v>
      </c>
      <c r="AL1" s="133"/>
      <c r="AM1" s="133"/>
      <c r="AN1" s="133"/>
      <c r="AO1" s="133"/>
      <c r="AP1" s="133"/>
    </row>
    <row r="2" spans="1:42" ht="15" x14ac:dyDescent="0.25">
      <c r="A2" s="132"/>
      <c r="B2" s="133">
        <v>1991</v>
      </c>
      <c r="C2" s="133">
        <v>1992</v>
      </c>
      <c r="D2" s="133">
        <v>1993</v>
      </c>
      <c r="E2" s="133">
        <v>1994</v>
      </c>
      <c r="F2" s="133">
        <v>1995</v>
      </c>
      <c r="G2" s="133">
        <v>1996</v>
      </c>
      <c r="H2" s="133">
        <v>1997</v>
      </c>
      <c r="I2" s="133">
        <v>1998</v>
      </c>
      <c r="J2" s="133">
        <v>1999</v>
      </c>
      <c r="K2" s="133">
        <v>2000</v>
      </c>
      <c r="L2" s="133">
        <v>2001</v>
      </c>
      <c r="M2" s="133">
        <v>2002</v>
      </c>
      <c r="N2" s="133">
        <v>2003</v>
      </c>
      <c r="O2" s="133">
        <v>2004</v>
      </c>
      <c r="P2" s="133">
        <v>2005</v>
      </c>
      <c r="Q2" s="133">
        <v>2006</v>
      </c>
      <c r="R2" s="133">
        <v>2007</v>
      </c>
      <c r="S2" s="133">
        <v>2008</v>
      </c>
      <c r="T2" s="133">
        <v>2009</v>
      </c>
      <c r="U2" s="133">
        <v>2010</v>
      </c>
      <c r="V2" s="133">
        <v>2011</v>
      </c>
      <c r="W2" s="133">
        <v>2012</v>
      </c>
      <c r="X2" s="133">
        <v>2013</v>
      </c>
      <c r="Y2" s="133">
        <v>2014</v>
      </c>
      <c r="Z2" s="133">
        <v>2015</v>
      </c>
      <c r="AA2" s="133">
        <v>2016</v>
      </c>
      <c r="AB2" s="133">
        <v>2017</v>
      </c>
      <c r="AC2" s="133">
        <v>2018</v>
      </c>
      <c r="AD2" s="133">
        <v>2019</v>
      </c>
      <c r="AE2" s="133">
        <v>2020</v>
      </c>
      <c r="AF2" s="133">
        <v>2021</v>
      </c>
      <c r="AG2" s="133">
        <v>2022</v>
      </c>
      <c r="AH2" s="133">
        <v>2023</v>
      </c>
      <c r="AI2" s="133">
        <v>2024</v>
      </c>
      <c r="AJ2" s="133">
        <v>2025</v>
      </c>
      <c r="AK2" s="133">
        <v>2026</v>
      </c>
      <c r="AL2" s="133"/>
      <c r="AM2" s="133"/>
      <c r="AN2" s="133"/>
      <c r="AO2" s="133"/>
      <c r="AP2" s="133"/>
    </row>
    <row r="3" spans="1:42" ht="15" x14ac:dyDescent="0.25">
      <c r="A3" s="134"/>
      <c r="B3" s="140" t="s">
        <v>76</v>
      </c>
      <c r="C3" s="140" t="s">
        <v>77</v>
      </c>
      <c r="D3" s="140" t="s">
        <v>78</v>
      </c>
      <c r="E3" s="140" t="s">
        <v>79</v>
      </c>
      <c r="F3" s="140" t="s">
        <v>80</v>
      </c>
      <c r="G3" s="140" t="s">
        <v>81</v>
      </c>
      <c r="H3" s="140" t="s">
        <v>82</v>
      </c>
      <c r="I3" s="140" t="s">
        <v>83</v>
      </c>
      <c r="J3" s="140" t="s">
        <v>84</v>
      </c>
      <c r="K3" s="140" t="s">
        <v>85</v>
      </c>
      <c r="L3" s="140" t="s">
        <v>86</v>
      </c>
      <c r="M3" s="140" t="s">
        <v>87</v>
      </c>
      <c r="N3" s="140" t="s">
        <v>88</v>
      </c>
      <c r="O3" s="140" t="s">
        <v>89</v>
      </c>
      <c r="P3" s="140" t="s">
        <v>90</v>
      </c>
      <c r="Q3" s="140" t="s">
        <v>91</v>
      </c>
      <c r="R3" s="140" t="s">
        <v>92</v>
      </c>
      <c r="S3" s="140" t="s">
        <v>93</v>
      </c>
      <c r="T3" s="140" t="s">
        <v>94</v>
      </c>
      <c r="U3" s="140" t="s">
        <v>95</v>
      </c>
      <c r="V3" s="140" t="s">
        <v>126</v>
      </c>
      <c r="W3" s="140" t="s">
        <v>129</v>
      </c>
      <c r="X3" s="140" t="s">
        <v>130</v>
      </c>
      <c r="Y3" s="140" t="s">
        <v>131</v>
      </c>
      <c r="Z3" s="140" t="s">
        <v>132</v>
      </c>
      <c r="AA3" s="135" t="s">
        <v>91</v>
      </c>
      <c r="AB3" s="135" t="s">
        <v>92</v>
      </c>
      <c r="AC3" s="135" t="s">
        <v>93</v>
      </c>
      <c r="AD3" s="135" t="s">
        <v>94</v>
      </c>
      <c r="AE3" s="135" t="s">
        <v>95</v>
      </c>
      <c r="AF3" s="140" t="s">
        <v>133</v>
      </c>
      <c r="AG3" s="140"/>
      <c r="AH3" s="140"/>
      <c r="AI3" s="140"/>
      <c r="AJ3" s="140"/>
      <c r="AK3" s="140"/>
      <c r="AL3" s="140"/>
      <c r="AM3" s="140"/>
      <c r="AN3" s="140"/>
      <c r="AO3" s="140"/>
      <c r="AP3" s="140"/>
    </row>
    <row r="4" spans="1:42" ht="15" x14ac:dyDescent="0.25">
      <c r="A4" s="136" t="s">
        <v>28</v>
      </c>
      <c r="B4" s="125">
        <v>30506.99</v>
      </c>
      <c r="C4" s="125">
        <v>18114.5</v>
      </c>
      <c r="D4" s="125">
        <v>101177.4</v>
      </c>
      <c r="E4" s="125">
        <v>19383.91</v>
      </c>
      <c r="F4" s="125">
        <v>30747.759999999998</v>
      </c>
      <c r="G4" s="125">
        <v>9813.48</v>
      </c>
      <c r="H4" s="125">
        <v>-4536.49</v>
      </c>
      <c r="I4" s="125">
        <v>13925.07</v>
      </c>
      <c r="J4" s="125">
        <v>62106.73</v>
      </c>
      <c r="K4" s="125">
        <v>30139.11</v>
      </c>
      <c r="L4" s="125">
        <v>34121.43</v>
      </c>
      <c r="M4" s="125">
        <v>292</v>
      </c>
      <c r="N4" s="125">
        <v>8365.93</v>
      </c>
      <c r="O4" s="125">
        <v>7298.07</v>
      </c>
      <c r="P4" s="125">
        <v>137147.5</v>
      </c>
      <c r="Q4" s="125">
        <v>5108.5200000000004</v>
      </c>
      <c r="R4" s="125">
        <v>9673.7900000000009</v>
      </c>
      <c r="S4" s="125">
        <v>13996.01</v>
      </c>
      <c r="T4" s="125">
        <v>3715.69</v>
      </c>
      <c r="U4" s="125">
        <v>41649.769999999997</v>
      </c>
      <c r="V4" s="243">
        <v>7626.73</v>
      </c>
      <c r="W4" s="243">
        <v>11469.9</v>
      </c>
      <c r="X4" s="243">
        <v>17213.599999999999</v>
      </c>
      <c r="Y4" s="243">
        <v>12568.14</v>
      </c>
      <c r="Z4" s="243">
        <v>17381.46</v>
      </c>
      <c r="AA4" s="243">
        <v>26231.24</v>
      </c>
      <c r="AB4" s="243">
        <v>33204.199999999997</v>
      </c>
      <c r="AC4" s="243">
        <v>2969.6010000000001</v>
      </c>
      <c r="AD4" s="243">
        <v>19397.919999999998</v>
      </c>
      <c r="AE4" s="243">
        <v>1177.1969999999999</v>
      </c>
      <c r="AF4" s="243">
        <v>30506.99</v>
      </c>
      <c r="AG4" s="243">
        <v>18114.5</v>
      </c>
      <c r="AH4" s="243">
        <v>101177.4</v>
      </c>
      <c r="AI4" s="243">
        <v>19383.91</v>
      </c>
      <c r="AJ4" s="243">
        <v>30747.759999999998</v>
      </c>
      <c r="AK4" s="243">
        <v>9813.48</v>
      </c>
    </row>
    <row r="5" spans="1:42" ht="15" x14ac:dyDescent="0.25">
      <c r="A5" s="136" t="s">
        <v>29</v>
      </c>
      <c r="B5" s="125">
        <v>44287.48</v>
      </c>
      <c r="C5" s="125">
        <v>29243.69</v>
      </c>
      <c r="D5" s="125">
        <v>221903.6</v>
      </c>
      <c r="E5" s="125">
        <v>10264.540000000001</v>
      </c>
      <c r="F5" s="125">
        <v>85662.35</v>
      </c>
      <c r="G5" s="125">
        <v>11232.76</v>
      </c>
      <c r="H5" s="125">
        <v>13169.32</v>
      </c>
      <c r="I5" s="125">
        <v>35386.32</v>
      </c>
      <c r="J5" s="125">
        <v>17077.07</v>
      </c>
      <c r="K5" s="125">
        <v>13379.72</v>
      </c>
      <c r="L5" s="125">
        <v>16086.82</v>
      </c>
      <c r="M5" s="125">
        <v>-865.68</v>
      </c>
      <c r="N5" s="125">
        <v>23462.68</v>
      </c>
      <c r="O5" s="125">
        <v>14080.21</v>
      </c>
      <c r="P5" s="125">
        <v>174582.2</v>
      </c>
      <c r="Q5" s="125">
        <v>11069.55</v>
      </c>
      <c r="R5" s="125">
        <v>-5668.48</v>
      </c>
      <c r="S5" s="125">
        <v>3018.38</v>
      </c>
      <c r="T5" s="125">
        <v>14690.07</v>
      </c>
      <c r="U5" s="125">
        <v>8820.2999999999993</v>
      </c>
      <c r="V5" s="243">
        <v>14744.76</v>
      </c>
      <c r="W5" s="243">
        <v>10635.69</v>
      </c>
      <c r="X5" s="243">
        <v>3610.49</v>
      </c>
      <c r="Y5" s="243">
        <v>19494.75</v>
      </c>
      <c r="Z5" s="243">
        <v>9079.82</v>
      </c>
      <c r="AA5" s="243">
        <v>9423.0560000000005</v>
      </c>
      <c r="AB5" s="243">
        <v>14433.45</v>
      </c>
      <c r="AC5" s="243">
        <v>2580.4749999999999</v>
      </c>
      <c r="AD5" s="243">
        <v>12939.13</v>
      </c>
      <c r="AE5" s="243">
        <v>-3275.25</v>
      </c>
      <c r="AF5" s="243">
        <v>44287.48</v>
      </c>
      <c r="AG5" s="243">
        <v>29243.69</v>
      </c>
      <c r="AH5" s="243">
        <v>221903.6</v>
      </c>
      <c r="AI5" s="243">
        <v>10264.540000000001</v>
      </c>
      <c r="AJ5" s="243">
        <v>85662.35</v>
      </c>
      <c r="AK5" s="243">
        <v>11232.76</v>
      </c>
    </row>
    <row r="6" spans="1:42" ht="15" x14ac:dyDescent="0.25">
      <c r="A6" s="136" t="s">
        <v>30</v>
      </c>
      <c r="B6" s="125">
        <v>37971.17</v>
      </c>
      <c r="C6" s="125">
        <v>61314.559999999998</v>
      </c>
      <c r="D6" s="125">
        <v>316431.3</v>
      </c>
      <c r="E6" s="125">
        <v>30523.22</v>
      </c>
      <c r="F6" s="125">
        <v>99089.59</v>
      </c>
      <c r="G6" s="125">
        <v>267.49</v>
      </c>
      <c r="H6" s="125">
        <v>21557.4</v>
      </c>
      <c r="I6" s="125">
        <v>29812.53</v>
      </c>
      <c r="J6" s="125">
        <v>17333.98</v>
      </c>
      <c r="K6" s="125">
        <v>4549.9399999999996</v>
      </c>
      <c r="L6" s="125">
        <v>29456.400000000001</v>
      </c>
      <c r="M6" s="125">
        <v>7591.99</v>
      </c>
      <c r="N6" s="125">
        <v>585.73</v>
      </c>
      <c r="O6" s="125">
        <v>5926.48</v>
      </c>
      <c r="P6" s="125">
        <v>168724.3</v>
      </c>
      <c r="Q6" s="125">
        <v>24415.85</v>
      </c>
      <c r="R6" s="125">
        <v>16086.63</v>
      </c>
      <c r="S6" s="125">
        <v>3199.61</v>
      </c>
      <c r="T6" s="125">
        <v>10915.78</v>
      </c>
      <c r="U6" s="125">
        <v>55120.93</v>
      </c>
      <c r="V6" s="243">
        <v>5334.91</v>
      </c>
      <c r="W6" s="243">
        <v>8302.3799999999992</v>
      </c>
      <c r="X6" s="243">
        <v>7619.22</v>
      </c>
      <c r="Y6" s="243">
        <v>-3134.31</v>
      </c>
      <c r="Z6" s="243">
        <v>2825.63</v>
      </c>
      <c r="AA6" s="243">
        <v>17701.61</v>
      </c>
      <c r="AB6" s="243">
        <v>10766.69</v>
      </c>
      <c r="AC6" s="243">
        <v>-2652.7</v>
      </c>
      <c r="AD6" s="243">
        <v>-4713.84</v>
      </c>
      <c r="AE6" s="243">
        <v>14927.82</v>
      </c>
      <c r="AF6" s="243">
        <v>37971.17</v>
      </c>
      <c r="AG6" s="243">
        <v>61314.559999999998</v>
      </c>
      <c r="AH6" s="243">
        <v>316431.3</v>
      </c>
      <c r="AI6" s="243">
        <v>30523.22</v>
      </c>
      <c r="AJ6" s="243">
        <v>99089.59</v>
      </c>
      <c r="AK6" s="243">
        <v>267.49</v>
      </c>
    </row>
    <row r="7" spans="1:42" ht="15" x14ac:dyDescent="0.25">
      <c r="A7" s="136" t="s">
        <v>31</v>
      </c>
      <c r="B7" s="125">
        <v>68507.240000000005</v>
      </c>
      <c r="C7" s="125">
        <v>34071.519999999997</v>
      </c>
      <c r="D7" s="125">
        <v>40680.47</v>
      </c>
      <c r="E7" s="125">
        <v>13752.67</v>
      </c>
      <c r="F7" s="125">
        <v>16017.17</v>
      </c>
      <c r="G7" s="125">
        <v>14181.34</v>
      </c>
      <c r="H7" s="125">
        <v>10908.59</v>
      </c>
      <c r="I7" s="125">
        <v>31157.61</v>
      </c>
      <c r="J7" s="125">
        <v>9207.7900000000009</v>
      </c>
      <c r="K7" s="315">
        <v>-60225.83</v>
      </c>
      <c r="L7" s="125">
        <v>53373.49</v>
      </c>
      <c r="M7" s="125">
        <v>10189.76</v>
      </c>
      <c r="N7" s="125">
        <v>22325.83</v>
      </c>
      <c r="O7" s="125">
        <v>12528.74</v>
      </c>
      <c r="P7" s="125">
        <v>16697.54</v>
      </c>
      <c r="Q7" s="125">
        <v>14457.51</v>
      </c>
      <c r="R7" s="125">
        <v>15693.35</v>
      </c>
      <c r="S7" s="125">
        <v>12190.09</v>
      </c>
      <c r="T7" s="125">
        <v>15191.18</v>
      </c>
      <c r="U7" s="125">
        <v>34110.879999999997</v>
      </c>
      <c r="V7" s="243">
        <v>18928.849999999999</v>
      </c>
      <c r="W7" s="243">
        <v>23699.87</v>
      </c>
      <c r="X7" s="243">
        <v>14320.2</v>
      </c>
      <c r="Y7" s="243">
        <v>23981.200000000001</v>
      </c>
      <c r="Z7" s="243">
        <v>12700.73</v>
      </c>
      <c r="AA7" s="243">
        <v>17837.46</v>
      </c>
      <c r="AB7" s="243">
        <v>12692.64</v>
      </c>
      <c r="AC7" s="243">
        <v>-8027.32</v>
      </c>
      <c r="AD7" s="243">
        <v>5617.3370000000004</v>
      </c>
      <c r="AE7" s="243">
        <v>29066.04</v>
      </c>
      <c r="AF7" s="243">
        <v>68507.240000000005</v>
      </c>
      <c r="AG7" s="243">
        <v>34071.519999999997</v>
      </c>
      <c r="AH7" s="243">
        <v>40680.47</v>
      </c>
      <c r="AI7" s="243">
        <v>13752.67</v>
      </c>
      <c r="AJ7" s="243">
        <v>16017.17</v>
      </c>
      <c r="AK7" s="243">
        <v>14181.34</v>
      </c>
    </row>
    <row r="8" spans="1:42" ht="15" x14ac:dyDescent="0.25">
      <c r="A8" s="136" t="s">
        <v>32</v>
      </c>
      <c r="B8" s="125">
        <v>35158.19</v>
      </c>
      <c r="C8" s="125">
        <v>30619.15</v>
      </c>
      <c r="D8" s="125">
        <v>51446</v>
      </c>
      <c r="E8" s="125">
        <v>147431.6</v>
      </c>
      <c r="F8" s="125">
        <v>31464.639999999999</v>
      </c>
      <c r="G8" s="125">
        <v>16225.47</v>
      </c>
      <c r="H8" s="125">
        <v>15987.51</v>
      </c>
      <c r="I8" s="125">
        <v>22762.44</v>
      </c>
      <c r="J8" s="125">
        <v>16884.13</v>
      </c>
      <c r="K8" s="315">
        <v>-18579.16</v>
      </c>
      <c r="L8" s="125">
        <v>766.58</v>
      </c>
      <c r="M8" s="125">
        <v>15059.68</v>
      </c>
      <c r="N8" s="125">
        <v>18966.650000000001</v>
      </c>
      <c r="O8" s="125">
        <v>6813.53</v>
      </c>
      <c r="P8" s="125">
        <v>10480.25</v>
      </c>
      <c r="Q8" s="125">
        <v>-4434.79</v>
      </c>
      <c r="R8" s="125">
        <v>13546.04</v>
      </c>
      <c r="S8" s="125">
        <v>14374</v>
      </c>
      <c r="T8" s="125">
        <v>20312.28</v>
      </c>
      <c r="U8" s="125">
        <v>24094.12</v>
      </c>
      <c r="V8" s="243">
        <v>17292.5</v>
      </c>
      <c r="W8" s="243">
        <v>26044.85</v>
      </c>
      <c r="X8" s="243">
        <v>20559.32</v>
      </c>
      <c r="Y8" s="243">
        <v>-2923.39</v>
      </c>
      <c r="Z8" s="243">
        <v>20669.8</v>
      </c>
      <c r="AA8" s="243">
        <v>13049.94</v>
      </c>
      <c r="AB8" s="243">
        <v>22040.82</v>
      </c>
      <c r="AC8" s="243">
        <v>10492.08</v>
      </c>
      <c r="AD8" s="243">
        <v>8221.7049999999999</v>
      </c>
      <c r="AE8" s="243">
        <v>-6398.94</v>
      </c>
      <c r="AF8" s="243">
        <v>35158.19</v>
      </c>
      <c r="AG8" s="243">
        <v>30619.15</v>
      </c>
      <c r="AH8" s="243">
        <v>51446</v>
      </c>
      <c r="AI8" s="243">
        <v>147431.6</v>
      </c>
      <c r="AJ8" s="243">
        <v>31464.639999999999</v>
      </c>
      <c r="AK8" s="243">
        <v>16225.47</v>
      </c>
    </row>
    <row r="9" spans="1:42" ht="15" x14ac:dyDescent="0.25">
      <c r="A9" s="136" t="s">
        <v>33</v>
      </c>
      <c r="B9" s="125">
        <v>38329.68</v>
      </c>
      <c r="C9" s="125">
        <v>17907.759999999998</v>
      </c>
      <c r="D9" s="125">
        <v>23242.54</v>
      </c>
      <c r="E9" s="125">
        <v>149014.20000000001</v>
      </c>
      <c r="F9" s="125">
        <v>25634.61</v>
      </c>
      <c r="G9" s="125">
        <v>16579.849999999999</v>
      </c>
      <c r="H9" s="125">
        <v>17054.27</v>
      </c>
      <c r="I9" s="125">
        <v>19070.2</v>
      </c>
      <c r="J9" s="125">
        <v>13258.2</v>
      </c>
      <c r="K9" s="315">
        <v>34340.01</v>
      </c>
      <c r="L9" s="125">
        <v>31236.12</v>
      </c>
      <c r="M9" s="125">
        <v>9425.77</v>
      </c>
      <c r="N9" s="125">
        <v>11861.14</v>
      </c>
      <c r="O9" s="125">
        <v>3252.88</v>
      </c>
      <c r="P9" s="125">
        <v>10676.41</v>
      </c>
      <c r="Q9" s="125">
        <v>-12562.7</v>
      </c>
      <c r="R9" s="125">
        <v>10949.8</v>
      </c>
      <c r="S9" s="125">
        <v>4907.59</v>
      </c>
      <c r="T9" s="125">
        <v>20479.099999999999</v>
      </c>
      <c r="U9" s="125">
        <v>23339.1</v>
      </c>
      <c r="V9" s="243">
        <v>14779.64</v>
      </c>
      <c r="W9" s="243">
        <v>10374.75</v>
      </c>
      <c r="X9" s="243">
        <v>15253.58</v>
      </c>
      <c r="Y9" s="243">
        <v>10872.37</v>
      </c>
      <c r="Z9" s="243">
        <v>19396.21</v>
      </c>
      <c r="AA9" s="243">
        <v>18288.060000000001</v>
      </c>
      <c r="AB9" s="243">
        <v>172.7841</v>
      </c>
      <c r="AC9" s="243">
        <v>6130.7309999999998</v>
      </c>
      <c r="AD9" s="243">
        <v>10946.7</v>
      </c>
      <c r="AE9" s="243">
        <v>-4761.8999999999996</v>
      </c>
      <c r="AF9" s="243">
        <v>38329.68</v>
      </c>
      <c r="AG9" s="243">
        <v>17907.759999999998</v>
      </c>
      <c r="AH9" s="243">
        <v>23242.54</v>
      </c>
      <c r="AI9" s="243">
        <v>149014.20000000001</v>
      </c>
      <c r="AJ9" s="243">
        <v>25634.61</v>
      </c>
      <c r="AK9" s="243">
        <v>16579.849999999999</v>
      </c>
    </row>
    <row r="10" spans="1:42" ht="15" x14ac:dyDescent="0.25">
      <c r="A10" s="136" t="s">
        <v>34</v>
      </c>
      <c r="B10" s="125">
        <v>37980.93</v>
      </c>
      <c r="C10" s="125">
        <v>46885.18</v>
      </c>
      <c r="D10" s="125">
        <v>38639.19</v>
      </c>
      <c r="E10" s="125">
        <v>161975.20000000001</v>
      </c>
      <c r="F10" s="125">
        <v>38319.440000000002</v>
      </c>
      <c r="G10" s="125">
        <v>19699.41</v>
      </c>
      <c r="H10" s="125">
        <v>17990.150000000001</v>
      </c>
      <c r="I10" s="125">
        <v>13171.86</v>
      </c>
      <c r="J10" s="125">
        <v>40615.339999999997</v>
      </c>
      <c r="K10" s="125">
        <v>26544.73</v>
      </c>
      <c r="L10" s="125">
        <v>25423.360000000001</v>
      </c>
      <c r="M10" s="125">
        <v>13888.55</v>
      </c>
      <c r="N10" s="125">
        <v>15145.76</v>
      </c>
      <c r="O10" s="125">
        <v>6602.35</v>
      </c>
      <c r="P10" s="125">
        <v>10079.290000000001</v>
      </c>
      <c r="Q10" s="125">
        <v>4508.5600000000004</v>
      </c>
      <c r="R10" s="125">
        <v>26234.18</v>
      </c>
      <c r="S10" s="125">
        <v>12146.38</v>
      </c>
      <c r="T10" s="125">
        <v>17391</v>
      </c>
      <c r="U10" s="125">
        <v>17513.43</v>
      </c>
      <c r="V10" s="243">
        <v>34483.599999999999</v>
      </c>
      <c r="W10" s="243">
        <v>45963.62</v>
      </c>
      <c r="X10" s="243">
        <v>28082.82</v>
      </c>
      <c r="Y10" s="243">
        <v>19215.400000000001</v>
      </c>
      <c r="Z10" s="243">
        <v>17710.52</v>
      </c>
      <c r="AA10" s="243">
        <v>20118.54</v>
      </c>
      <c r="AB10" s="243">
        <v>18059.009999999998</v>
      </c>
      <c r="AC10" s="243">
        <v>20378.21</v>
      </c>
      <c r="AD10" s="243">
        <v>15538.16</v>
      </c>
      <c r="AE10" s="243">
        <v>2618.683</v>
      </c>
      <c r="AF10" s="243">
        <v>37980.93</v>
      </c>
      <c r="AG10" s="243">
        <v>46885.18</v>
      </c>
      <c r="AH10" s="243">
        <v>38639.19</v>
      </c>
      <c r="AI10" s="243">
        <v>161975.20000000001</v>
      </c>
      <c r="AJ10" s="243">
        <v>38319.440000000002</v>
      </c>
      <c r="AK10" s="243">
        <v>19699.41</v>
      </c>
    </row>
    <row r="11" spans="1:42" ht="15" x14ac:dyDescent="0.25">
      <c r="A11" s="136" t="s">
        <v>35</v>
      </c>
      <c r="B11" s="125">
        <v>45930.45</v>
      </c>
      <c r="C11" s="125">
        <v>51271.1</v>
      </c>
      <c r="D11" s="125">
        <v>50551.040000000001</v>
      </c>
      <c r="E11" s="125">
        <v>39051.919999999998</v>
      </c>
      <c r="F11" s="125">
        <v>28866.65</v>
      </c>
      <c r="G11" s="125">
        <v>22441.75</v>
      </c>
      <c r="H11" s="125">
        <v>26153.24</v>
      </c>
      <c r="I11" s="125">
        <v>32817.9</v>
      </c>
      <c r="J11" s="125">
        <v>21528.35</v>
      </c>
      <c r="K11" s="125">
        <v>35833.64</v>
      </c>
      <c r="L11" s="125">
        <v>31181.18</v>
      </c>
      <c r="M11" s="125">
        <v>15630.2</v>
      </c>
      <c r="N11" s="125">
        <v>23108.51</v>
      </c>
      <c r="O11" s="125">
        <v>11401.25</v>
      </c>
      <c r="P11" s="125">
        <v>31261.94</v>
      </c>
      <c r="Q11" s="125">
        <v>3680.2</v>
      </c>
      <c r="R11" s="125">
        <v>14693.91</v>
      </c>
      <c r="S11" s="125">
        <v>25271.13</v>
      </c>
      <c r="T11" s="125">
        <v>24694.54</v>
      </c>
      <c r="U11" s="125">
        <v>21273.71</v>
      </c>
      <c r="V11" s="243">
        <v>24753.78</v>
      </c>
      <c r="W11" s="243">
        <v>25619.62</v>
      </c>
      <c r="X11" s="243">
        <v>36973.279999999999</v>
      </c>
      <c r="Y11" s="243">
        <v>26050.84</v>
      </c>
      <c r="Z11" s="243">
        <v>15603.83</v>
      </c>
      <c r="AA11" s="243">
        <v>22495.83</v>
      </c>
      <c r="AB11" s="243">
        <v>11813.36</v>
      </c>
      <c r="AC11" s="243">
        <v>21487.63</v>
      </c>
      <c r="AD11" s="243">
        <v>15174.26</v>
      </c>
      <c r="AE11" s="243">
        <v>1552.3019999999999</v>
      </c>
      <c r="AF11" s="243">
        <v>45930.45</v>
      </c>
      <c r="AG11" s="243">
        <v>51271.1</v>
      </c>
      <c r="AH11" s="243">
        <v>50551.040000000001</v>
      </c>
      <c r="AI11" s="243">
        <v>39051.919999999998</v>
      </c>
      <c r="AJ11" s="243">
        <v>28866.65</v>
      </c>
      <c r="AK11" s="243">
        <v>22441.75</v>
      </c>
    </row>
    <row r="12" spans="1:42" ht="15" x14ac:dyDescent="0.25">
      <c r="A12" s="136" t="s">
        <v>36</v>
      </c>
      <c r="B12" s="125">
        <v>44919.65</v>
      </c>
      <c r="C12" s="125">
        <v>38738.22</v>
      </c>
      <c r="D12" s="125">
        <v>36226.120000000003</v>
      </c>
      <c r="E12" s="125">
        <v>28125.51</v>
      </c>
      <c r="F12" s="125">
        <v>31235.99</v>
      </c>
      <c r="G12" s="125">
        <v>22335.02</v>
      </c>
      <c r="H12" s="125">
        <v>48394.02</v>
      </c>
      <c r="I12" s="125">
        <v>28478.59</v>
      </c>
      <c r="J12" s="125">
        <v>11490.88</v>
      </c>
      <c r="K12" s="125">
        <v>18042.580000000002</v>
      </c>
      <c r="L12" s="125">
        <v>23867.8</v>
      </c>
      <c r="M12" s="125">
        <v>14973.72</v>
      </c>
      <c r="N12" s="125">
        <v>17042.88</v>
      </c>
      <c r="O12" s="125">
        <v>23401.45</v>
      </c>
      <c r="P12" s="125">
        <v>6105.83</v>
      </c>
      <c r="Q12" s="125">
        <v>5082.1000000000004</v>
      </c>
      <c r="R12" s="125">
        <v>18601.37</v>
      </c>
      <c r="S12" s="125">
        <v>14475.64</v>
      </c>
      <c r="T12" s="125">
        <v>21351.42</v>
      </c>
      <c r="U12" s="125">
        <v>17486.38</v>
      </c>
      <c r="V12" s="243">
        <v>30457.65</v>
      </c>
      <c r="W12" s="243">
        <v>31318.21</v>
      </c>
      <c r="X12" s="243">
        <v>23158.26</v>
      </c>
      <c r="Y12" s="243">
        <v>13249.14</v>
      </c>
      <c r="Z12" s="243">
        <v>19108.810000000001</v>
      </c>
      <c r="AA12" s="243">
        <v>13422.62</v>
      </c>
      <c r="AB12" s="243">
        <v>16063.88</v>
      </c>
      <c r="AC12" s="243">
        <v>9231.8680000000004</v>
      </c>
      <c r="AD12" s="243">
        <v>25419.05</v>
      </c>
      <c r="AE12" s="243">
        <v>3718.3029999999999</v>
      </c>
      <c r="AF12" s="243">
        <v>44919.65</v>
      </c>
      <c r="AG12" s="243">
        <v>38738.22</v>
      </c>
      <c r="AH12" s="243">
        <v>36226.120000000003</v>
      </c>
      <c r="AI12" s="243">
        <v>28125.51</v>
      </c>
      <c r="AJ12" s="243">
        <v>31235.99</v>
      </c>
      <c r="AK12" s="243">
        <v>22335.02</v>
      </c>
    </row>
    <row r="13" spans="1:42" ht="15" x14ac:dyDescent="0.25">
      <c r="A13" s="136" t="s">
        <v>37</v>
      </c>
      <c r="B13" s="125">
        <v>34431.25</v>
      </c>
      <c r="C13" s="125">
        <v>38233.79</v>
      </c>
      <c r="D13" s="125">
        <v>25995.05</v>
      </c>
      <c r="E13" s="125">
        <v>33972.29</v>
      </c>
      <c r="F13" s="125">
        <v>22088.53</v>
      </c>
      <c r="G13" s="125">
        <v>19114.16</v>
      </c>
      <c r="H13" s="125">
        <v>8281.7099999999991</v>
      </c>
      <c r="I13" s="125">
        <v>40550</v>
      </c>
      <c r="J13" s="125">
        <v>-13924.2</v>
      </c>
      <c r="K13" s="125">
        <v>25102.02</v>
      </c>
      <c r="L13" s="125">
        <v>12988.98</v>
      </c>
      <c r="M13" s="125">
        <v>27751.98</v>
      </c>
      <c r="N13" s="125">
        <v>9392.48</v>
      </c>
      <c r="O13" s="125">
        <v>43769.36</v>
      </c>
      <c r="P13" s="125">
        <v>22534.61</v>
      </c>
      <c r="Q13" s="125">
        <v>16070.05</v>
      </c>
      <c r="R13" s="125">
        <v>21862.35</v>
      </c>
      <c r="S13" s="125">
        <v>21155.54</v>
      </c>
      <c r="T13" s="125">
        <v>17678.61</v>
      </c>
      <c r="U13" s="125">
        <v>24983.85</v>
      </c>
      <c r="V13" s="243">
        <v>30878.04</v>
      </c>
      <c r="W13" s="243">
        <v>34297.699999999997</v>
      </c>
      <c r="X13" s="243">
        <v>18700.16</v>
      </c>
      <c r="Y13" s="243">
        <v>16062.13</v>
      </c>
      <c r="Z13" s="243">
        <v>34167.33</v>
      </c>
      <c r="AA13" s="243">
        <v>35623.9</v>
      </c>
      <c r="AB13" s="243">
        <v>8942.3109999999997</v>
      </c>
      <c r="AC13" s="243">
        <v>22663.040000000001</v>
      </c>
      <c r="AD13" s="243">
        <v>18124.34</v>
      </c>
      <c r="AE13" s="243">
        <v>20913.310000000001</v>
      </c>
      <c r="AF13" s="243">
        <v>34431.25</v>
      </c>
      <c r="AG13" s="243">
        <v>38233.79</v>
      </c>
      <c r="AH13" s="243">
        <v>25995.05</v>
      </c>
      <c r="AI13" s="243">
        <v>33972.29</v>
      </c>
      <c r="AJ13" s="243">
        <v>22088.53</v>
      </c>
      <c r="AK13" s="243">
        <v>19114.16</v>
      </c>
    </row>
    <row r="14" spans="1:42" ht="15" x14ac:dyDescent="0.25">
      <c r="A14" s="136" t="s">
        <v>38</v>
      </c>
      <c r="B14" s="125">
        <v>35786.089999999997</v>
      </c>
      <c r="C14" s="125">
        <v>28035.02</v>
      </c>
      <c r="D14" s="125">
        <v>16972.13</v>
      </c>
      <c r="E14" s="125">
        <v>32303.91</v>
      </c>
      <c r="F14" s="125">
        <v>27994.34</v>
      </c>
      <c r="G14" s="125">
        <v>18408.46</v>
      </c>
      <c r="H14" s="125">
        <v>27646.93</v>
      </c>
      <c r="I14" s="125">
        <v>13904.86</v>
      </c>
      <c r="J14" s="125">
        <v>20082.03</v>
      </c>
      <c r="K14" s="125">
        <v>-4235.0600000000004</v>
      </c>
      <c r="L14" s="125">
        <v>5523.78</v>
      </c>
      <c r="M14" s="125">
        <v>13936.26</v>
      </c>
      <c r="N14" s="125">
        <v>18488.5</v>
      </c>
      <c r="O14" s="125">
        <v>53005.61</v>
      </c>
      <c r="P14" s="125">
        <v>26384.32</v>
      </c>
      <c r="Q14" s="125">
        <v>7465.81</v>
      </c>
      <c r="R14" s="125">
        <v>17107.009999999998</v>
      </c>
      <c r="S14" s="125">
        <v>28955.52</v>
      </c>
      <c r="T14" s="125">
        <v>31728.42</v>
      </c>
      <c r="U14" s="125">
        <v>37927.5</v>
      </c>
      <c r="V14" s="243">
        <v>37545.54</v>
      </c>
      <c r="W14" s="243">
        <v>26962.35</v>
      </c>
      <c r="X14" s="243">
        <v>24636.06</v>
      </c>
      <c r="Y14" s="243">
        <v>9137.3109999999997</v>
      </c>
      <c r="Z14" s="243">
        <v>11013.59</v>
      </c>
      <c r="AA14" s="243">
        <v>20702.34</v>
      </c>
      <c r="AB14" s="243">
        <v>12134.66</v>
      </c>
      <c r="AC14" s="243">
        <v>16070.9</v>
      </c>
      <c r="AD14" s="243">
        <v>21472.25</v>
      </c>
      <c r="AE14" s="243">
        <v>19997.52</v>
      </c>
      <c r="AF14" s="243">
        <v>35786.089999999997</v>
      </c>
      <c r="AG14" s="243">
        <v>28035.02</v>
      </c>
      <c r="AH14" s="243">
        <v>16972.13</v>
      </c>
      <c r="AI14" s="243">
        <v>32303.91</v>
      </c>
      <c r="AJ14" s="243">
        <v>27994.34</v>
      </c>
      <c r="AK14" s="243">
        <v>18408.46</v>
      </c>
    </row>
    <row r="15" spans="1:42" ht="15" x14ac:dyDescent="0.25">
      <c r="A15" s="136" t="s">
        <v>39</v>
      </c>
      <c r="B15" s="125">
        <v>28205.02</v>
      </c>
      <c r="C15" s="125">
        <v>40244.050000000003</v>
      </c>
      <c r="D15" s="125">
        <v>27561.95</v>
      </c>
      <c r="E15" s="125">
        <v>42930.92</v>
      </c>
      <c r="F15" s="125">
        <v>16896.400000000001</v>
      </c>
      <c r="G15" s="125">
        <v>5264.88</v>
      </c>
      <c r="H15" s="125">
        <v>14913.3</v>
      </c>
      <c r="I15" s="125">
        <v>20716.919999999998</v>
      </c>
      <c r="J15" s="125">
        <v>34099.57</v>
      </c>
      <c r="K15" s="125">
        <v>30479.97</v>
      </c>
      <c r="L15" s="125">
        <v>17711.990000000002</v>
      </c>
      <c r="M15" s="125">
        <v>14284.24</v>
      </c>
      <c r="N15" s="125">
        <v>19058.68</v>
      </c>
      <c r="O15" s="125">
        <v>32092.639999999999</v>
      </c>
      <c r="P15" s="125">
        <v>31069.23</v>
      </c>
      <c r="Q15" s="125">
        <v>-1133.73</v>
      </c>
      <c r="R15" s="125">
        <v>19942.03</v>
      </c>
      <c r="S15" s="125">
        <v>24682.87</v>
      </c>
      <c r="T15" s="125">
        <v>26541.93</v>
      </c>
      <c r="U15" s="125">
        <v>32755.09</v>
      </c>
      <c r="V15" s="243">
        <v>27805.68</v>
      </c>
      <c r="W15" s="243">
        <v>21076.7</v>
      </c>
      <c r="X15" s="243">
        <v>7059.53</v>
      </c>
      <c r="Y15" s="243">
        <v>18495.59</v>
      </c>
      <c r="Z15" s="243">
        <v>21641.05</v>
      </c>
      <c r="AA15" s="243">
        <v>26011.5</v>
      </c>
      <c r="AB15" s="243">
        <v>17063.05</v>
      </c>
      <c r="AC15" s="243">
        <v>26540.560000000001</v>
      </c>
      <c r="AD15" s="243">
        <v>19891.18</v>
      </c>
      <c r="AE15" s="243">
        <v>8793.6929999999993</v>
      </c>
      <c r="AF15" s="243">
        <v>28205.02</v>
      </c>
      <c r="AG15" s="243">
        <v>40244.050000000003</v>
      </c>
      <c r="AH15" s="243">
        <v>27561.95</v>
      </c>
      <c r="AI15" s="243">
        <v>42930.92</v>
      </c>
      <c r="AJ15" s="243">
        <v>16896.400000000001</v>
      </c>
      <c r="AK15" s="243">
        <v>5264.88</v>
      </c>
    </row>
  </sheetData>
  <mergeCells count="1">
    <mergeCell ref="B1:AE1"/>
  </mergeCell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dimension ref="A1:AP15"/>
  <sheetViews>
    <sheetView workbookViewId="0">
      <selection activeCell="P24" sqref="A24:P29"/>
    </sheetView>
  </sheetViews>
  <sheetFormatPr defaultColWidth="18.7109375" defaultRowHeight="12.75" customHeight="1" x14ac:dyDescent="0.25"/>
  <cols>
    <col min="1" max="36" width="9.140625" customWidth="1"/>
    <col min="37" max="42" width="16.7109375" customWidth="1"/>
  </cols>
  <sheetData>
    <row r="1" spans="1:42" ht="15" x14ac:dyDescent="0.25">
      <c r="A1" s="132"/>
      <c r="B1" s="338"/>
      <c r="C1" s="338"/>
      <c r="D1" s="338"/>
      <c r="E1" s="338"/>
      <c r="F1" s="338"/>
      <c r="G1" s="338"/>
      <c r="H1" s="338"/>
      <c r="I1" s="338"/>
      <c r="J1" s="338"/>
      <c r="K1" s="338"/>
      <c r="L1" s="338"/>
      <c r="M1" s="338"/>
      <c r="N1" s="338"/>
      <c r="O1" s="338"/>
      <c r="P1" s="338"/>
      <c r="Q1" s="338"/>
      <c r="R1" s="338"/>
      <c r="S1" s="338"/>
      <c r="T1" s="338"/>
      <c r="U1" s="338"/>
      <c r="V1" s="338"/>
      <c r="W1" s="338"/>
      <c r="X1" s="338"/>
      <c r="Y1" s="338"/>
      <c r="Z1" s="338"/>
      <c r="AA1" s="338"/>
      <c r="AB1" s="338"/>
      <c r="AC1" s="338"/>
      <c r="AD1" s="338"/>
      <c r="AE1" s="338"/>
      <c r="AF1" s="133" t="s">
        <v>207</v>
      </c>
      <c r="AG1" s="133" t="s">
        <v>208</v>
      </c>
      <c r="AH1" s="133" t="s">
        <v>209</v>
      </c>
      <c r="AI1" s="133" t="s">
        <v>210</v>
      </c>
      <c r="AJ1" s="133" t="s">
        <v>211</v>
      </c>
      <c r="AK1" s="133" t="s">
        <v>212</v>
      </c>
      <c r="AL1" s="133"/>
      <c r="AM1" s="133"/>
      <c r="AN1" s="133"/>
      <c r="AO1" s="133"/>
      <c r="AP1" s="133"/>
    </row>
    <row r="2" spans="1:42" ht="15" x14ac:dyDescent="0.25">
      <c r="A2" s="132"/>
      <c r="B2" s="133">
        <v>1991</v>
      </c>
      <c r="C2" s="133">
        <v>1992</v>
      </c>
      <c r="D2" s="133">
        <v>1993</v>
      </c>
      <c r="E2" s="133">
        <v>1994</v>
      </c>
      <c r="F2" s="133">
        <v>1995</v>
      </c>
      <c r="G2" s="133">
        <v>1996</v>
      </c>
      <c r="H2" s="133">
        <v>1997</v>
      </c>
      <c r="I2" s="133">
        <v>1998</v>
      </c>
      <c r="J2" s="133">
        <v>1999</v>
      </c>
      <c r="K2" s="133">
        <v>2000</v>
      </c>
      <c r="L2" s="133">
        <v>2001</v>
      </c>
      <c r="M2" s="133">
        <v>2002</v>
      </c>
      <c r="N2" s="133">
        <v>2003</v>
      </c>
      <c r="O2" s="133">
        <v>2004</v>
      </c>
      <c r="P2" s="133">
        <v>2005</v>
      </c>
      <c r="Q2" s="133">
        <v>2006</v>
      </c>
      <c r="R2" s="133">
        <v>2007</v>
      </c>
      <c r="S2" s="133">
        <v>2008</v>
      </c>
      <c r="T2" s="133">
        <v>2009</v>
      </c>
      <c r="U2" s="133">
        <v>2010</v>
      </c>
      <c r="V2" s="133">
        <v>2011</v>
      </c>
      <c r="W2" s="133">
        <v>2012</v>
      </c>
      <c r="X2" s="133">
        <v>2013</v>
      </c>
      <c r="Y2" s="133">
        <v>2014</v>
      </c>
      <c r="Z2" s="133">
        <v>2015</v>
      </c>
      <c r="AA2" s="133">
        <v>2016</v>
      </c>
      <c r="AB2" s="133">
        <v>2017</v>
      </c>
      <c r="AC2" s="133">
        <v>2018</v>
      </c>
      <c r="AD2" s="133">
        <v>2019</v>
      </c>
      <c r="AE2" s="133">
        <v>2020</v>
      </c>
      <c r="AF2" s="133">
        <v>2021</v>
      </c>
      <c r="AG2" s="133">
        <v>2022</v>
      </c>
      <c r="AH2" s="133">
        <v>2023</v>
      </c>
      <c r="AI2" s="133">
        <v>2024</v>
      </c>
      <c r="AJ2" s="133">
        <v>2025</v>
      </c>
      <c r="AK2" s="133">
        <v>2026</v>
      </c>
      <c r="AL2" s="133"/>
      <c r="AM2" s="133"/>
      <c r="AN2" s="133"/>
      <c r="AO2" s="133"/>
      <c r="AP2" s="133"/>
    </row>
    <row r="3" spans="1:42" ht="15" x14ac:dyDescent="0.25">
      <c r="A3" s="134"/>
      <c r="B3" s="135" t="s">
        <v>76</v>
      </c>
      <c r="C3" s="135" t="s">
        <v>77</v>
      </c>
      <c r="D3" s="135" t="s">
        <v>78</v>
      </c>
      <c r="E3" s="135" t="s">
        <v>79</v>
      </c>
      <c r="F3" s="135" t="s">
        <v>80</v>
      </c>
      <c r="G3" s="135" t="s">
        <v>81</v>
      </c>
      <c r="H3" s="135" t="s">
        <v>82</v>
      </c>
      <c r="I3" s="135" t="s">
        <v>83</v>
      </c>
      <c r="J3" s="135" t="s">
        <v>84</v>
      </c>
      <c r="K3" s="135" t="s">
        <v>85</v>
      </c>
      <c r="L3" s="135" t="s">
        <v>86</v>
      </c>
      <c r="M3" s="135" t="s">
        <v>87</v>
      </c>
      <c r="N3" s="135" t="s">
        <v>88</v>
      </c>
      <c r="O3" s="135" t="s">
        <v>89</v>
      </c>
      <c r="P3" s="135" t="s">
        <v>90</v>
      </c>
      <c r="Q3" s="135" t="s">
        <v>91</v>
      </c>
      <c r="R3" s="135" t="s">
        <v>92</v>
      </c>
      <c r="S3" s="135" t="s">
        <v>93</v>
      </c>
      <c r="T3" s="135" t="s">
        <v>94</v>
      </c>
      <c r="U3" s="135" t="s">
        <v>95</v>
      </c>
      <c r="V3" s="135" t="s">
        <v>126</v>
      </c>
      <c r="W3" s="135" t="s">
        <v>129</v>
      </c>
      <c r="X3" s="135" t="s">
        <v>130</v>
      </c>
      <c r="Y3" s="135" t="s">
        <v>131</v>
      </c>
      <c r="Z3" s="135" t="s">
        <v>132</v>
      </c>
      <c r="AA3" s="135" t="s">
        <v>91</v>
      </c>
      <c r="AB3" s="135" t="s">
        <v>92</v>
      </c>
      <c r="AC3" s="135" t="s">
        <v>93</v>
      </c>
      <c r="AD3" s="135" t="s">
        <v>94</v>
      </c>
      <c r="AE3" s="135" t="s">
        <v>95</v>
      </c>
      <c r="AF3" s="140" t="s">
        <v>126</v>
      </c>
      <c r="AG3" s="140" t="s">
        <v>129</v>
      </c>
      <c r="AH3" s="140" t="s">
        <v>130</v>
      </c>
      <c r="AI3" s="140" t="s">
        <v>131</v>
      </c>
      <c r="AJ3" s="140" t="s">
        <v>132</v>
      </c>
      <c r="AK3" s="140"/>
      <c r="AL3" s="140"/>
      <c r="AM3" s="140"/>
      <c r="AN3" s="140"/>
      <c r="AO3" s="140"/>
      <c r="AP3" s="140"/>
    </row>
    <row r="4" spans="1:42" ht="15" x14ac:dyDescent="0.25">
      <c r="A4" s="136" t="s">
        <v>28</v>
      </c>
      <c r="B4" s="305">
        <v>-1432</v>
      </c>
      <c r="C4" s="125">
        <v>-16688.599999999999</v>
      </c>
      <c r="D4" s="125">
        <v>33015.449999999997</v>
      </c>
      <c r="E4" s="125">
        <v>-30712.7</v>
      </c>
      <c r="F4" s="125">
        <v>-2297.0100000000002</v>
      </c>
      <c r="G4" s="125">
        <v>-5627.53</v>
      </c>
      <c r="H4" s="125">
        <v>-64680.9</v>
      </c>
      <c r="I4" s="125">
        <v>-113199</v>
      </c>
      <c r="J4" s="125">
        <v>36242.400000000001</v>
      </c>
      <c r="K4" s="125">
        <v>-10677.4</v>
      </c>
      <c r="L4" s="125">
        <v>8158.14</v>
      </c>
      <c r="M4" s="125">
        <v>1393.02</v>
      </c>
      <c r="N4" s="125">
        <v>10170</v>
      </c>
      <c r="O4" s="125">
        <v>3654.26</v>
      </c>
      <c r="P4" s="125">
        <v>8171.3</v>
      </c>
      <c r="Q4" s="125">
        <v>-29211.8</v>
      </c>
      <c r="R4" s="125">
        <v>-12486.2</v>
      </c>
      <c r="S4" s="125">
        <v>-4201.3100000000004</v>
      </c>
      <c r="T4" s="125">
        <v>-21987.200000000001</v>
      </c>
      <c r="U4" s="125">
        <v>21381.31</v>
      </c>
      <c r="V4" s="125">
        <v>-39100.5</v>
      </c>
      <c r="W4" s="125">
        <v>-31088.799999999999</v>
      </c>
      <c r="X4" s="125">
        <v>7306.74</v>
      </c>
      <c r="Y4" s="125">
        <v>-13319</v>
      </c>
      <c r="Z4" s="125">
        <v>-6398.39</v>
      </c>
      <c r="AA4" s="243">
        <v>-23134</v>
      </c>
      <c r="AB4" s="243">
        <v>-29637.9</v>
      </c>
      <c r="AC4" s="243">
        <v>-24356.3</v>
      </c>
      <c r="AD4" s="243">
        <v>-6126.01</v>
      </c>
      <c r="AE4" s="243">
        <v>-35965.1</v>
      </c>
      <c r="AF4" s="125">
        <v>-1432</v>
      </c>
      <c r="AG4" s="125">
        <v>-16688.599999999999</v>
      </c>
      <c r="AH4" s="125">
        <v>33015.449999999997</v>
      </c>
      <c r="AI4" s="125">
        <v>-30712.7</v>
      </c>
      <c r="AJ4" s="125">
        <v>-2297.0100000000002</v>
      </c>
      <c r="AK4" s="125">
        <v>-5627.53</v>
      </c>
    </row>
    <row r="5" spans="1:42" ht="15" x14ac:dyDescent="0.25">
      <c r="A5" s="136" t="s">
        <v>29</v>
      </c>
      <c r="B5" s="305">
        <v>-13894</v>
      </c>
      <c r="C5" s="125">
        <v>-22573.200000000001</v>
      </c>
      <c r="D5" s="125">
        <v>-17102.2</v>
      </c>
      <c r="E5" s="125">
        <v>-38901.800000000003</v>
      </c>
      <c r="F5" s="125">
        <v>-63575.199999999997</v>
      </c>
      <c r="G5" s="125">
        <v>-26557</v>
      </c>
      <c r="H5" s="125">
        <v>-43094.6</v>
      </c>
      <c r="I5" s="125">
        <v>-46804.4</v>
      </c>
      <c r="J5" s="125">
        <v>-20875.3</v>
      </c>
      <c r="K5" s="125">
        <v>-24365.8</v>
      </c>
      <c r="L5" s="125">
        <v>1185.57</v>
      </c>
      <c r="M5" s="125">
        <v>-25843.200000000001</v>
      </c>
      <c r="N5" s="125">
        <v>-4476.26</v>
      </c>
      <c r="O5" s="125">
        <v>-2368.2199999999998</v>
      </c>
      <c r="P5" s="125">
        <v>5907.98</v>
      </c>
      <c r="Q5" s="125">
        <v>-17978.400000000001</v>
      </c>
      <c r="R5" s="125">
        <v>-35601.699999999997</v>
      </c>
      <c r="S5" s="125">
        <v>-45103.8</v>
      </c>
      <c r="T5" s="125">
        <v>-5117.83</v>
      </c>
      <c r="U5" s="125">
        <v>-37283</v>
      </c>
      <c r="V5" s="125">
        <v>-15646.4</v>
      </c>
      <c r="W5" s="125">
        <v>-40071.800000000003</v>
      </c>
      <c r="X5" s="125">
        <v>-32633</v>
      </c>
      <c r="Y5" s="125">
        <v>-26703.3</v>
      </c>
      <c r="Z5" s="125">
        <v>-28727.5</v>
      </c>
      <c r="AA5" s="243">
        <v>-41463.300000000003</v>
      </c>
      <c r="AB5" s="243">
        <v>-12364.8</v>
      </c>
      <c r="AC5" s="243">
        <v>-17944.7</v>
      </c>
      <c r="AD5" s="243">
        <v>-30381.8</v>
      </c>
      <c r="AE5" s="243">
        <v>-39880.1</v>
      </c>
      <c r="AF5" s="125">
        <v>-13894</v>
      </c>
      <c r="AG5" s="125">
        <v>-22573.200000000001</v>
      </c>
      <c r="AH5" s="125">
        <v>-17102.2</v>
      </c>
      <c r="AI5" s="125">
        <v>-38901.800000000003</v>
      </c>
      <c r="AJ5" s="125">
        <v>-63575.199999999997</v>
      </c>
      <c r="AK5" s="125">
        <v>-26557</v>
      </c>
    </row>
    <row r="6" spans="1:42" ht="15" x14ac:dyDescent="0.25">
      <c r="A6" s="136" t="s">
        <v>30</v>
      </c>
      <c r="B6" s="305">
        <v>-34947</v>
      </c>
      <c r="C6" s="125">
        <v>-9445.14</v>
      </c>
      <c r="D6" s="125">
        <v>-51122.9</v>
      </c>
      <c r="E6" s="125">
        <v>-40193.5</v>
      </c>
      <c r="F6" s="125">
        <v>-34902</v>
      </c>
      <c r="G6" s="125">
        <v>-96095.9</v>
      </c>
      <c r="H6" s="125">
        <v>-38881.300000000003</v>
      </c>
      <c r="I6" s="125">
        <v>-9183.25</v>
      </c>
      <c r="J6" s="125">
        <v>-13153.3</v>
      </c>
      <c r="K6" s="125">
        <v>-27913.9</v>
      </c>
      <c r="L6" s="125">
        <v>-37945.300000000003</v>
      </c>
      <c r="M6" s="125">
        <v>-37232.5</v>
      </c>
      <c r="N6" s="125">
        <v>-84151.1</v>
      </c>
      <c r="O6" s="125">
        <v>-52822.8</v>
      </c>
      <c r="P6" s="125">
        <v>-62375.4</v>
      </c>
      <c r="Q6" s="125">
        <v>-22702.799999999999</v>
      </c>
      <c r="R6" s="125">
        <v>-24410.799999999999</v>
      </c>
      <c r="S6" s="125">
        <v>-35779.199999999997</v>
      </c>
      <c r="T6" s="125">
        <v>-52189.599999999999</v>
      </c>
      <c r="U6" s="125">
        <v>-44594.1</v>
      </c>
      <c r="V6" s="125">
        <v>-46276.9</v>
      </c>
      <c r="W6" s="125">
        <v>-41178.5</v>
      </c>
      <c r="X6" s="125">
        <v>-54098.8</v>
      </c>
      <c r="Y6" s="125">
        <v>-94386.7</v>
      </c>
      <c r="Z6" s="125">
        <v>-68116</v>
      </c>
      <c r="AA6" s="243">
        <v>-21329.7</v>
      </c>
      <c r="AB6" s="243">
        <v>-45133.599999999999</v>
      </c>
      <c r="AC6" s="243">
        <v>-41104</v>
      </c>
      <c r="AD6" s="243">
        <v>-52287.5</v>
      </c>
      <c r="AE6" s="243">
        <v>-39996.5</v>
      </c>
      <c r="AF6" s="125">
        <v>-34947</v>
      </c>
      <c r="AG6" s="125">
        <v>-9445.14</v>
      </c>
      <c r="AH6" s="125">
        <v>-51122.9</v>
      </c>
      <c r="AI6" s="125">
        <v>-40193.5</v>
      </c>
      <c r="AJ6" s="125">
        <v>-34902</v>
      </c>
      <c r="AK6" s="125">
        <v>-96095.9</v>
      </c>
    </row>
    <row r="7" spans="1:42" ht="15" x14ac:dyDescent="0.25">
      <c r="A7" s="136" t="s">
        <v>31</v>
      </c>
      <c r="B7" s="305">
        <v>-59116</v>
      </c>
      <c r="C7" s="125">
        <v>-58070.1</v>
      </c>
      <c r="D7" s="125">
        <v>-46224.3</v>
      </c>
      <c r="E7" s="125">
        <v>-45231.1</v>
      </c>
      <c r="F7" s="125">
        <v>-21337.200000000001</v>
      </c>
      <c r="G7" s="125">
        <v>-46392</v>
      </c>
      <c r="H7" s="125">
        <v>-46931.7</v>
      </c>
      <c r="I7" s="125">
        <v>-10393.9</v>
      </c>
      <c r="J7" s="125">
        <v>-22183.3</v>
      </c>
      <c r="K7" s="125">
        <v>-50360.9</v>
      </c>
      <c r="L7" s="125">
        <v>-34244.300000000003</v>
      </c>
      <c r="M7" s="125">
        <v>-28298.6</v>
      </c>
      <c r="N7" s="125">
        <v>-23057</v>
      </c>
      <c r="O7" s="125">
        <v>-23652.6</v>
      </c>
      <c r="P7" s="125">
        <v>-18731.3</v>
      </c>
      <c r="Q7" s="125">
        <v>-34493</v>
      </c>
      <c r="R7" s="125">
        <v>-34719.1</v>
      </c>
      <c r="S7" s="125">
        <v>-39354.300000000003</v>
      </c>
      <c r="T7" s="125">
        <v>-36816.5</v>
      </c>
      <c r="U7" s="125">
        <v>-31096.5</v>
      </c>
      <c r="V7" s="125">
        <v>-26820.7</v>
      </c>
      <c r="W7" s="125">
        <v>-39596.6</v>
      </c>
      <c r="X7" s="125">
        <v>-38490.6</v>
      </c>
      <c r="Y7" s="125">
        <v>-7432.97</v>
      </c>
      <c r="Z7" s="125">
        <v>-6864.45</v>
      </c>
      <c r="AA7" s="243">
        <v>-16915.599999999999</v>
      </c>
      <c r="AB7" s="243">
        <v>-37536.199999999997</v>
      </c>
      <c r="AC7" s="243">
        <v>-51675.3</v>
      </c>
      <c r="AD7" s="243">
        <v>-49056.5</v>
      </c>
      <c r="AE7" s="243">
        <v>3832.3470000000002</v>
      </c>
      <c r="AF7" s="125">
        <v>-59116</v>
      </c>
      <c r="AG7" s="125">
        <v>-58070.1</v>
      </c>
      <c r="AH7" s="125">
        <v>-46224.3</v>
      </c>
      <c r="AI7" s="125">
        <v>-45231.1</v>
      </c>
      <c r="AJ7" s="125">
        <v>-21337.200000000001</v>
      </c>
      <c r="AK7" s="125">
        <v>-46392</v>
      </c>
    </row>
    <row r="8" spans="1:42" ht="15" x14ac:dyDescent="0.25">
      <c r="A8" s="136" t="s">
        <v>32</v>
      </c>
      <c r="B8" s="305">
        <v>-19012</v>
      </c>
      <c r="C8" s="125">
        <v>-19098.7</v>
      </c>
      <c r="D8" s="125">
        <v>-31252.7</v>
      </c>
      <c r="E8" s="125">
        <v>-147962</v>
      </c>
      <c r="F8" s="125">
        <v>-29909.5</v>
      </c>
      <c r="G8" s="125">
        <v>-28129.3</v>
      </c>
      <c r="H8" s="125">
        <v>-49914.6</v>
      </c>
      <c r="I8" s="125">
        <v>-34603.4</v>
      </c>
      <c r="J8" s="125">
        <v>-27749.1</v>
      </c>
      <c r="K8" s="125">
        <v>-15643.4</v>
      </c>
      <c r="L8" s="125">
        <v>-26480.9</v>
      </c>
      <c r="M8" s="125">
        <v>-13461.5</v>
      </c>
      <c r="N8" s="125">
        <v>-3122.16</v>
      </c>
      <c r="O8" s="125">
        <v>-37490</v>
      </c>
      <c r="P8" s="125">
        <v>-28581.9</v>
      </c>
      <c r="Q8" s="125">
        <v>-34988.1</v>
      </c>
      <c r="R8" s="125">
        <v>-27610.6</v>
      </c>
      <c r="S8" s="125">
        <v>-13771.7</v>
      </c>
      <c r="T8" s="125">
        <v>-19453.5</v>
      </c>
      <c r="U8" s="125">
        <v>-43834.1</v>
      </c>
      <c r="V8" s="125">
        <v>-36949</v>
      </c>
      <c r="W8" s="125">
        <v>-18708.599999999999</v>
      </c>
      <c r="X8" s="125">
        <v>-25398.7</v>
      </c>
      <c r="Y8" s="125">
        <v>-18684.2</v>
      </c>
      <c r="Z8" s="125">
        <v>-10974.2</v>
      </c>
      <c r="AA8" s="243">
        <v>-34367.4</v>
      </c>
      <c r="AB8" s="243">
        <v>-27658.3</v>
      </c>
      <c r="AC8" s="243">
        <v>-22264.1</v>
      </c>
      <c r="AD8" s="243">
        <v>-16699.599999999999</v>
      </c>
      <c r="AE8" s="243">
        <v>-67282.2</v>
      </c>
      <c r="AF8" s="125">
        <v>-19012</v>
      </c>
      <c r="AG8" s="125">
        <v>-19098.7</v>
      </c>
      <c r="AH8" s="125">
        <v>-31252.7</v>
      </c>
      <c r="AI8" s="125">
        <v>-147962</v>
      </c>
      <c r="AJ8" s="125">
        <v>-29909.5</v>
      </c>
      <c r="AK8" s="125">
        <v>-28129.3</v>
      </c>
    </row>
    <row r="9" spans="1:42" ht="15" x14ac:dyDescent="0.25">
      <c r="A9" s="136" t="s">
        <v>33</v>
      </c>
      <c r="B9" s="305">
        <v>-57844</v>
      </c>
      <c r="C9" s="125">
        <v>-49321.3</v>
      </c>
      <c r="D9" s="125">
        <v>-51929.8</v>
      </c>
      <c r="E9" s="125">
        <v>-183623</v>
      </c>
      <c r="F9" s="125">
        <v>-63558.3</v>
      </c>
      <c r="G9" s="125">
        <v>-43443.3</v>
      </c>
      <c r="H9" s="125">
        <v>-78712.100000000006</v>
      </c>
      <c r="I9" s="125">
        <v>-44428.3</v>
      </c>
      <c r="J9" s="125">
        <v>-46623.4</v>
      </c>
      <c r="K9" s="125">
        <v>-26480</v>
      </c>
      <c r="L9" s="125">
        <v>-49249.1</v>
      </c>
      <c r="M9" s="125">
        <v>-37820.300000000003</v>
      </c>
      <c r="N9" s="125">
        <v>-37123.800000000003</v>
      </c>
      <c r="O9" s="125">
        <v>-46805.7</v>
      </c>
      <c r="P9" s="125">
        <v>-42271.4</v>
      </c>
      <c r="Q9" s="125">
        <v>-36915.5</v>
      </c>
      <c r="R9" s="125">
        <v>-53137.8</v>
      </c>
      <c r="S9" s="125">
        <v>-64948.2</v>
      </c>
      <c r="T9" s="125">
        <v>-25780.6</v>
      </c>
      <c r="U9" s="125">
        <v>-34943.199999999997</v>
      </c>
      <c r="V9" s="125">
        <v>-51296.1</v>
      </c>
      <c r="W9" s="125">
        <v>-57331.8</v>
      </c>
      <c r="X9" s="125">
        <v>-54558.2</v>
      </c>
      <c r="Y9" s="125">
        <v>-68587</v>
      </c>
      <c r="Z9" s="125">
        <v>-37685.1</v>
      </c>
      <c r="AA9" s="243">
        <v>-32256.5</v>
      </c>
      <c r="AB9" s="243">
        <v>-52228.7</v>
      </c>
      <c r="AC9" s="243">
        <v>-55433.4</v>
      </c>
      <c r="AD9" s="243">
        <v>-50623.8</v>
      </c>
      <c r="AE9" s="243">
        <v>-49755</v>
      </c>
      <c r="AF9" s="125">
        <v>-57844</v>
      </c>
      <c r="AG9" s="125">
        <v>-49321.3</v>
      </c>
      <c r="AH9" s="125">
        <v>-51929.8</v>
      </c>
      <c r="AI9" s="125">
        <v>-183623</v>
      </c>
      <c r="AJ9" s="125">
        <v>-63558.3</v>
      </c>
      <c r="AK9" s="125">
        <v>-43443.3</v>
      </c>
    </row>
    <row r="10" spans="1:42" ht="15" x14ac:dyDescent="0.25">
      <c r="A10" s="136" t="s">
        <v>34</v>
      </c>
      <c r="B10" s="305">
        <v>-48300</v>
      </c>
      <c r="C10" s="125">
        <v>-25503.7</v>
      </c>
      <c r="D10" s="125">
        <v>-48567.1</v>
      </c>
      <c r="E10" s="125">
        <v>-182992</v>
      </c>
      <c r="F10" s="125">
        <v>-65306</v>
      </c>
      <c r="G10" s="125">
        <v>-37942</v>
      </c>
      <c r="H10" s="125">
        <v>-73786.8</v>
      </c>
      <c r="I10" s="125">
        <v>-40766.5</v>
      </c>
      <c r="J10" s="125">
        <v>-6457.08</v>
      </c>
      <c r="K10" s="125">
        <v>-40478.199999999997</v>
      </c>
      <c r="L10" s="125">
        <v>-35347.1</v>
      </c>
      <c r="M10" s="125">
        <v>-30984.2</v>
      </c>
      <c r="N10" s="125">
        <v>-12644.4</v>
      </c>
      <c r="O10" s="125">
        <v>-15251.7</v>
      </c>
      <c r="P10" s="125">
        <v>-52766.1</v>
      </c>
      <c r="Q10" s="125">
        <v>-45935.9</v>
      </c>
      <c r="R10" s="125">
        <v>-47300.4</v>
      </c>
      <c r="S10" s="125">
        <v>-39221.4</v>
      </c>
      <c r="T10" s="125">
        <v>-35222.800000000003</v>
      </c>
      <c r="U10" s="125">
        <v>-42721.5</v>
      </c>
      <c r="V10" s="125">
        <v>-48900.1</v>
      </c>
      <c r="W10" s="125">
        <v>-17894.7</v>
      </c>
      <c r="X10" s="125">
        <v>-23696.2</v>
      </c>
      <c r="Y10" s="125">
        <v>-7182.9</v>
      </c>
      <c r="Z10" s="125">
        <v>-15904.4</v>
      </c>
      <c r="AA10" s="243">
        <v>-28589.599999999999</v>
      </c>
      <c r="AB10" s="243">
        <v>-43727.5</v>
      </c>
      <c r="AC10" s="243">
        <v>-35582.300000000003</v>
      </c>
      <c r="AD10" s="243">
        <v>-30575.5</v>
      </c>
      <c r="AE10" s="243">
        <v>-37180.800000000003</v>
      </c>
      <c r="AF10" s="125">
        <v>-48300</v>
      </c>
      <c r="AG10" s="125">
        <v>-25503.7</v>
      </c>
      <c r="AH10" s="125">
        <v>-48567.1</v>
      </c>
      <c r="AI10" s="125">
        <v>-182992</v>
      </c>
      <c r="AJ10" s="125">
        <v>-65306</v>
      </c>
      <c r="AK10" s="125">
        <v>-37942</v>
      </c>
    </row>
    <row r="11" spans="1:42" ht="15" x14ac:dyDescent="0.25">
      <c r="A11" s="136" t="s">
        <v>35</v>
      </c>
      <c r="B11" s="305">
        <v>-23998</v>
      </c>
      <c r="C11" s="125">
        <v>5843.62</v>
      </c>
      <c r="D11" s="125">
        <v>-37121.300000000003</v>
      </c>
      <c r="E11" s="125">
        <v>-39379.9</v>
      </c>
      <c r="F11" s="125">
        <v>-27815</v>
      </c>
      <c r="G11" s="125">
        <v>-14051.7</v>
      </c>
      <c r="H11" s="125">
        <v>-65381.3</v>
      </c>
      <c r="I11" s="125">
        <v>-36565.699999999997</v>
      </c>
      <c r="J11" s="125">
        <v>-19854.400000000001</v>
      </c>
      <c r="K11" s="125">
        <v>-3753.05</v>
      </c>
      <c r="L11" s="125">
        <v>-2877.59</v>
      </c>
      <c r="M11" s="125">
        <v>-12666.4</v>
      </c>
      <c r="N11" s="125">
        <v>-13960.2</v>
      </c>
      <c r="O11" s="125">
        <v>-39998.400000000001</v>
      </c>
      <c r="P11" s="125">
        <v>7285.06</v>
      </c>
      <c r="Q11" s="125">
        <v>-24344.400000000001</v>
      </c>
      <c r="R11" s="125">
        <v>-33449.4</v>
      </c>
      <c r="S11" s="125">
        <v>-19831.900000000001</v>
      </c>
      <c r="T11" s="125">
        <v>-46257.599999999999</v>
      </c>
      <c r="U11" s="125">
        <v>-32945.300000000003</v>
      </c>
      <c r="V11" s="125">
        <v>-39458.300000000003</v>
      </c>
      <c r="W11" s="125">
        <v>-23445.8</v>
      </c>
      <c r="X11" s="125">
        <v>-14442.5</v>
      </c>
      <c r="Y11" s="125">
        <v>-5314.76</v>
      </c>
      <c r="Z11" s="125">
        <v>-20151</v>
      </c>
      <c r="AA11" s="243">
        <v>-29148.3</v>
      </c>
      <c r="AB11" s="243">
        <v>-33437.9</v>
      </c>
      <c r="AC11" s="243">
        <v>-29450.6</v>
      </c>
      <c r="AD11" s="243">
        <v>-25803.599999999999</v>
      </c>
      <c r="AE11" s="243">
        <v>-58466.9</v>
      </c>
      <c r="AF11" s="125">
        <v>-23998</v>
      </c>
      <c r="AG11" s="125">
        <v>5843.62</v>
      </c>
      <c r="AH11" s="125">
        <v>-37121.300000000003</v>
      </c>
      <c r="AI11" s="125">
        <v>-39379.9</v>
      </c>
      <c r="AJ11" s="125">
        <v>-27815</v>
      </c>
      <c r="AK11" s="125">
        <v>-14051.7</v>
      </c>
    </row>
    <row r="12" spans="1:42" ht="15" x14ac:dyDescent="0.25">
      <c r="A12" s="136" t="s">
        <v>36</v>
      </c>
      <c r="B12" s="305">
        <v>-15521</v>
      </c>
      <c r="C12" s="125">
        <v>-12745.7</v>
      </c>
      <c r="D12" s="125">
        <v>-31333.599999999999</v>
      </c>
      <c r="E12" s="125">
        <v>-19856.3</v>
      </c>
      <c r="F12" s="125">
        <v>-41415.9</v>
      </c>
      <c r="G12" s="125">
        <v>-22555.200000000001</v>
      </c>
      <c r="H12" s="125">
        <v>853.53</v>
      </c>
      <c r="I12" s="125">
        <v>-61966.3</v>
      </c>
      <c r="J12" s="125">
        <v>-54049</v>
      </c>
      <c r="K12" s="125">
        <v>-27712.1</v>
      </c>
      <c r="L12" s="125">
        <v>-18022.099999999999</v>
      </c>
      <c r="M12" s="125">
        <v>-8844.7199999999993</v>
      </c>
      <c r="N12" s="125">
        <v>-17966.400000000001</v>
      </c>
      <c r="O12" s="125">
        <v>-5135.82</v>
      </c>
      <c r="P12" s="125">
        <v>-10973.9</v>
      </c>
      <c r="Q12" s="125">
        <v>-32469.8</v>
      </c>
      <c r="R12" s="125">
        <v>-35090</v>
      </c>
      <c r="S12" s="125">
        <v>-20788.2</v>
      </c>
      <c r="T12" s="125">
        <v>-50804.1</v>
      </c>
      <c r="U12" s="125">
        <v>-26487.200000000001</v>
      </c>
      <c r="V12" s="125">
        <v>-30253.9</v>
      </c>
      <c r="W12" s="125">
        <v>-43057.8</v>
      </c>
      <c r="X12" s="125">
        <v>-36350.1</v>
      </c>
      <c r="Y12" s="125">
        <v>-18872.8</v>
      </c>
      <c r="Z12" s="125">
        <v>-16681.599999999999</v>
      </c>
      <c r="AA12" s="243">
        <v>-22602.6</v>
      </c>
      <c r="AB12" s="243">
        <v>-13866.3</v>
      </c>
      <c r="AC12" s="243">
        <v>-20750</v>
      </c>
      <c r="AD12" s="243">
        <v>-8918.3799999999992</v>
      </c>
      <c r="AE12" s="243">
        <v>-33353.9</v>
      </c>
      <c r="AF12" s="125">
        <v>-15521</v>
      </c>
      <c r="AG12" s="125">
        <v>-12745.7</v>
      </c>
      <c r="AH12" s="125">
        <v>-31333.599999999999</v>
      </c>
      <c r="AI12" s="125">
        <v>-19856.3</v>
      </c>
      <c r="AJ12" s="125">
        <v>-41415.9</v>
      </c>
      <c r="AK12" s="125">
        <v>-22555.200000000001</v>
      </c>
    </row>
    <row r="13" spans="1:42" ht="15" x14ac:dyDescent="0.25">
      <c r="A13" s="136" t="s">
        <v>37</v>
      </c>
      <c r="B13" s="305">
        <v>3170</v>
      </c>
      <c r="C13" s="125">
        <v>-15058</v>
      </c>
      <c r="D13" s="125">
        <v>-8187.28</v>
      </c>
      <c r="E13" s="125">
        <v>-13261.7</v>
      </c>
      <c r="F13" s="125">
        <v>8343.83</v>
      </c>
      <c r="G13" s="125">
        <v>1628.34</v>
      </c>
      <c r="H13" s="125">
        <v>-1525.61</v>
      </c>
      <c r="I13" s="125">
        <v>558.19000000000005</v>
      </c>
      <c r="J13" s="125">
        <v>-406.66</v>
      </c>
      <c r="K13" s="125">
        <v>-3374.36</v>
      </c>
      <c r="L13" s="125">
        <v>10400.99</v>
      </c>
      <c r="M13" s="125">
        <v>3125.1</v>
      </c>
      <c r="N13" s="125">
        <v>165.54</v>
      </c>
      <c r="O13" s="125">
        <v>26085.08</v>
      </c>
      <c r="P13" s="125">
        <v>-4439.8100000000004</v>
      </c>
      <c r="Q13" s="125">
        <v>7400.05</v>
      </c>
      <c r="R13" s="125">
        <v>-11666.1</v>
      </c>
      <c r="S13" s="125">
        <v>-2740.84</v>
      </c>
      <c r="T13" s="125">
        <v>-4433.3</v>
      </c>
      <c r="U13" s="125">
        <v>-10084.799999999999</v>
      </c>
      <c r="V13" s="125">
        <v>-27032.6</v>
      </c>
      <c r="W13" s="125">
        <v>-5755.41</v>
      </c>
      <c r="X13" s="125">
        <v>-10251.5</v>
      </c>
      <c r="Y13" s="125">
        <v>-12699.9</v>
      </c>
      <c r="Z13" s="125">
        <v>-3167.77</v>
      </c>
      <c r="AA13" s="243">
        <v>-24612</v>
      </c>
      <c r="AB13" s="243">
        <v>-28077.1</v>
      </c>
      <c r="AC13" s="243">
        <v>-12157.6</v>
      </c>
      <c r="AD13" s="243">
        <v>1722.325</v>
      </c>
      <c r="AE13" s="243">
        <v>-9781.89</v>
      </c>
      <c r="AF13" s="125">
        <v>3170</v>
      </c>
      <c r="AG13" s="125">
        <v>-15058</v>
      </c>
      <c r="AH13" s="125">
        <v>-8187.28</v>
      </c>
      <c r="AI13" s="125">
        <v>-13261.7</v>
      </c>
      <c r="AJ13" s="125">
        <v>8343.83</v>
      </c>
      <c r="AK13" s="125">
        <v>1628.34</v>
      </c>
    </row>
    <row r="14" spans="1:42" ht="15" x14ac:dyDescent="0.25">
      <c r="A14" s="136" t="s">
        <v>38</v>
      </c>
      <c r="B14" s="305">
        <v>8676</v>
      </c>
      <c r="C14" s="125">
        <v>-7548.6</v>
      </c>
      <c r="D14" s="125">
        <v>1332.39</v>
      </c>
      <c r="E14" s="125">
        <v>8961.7099999999991</v>
      </c>
      <c r="F14" s="125">
        <v>4502.3100000000004</v>
      </c>
      <c r="G14" s="125">
        <v>13975.13</v>
      </c>
      <c r="H14" s="125">
        <v>6875.69</v>
      </c>
      <c r="I14" s="125">
        <v>-37753.9</v>
      </c>
      <c r="J14" s="125">
        <v>12579.6</v>
      </c>
      <c r="K14" s="125">
        <v>4952.8100000000004</v>
      </c>
      <c r="L14" s="125">
        <v>14292</v>
      </c>
      <c r="M14" s="125">
        <v>10398.25</v>
      </c>
      <c r="N14" s="125">
        <v>14772.66</v>
      </c>
      <c r="O14" s="125">
        <v>2897.51</v>
      </c>
      <c r="P14" s="125">
        <v>-5159.55</v>
      </c>
      <c r="Q14" s="125">
        <v>8359.5300000000007</v>
      </c>
      <c r="R14" s="125">
        <v>243.59</v>
      </c>
      <c r="S14" s="125">
        <v>-2193.8000000000002</v>
      </c>
      <c r="T14" s="125">
        <v>-8124.3</v>
      </c>
      <c r="U14" s="125">
        <v>-20039.599999999999</v>
      </c>
      <c r="V14" s="125">
        <v>-7135.05</v>
      </c>
      <c r="W14" s="125">
        <v>-4974.93</v>
      </c>
      <c r="X14" s="125">
        <v>-2774.77</v>
      </c>
      <c r="Y14" s="125">
        <v>-5464.25</v>
      </c>
      <c r="Z14" s="125">
        <v>12753.4</v>
      </c>
      <c r="AA14" s="243">
        <v>1235.0260000000001</v>
      </c>
      <c r="AB14" s="243">
        <v>6938.9319999999998</v>
      </c>
      <c r="AC14" s="243">
        <v>-9739.19</v>
      </c>
      <c r="AD14" s="243">
        <v>26704.77</v>
      </c>
      <c r="AE14" s="243">
        <v>4100.4740000000002</v>
      </c>
      <c r="AF14" s="125">
        <v>8676</v>
      </c>
      <c r="AG14" s="125">
        <v>-7548.6</v>
      </c>
      <c r="AH14" s="125">
        <v>1332.39</v>
      </c>
      <c r="AI14" s="125">
        <v>8961.7099999999991</v>
      </c>
      <c r="AJ14" s="125">
        <v>4502.3100000000004</v>
      </c>
      <c r="AK14" s="125">
        <v>13975.13</v>
      </c>
    </row>
    <row r="15" spans="1:42" ht="15" x14ac:dyDescent="0.25">
      <c r="A15" s="136" t="s">
        <v>39</v>
      </c>
      <c r="B15" s="305">
        <v>18335</v>
      </c>
      <c r="C15" s="125">
        <v>4658.28</v>
      </c>
      <c r="D15" s="125">
        <v>11408.97</v>
      </c>
      <c r="E15" s="125">
        <v>18883.740000000002</v>
      </c>
      <c r="F15" s="125">
        <v>6480.62</v>
      </c>
      <c r="G15" s="125">
        <v>-1688.67</v>
      </c>
      <c r="H15" s="125">
        <v>-26622.3</v>
      </c>
      <c r="I15" s="125">
        <v>-69312.100000000006</v>
      </c>
      <c r="J15" s="125">
        <v>30470.54</v>
      </c>
      <c r="K15" s="125">
        <v>12734.04</v>
      </c>
      <c r="L15" s="125">
        <v>16880.07</v>
      </c>
      <c r="M15" s="125">
        <v>5859.79</v>
      </c>
      <c r="N15" s="125">
        <v>7444.47</v>
      </c>
      <c r="O15" s="125">
        <v>33224.269999999997</v>
      </c>
      <c r="P15" s="125">
        <v>12479.98</v>
      </c>
      <c r="Q15" s="125">
        <v>17551.400000000001</v>
      </c>
      <c r="R15" s="125">
        <v>6270.61</v>
      </c>
      <c r="S15" s="125">
        <v>38814.58</v>
      </c>
      <c r="T15" s="125">
        <v>9569.31</v>
      </c>
      <c r="U15" s="125">
        <v>34180.550000000003</v>
      </c>
      <c r="V15" s="125">
        <v>4381.12</v>
      </c>
      <c r="W15" s="125">
        <v>12845.77</v>
      </c>
      <c r="X15" s="125">
        <v>-9616.99</v>
      </c>
      <c r="Y15" s="125">
        <v>8367.2790000000005</v>
      </c>
      <c r="Z15" s="125">
        <v>21699.85</v>
      </c>
      <c r="AA15" s="243">
        <v>30923.1</v>
      </c>
      <c r="AB15" s="243">
        <v>2643.48</v>
      </c>
      <c r="AC15" s="243">
        <v>7848.9669999999996</v>
      </c>
      <c r="AD15" s="243">
        <v>2937.6329999999998</v>
      </c>
      <c r="AE15" s="243">
        <v>20856.740000000002</v>
      </c>
      <c r="AF15" s="125">
        <v>18335</v>
      </c>
      <c r="AG15" s="125">
        <v>4658.28</v>
      </c>
      <c r="AH15" s="125">
        <v>11408.97</v>
      </c>
      <c r="AI15" s="125">
        <v>18883.740000000002</v>
      </c>
      <c r="AJ15" s="125">
        <v>6480.62</v>
      </c>
      <c r="AK15" s="125">
        <v>-1688.67</v>
      </c>
    </row>
  </sheetData>
  <mergeCells count="1">
    <mergeCell ref="B1:AE1"/>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6"/>
  <dimension ref="A1:BC15"/>
  <sheetViews>
    <sheetView topLeftCell="O1" workbookViewId="0">
      <selection activeCell="AF4" sqref="AF4:AL15"/>
    </sheetView>
  </sheetViews>
  <sheetFormatPr defaultColWidth="18.7109375" defaultRowHeight="12.75" customHeight="1" x14ac:dyDescent="0.25"/>
  <cols>
    <col min="1" max="31" width="9.140625" customWidth="1"/>
    <col min="32" max="32" width="17.28515625" bestFit="1" customWidth="1"/>
    <col min="33" max="36" width="9.140625" customWidth="1"/>
    <col min="37" max="42" width="16.7109375" customWidth="1"/>
    <col min="43" max="55" width="9.140625" customWidth="1"/>
  </cols>
  <sheetData>
    <row r="1" spans="1:55" ht="15" x14ac:dyDescent="0.25">
      <c r="A1" s="132"/>
      <c r="B1" s="338"/>
      <c r="C1" s="338"/>
      <c r="D1" s="338"/>
      <c r="E1" s="338"/>
      <c r="F1" s="338"/>
      <c r="G1" s="338"/>
      <c r="H1" s="338"/>
      <c r="I1" s="338"/>
      <c r="J1" s="338"/>
      <c r="K1" s="338"/>
      <c r="L1" s="338"/>
      <c r="M1" s="338"/>
      <c r="N1" s="338"/>
      <c r="O1" s="338"/>
      <c r="P1" s="338"/>
      <c r="Q1" s="338"/>
      <c r="R1" s="338"/>
      <c r="S1" s="338"/>
      <c r="T1" s="338"/>
      <c r="U1" s="338"/>
      <c r="V1" s="338"/>
      <c r="W1" s="338"/>
      <c r="X1" s="338"/>
      <c r="Y1" s="338"/>
      <c r="Z1" s="338"/>
      <c r="AA1" s="338"/>
      <c r="AB1" s="338"/>
      <c r="AC1" s="338"/>
      <c r="AD1" s="338"/>
      <c r="AE1" s="338"/>
      <c r="AF1" s="133" t="s">
        <v>207</v>
      </c>
      <c r="AG1" s="133" t="s">
        <v>208</v>
      </c>
      <c r="AH1" s="133" t="s">
        <v>209</v>
      </c>
      <c r="AI1" s="133" t="s">
        <v>210</v>
      </c>
      <c r="AJ1" s="133" t="s">
        <v>211</v>
      </c>
      <c r="AK1" s="133" t="s">
        <v>212</v>
      </c>
      <c r="AL1" s="133"/>
      <c r="AM1" s="133"/>
      <c r="AN1" s="133"/>
      <c r="AO1" s="133"/>
      <c r="AP1" s="133"/>
      <c r="AQ1" s="122">
        <v>43</v>
      </c>
      <c r="AR1" s="122">
        <v>44</v>
      </c>
      <c r="AS1" s="122">
        <v>45</v>
      </c>
      <c r="AT1" s="122">
        <v>46</v>
      </c>
      <c r="AU1" s="122">
        <v>47</v>
      </c>
      <c r="AV1" s="122">
        <v>48</v>
      </c>
      <c r="AW1" s="122">
        <v>49</v>
      </c>
      <c r="AX1" s="122">
        <v>50</v>
      </c>
      <c r="AY1" s="122">
        <v>51</v>
      </c>
      <c r="AZ1" s="122">
        <v>52</v>
      </c>
      <c r="BA1" s="122">
        <v>53</v>
      </c>
      <c r="BB1" s="122">
        <v>54</v>
      </c>
      <c r="BC1" s="122">
        <v>55</v>
      </c>
    </row>
    <row r="2" spans="1:55" ht="15" x14ac:dyDescent="0.25">
      <c r="A2" s="132"/>
      <c r="B2" s="133">
        <v>1991</v>
      </c>
      <c r="C2" s="133">
        <v>1992</v>
      </c>
      <c r="D2" s="133">
        <v>1993</v>
      </c>
      <c r="E2" s="133">
        <v>1994</v>
      </c>
      <c r="F2" s="133">
        <v>1995</v>
      </c>
      <c r="G2" s="133">
        <v>1996</v>
      </c>
      <c r="H2" s="133">
        <v>1997</v>
      </c>
      <c r="I2" s="133">
        <v>1998</v>
      </c>
      <c r="J2" s="133">
        <v>1999</v>
      </c>
      <c r="K2" s="133">
        <v>2000</v>
      </c>
      <c r="L2" s="133">
        <v>2001</v>
      </c>
      <c r="M2" s="133">
        <v>2002</v>
      </c>
      <c r="N2" s="133">
        <v>2003</v>
      </c>
      <c r="O2" s="133">
        <v>2004</v>
      </c>
      <c r="P2" s="133">
        <v>2005</v>
      </c>
      <c r="Q2" s="133">
        <v>2006</v>
      </c>
      <c r="R2" s="133">
        <v>2007</v>
      </c>
      <c r="S2" s="133">
        <v>2008</v>
      </c>
      <c r="T2" s="133">
        <v>2009</v>
      </c>
      <c r="U2" s="133">
        <v>2010</v>
      </c>
      <c r="V2" s="133">
        <v>2011</v>
      </c>
      <c r="W2" s="133">
        <v>2012</v>
      </c>
      <c r="X2" s="133">
        <v>2013</v>
      </c>
      <c r="Y2" s="133">
        <v>2014</v>
      </c>
      <c r="Z2" s="133">
        <v>2015</v>
      </c>
      <c r="AA2" s="133">
        <v>2016</v>
      </c>
      <c r="AB2" s="133">
        <v>2017</v>
      </c>
      <c r="AC2" s="133">
        <v>2018</v>
      </c>
      <c r="AD2" s="133">
        <v>2019</v>
      </c>
      <c r="AE2" s="133">
        <v>2020</v>
      </c>
      <c r="AF2" s="133">
        <v>2021</v>
      </c>
      <c r="AG2" s="133">
        <v>2022</v>
      </c>
      <c r="AH2" s="133">
        <v>2023</v>
      </c>
      <c r="AI2" s="133">
        <v>2024</v>
      </c>
      <c r="AJ2" s="133">
        <v>2025</v>
      </c>
      <c r="AK2" s="133">
        <v>2026</v>
      </c>
      <c r="AL2" s="133"/>
      <c r="AM2" s="133"/>
      <c r="AN2" s="133"/>
      <c r="AO2" s="133"/>
      <c r="AP2" s="133"/>
    </row>
    <row r="3" spans="1:55" ht="15" x14ac:dyDescent="0.25">
      <c r="A3" s="134"/>
      <c r="B3" s="135" t="s">
        <v>66</v>
      </c>
      <c r="C3" s="135" t="s">
        <v>67</v>
      </c>
      <c r="D3" s="135" t="s">
        <v>68</v>
      </c>
      <c r="E3" s="135" t="s">
        <v>69</v>
      </c>
      <c r="F3" s="135" t="s">
        <v>70</v>
      </c>
      <c r="G3" s="135" t="s">
        <v>71</v>
      </c>
      <c r="H3" s="135" t="s">
        <v>72</v>
      </c>
      <c r="I3" s="135" t="s">
        <v>73</v>
      </c>
      <c r="J3" s="135" t="s">
        <v>74</v>
      </c>
      <c r="K3" s="135" t="s">
        <v>75</v>
      </c>
      <c r="L3" s="135" t="s">
        <v>76</v>
      </c>
      <c r="M3" s="135" t="s">
        <v>77</v>
      </c>
      <c r="N3" s="135" t="s">
        <v>78</v>
      </c>
      <c r="O3" s="135" t="s">
        <v>79</v>
      </c>
      <c r="P3" s="135" t="s">
        <v>80</v>
      </c>
      <c r="Q3" s="135" t="s">
        <v>81</v>
      </c>
      <c r="R3" s="135" t="s">
        <v>82</v>
      </c>
      <c r="S3" s="135" t="s">
        <v>83</v>
      </c>
      <c r="T3" s="135" t="s">
        <v>84</v>
      </c>
      <c r="U3" s="135" t="s">
        <v>85</v>
      </c>
      <c r="V3" s="135" t="s">
        <v>86</v>
      </c>
      <c r="W3" s="135" t="s">
        <v>87</v>
      </c>
      <c r="X3" s="135" t="s">
        <v>88</v>
      </c>
      <c r="Y3" s="135" t="s">
        <v>89</v>
      </c>
      <c r="Z3" s="135" t="s">
        <v>90</v>
      </c>
      <c r="AA3" s="135" t="s">
        <v>91</v>
      </c>
      <c r="AB3" s="135" t="s">
        <v>92</v>
      </c>
      <c r="AC3" s="135" t="s">
        <v>93</v>
      </c>
      <c r="AD3" s="135" t="s">
        <v>94</v>
      </c>
      <c r="AE3" s="135" t="s">
        <v>95</v>
      </c>
      <c r="AF3" s="140"/>
      <c r="AG3" s="140"/>
      <c r="AH3" s="140"/>
      <c r="AI3" s="140"/>
      <c r="AJ3" s="140"/>
      <c r="AK3" s="140"/>
      <c r="AL3" s="140"/>
      <c r="AM3" s="140"/>
      <c r="AN3" s="140"/>
      <c r="AO3" s="140"/>
      <c r="AP3" s="140"/>
    </row>
    <row r="4" spans="1:55" ht="15" x14ac:dyDescent="0.25">
      <c r="A4" s="136" t="s">
        <v>28</v>
      </c>
      <c r="B4" s="125">
        <v>7465.28</v>
      </c>
      <c r="C4" s="125">
        <v>6991.35</v>
      </c>
      <c r="D4" s="125">
        <v>-30036.6</v>
      </c>
      <c r="E4" s="125">
        <v>348.05</v>
      </c>
      <c r="F4" s="125">
        <v>8107.34</v>
      </c>
      <c r="G4" s="125">
        <v>-4016.8</v>
      </c>
      <c r="H4" s="125">
        <v>-425.29</v>
      </c>
      <c r="I4" s="125">
        <v>-9224.7099999999991</v>
      </c>
      <c r="J4" s="125">
        <v>16908.45</v>
      </c>
      <c r="K4" s="125">
        <v>1481.93</v>
      </c>
      <c r="L4" s="125">
        <v>-11156.2</v>
      </c>
      <c r="M4" s="125">
        <v>-10212.700000000001</v>
      </c>
      <c r="N4" s="125">
        <v>-20743.2</v>
      </c>
      <c r="O4" s="125">
        <v>-9275.2000000000007</v>
      </c>
      <c r="P4" s="125">
        <v>-13998.4</v>
      </c>
      <c r="Q4" s="125">
        <v>-478.46</v>
      </c>
      <c r="R4" s="125">
        <v>-2403.2600000000002</v>
      </c>
      <c r="S4" s="125">
        <v>3412.1</v>
      </c>
      <c r="T4" s="125">
        <v>-10264.6</v>
      </c>
      <c r="U4" s="125">
        <v>17932.82</v>
      </c>
      <c r="V4" s="125">
        <v>-2554.36</v>
      </c>
      <c r="W4" s="125">
        <v>-2743.38</v>
      </c>
      <c r="X4" s="125">
        <v>-21323.4</v>
      </c>
      <c r="Y4" s="125">
        <v>2622.7190000000001</v>
      </c>
      <c r="Z4" s="125">
        <v>3463.42</v>
      </c>
      <c r="AA4" s="243">
        <v>7884.2790000000005</v>
      </c>
      <c r="AB4" s="243">
        <v>16610.54</v>
      </c>
      <c r="AC4" s="243">
        <v>8816.9590000000007</v>
      </c>
      <c r="AD4" s="243">
        <v>17907.23</v>
      </c>
      <c r="AE4" s="243">
        <v>12460.12</v>
      </c>
      <c r="AF4" s="125">
        <v>7465.28</v>
      </c>
      <c r="AG4" s="243">
        <v>6991.35</v>
      </c>
      <c r="AH4" s="243">
        <v>-30036.6</v>
      </c>
      <c r="AI4" s="243">
        <v>348.05</v>
      </c>
      <c r="AJ4" s="243">
        <v>8107.34</v>
      </c>
      <c r="AK4" s="243">
        <v>-4016.8</v>
      </c>
      <c r="AL4">
        <v>-425.29</v>
      </c>
    </row>
    <row r="5" spans="1:55" ht="15" x14ac:dyDescent="0.25">
      <c r="A5" s="136" t="s">
        <v>29</v>
      </c>
      <c r="B5" s="125">
        <v>9954.32</v>
      </c>
      <c r="C5" s="125">
        <v>4105.93</v>
      </c>
      <c r="D5" s="125">
        <v>-45490.7</v>
      </c>
      <c r="E5" s="125">
        <v>-8938.99</v>
      </c>
      <c r="F5" s="125">
        <v>14934.86</v>
      </c>
      <c r="G5" s="125">
        <v>-2716.93</v>
      </c>
      <c r="H5" s="125">
        <v>1120.6400000000001</v>
      </c>
      <c r="I5" s="125">
        <v>-12965.3</v>
      </c>
      <c r="J5" s="125">
        <v>918.31</v>
      </c>
      <c r="K5" s="125">
        <v>1913.51</v>
      </c>
      <c r="L5" s="125">
        <v>-9204.06</v>
      </c>
      <c r="M5" s="125">
        <v>-8660.27</v>
      </c>
      <c r="N5" s="125">
        <v>-7713.41</v>
      </c>
      <c r="O5" s="125">
        <v>-7845.17</v>
      </c>
      <c r="P5" s="125">
        <v>-18252.2</v>
      </c>
      <c r="Q5" s="125">
        <v>-3117.17</v>
      </c>
      <c r="R5" s="125">
        <v>-7328.08</v>
      </c>
      <c r="S5" s="125">
        <v>1020.14</v>
      </c>
      <c r="T5" s="125">
        <v>-14303.2</v>
      </c>
      <c r="U5" s="125">
        <v>-13955</v>
      </c>
      <c r="V5" s="125">
        <v>-11963.2</v>
      </c>
      <c r="W5" s="125">
        <v>-5200.6099999999997</v>
      </c>
      <c r="X5" s="125">
        <v>-1840.41</v>
      </c>
      <c r="Y5" s="125">
        <v>4187.9589999999998</v>
      </c>
      <c r="Z5" s="125">
        <v>8034.17</v>
      </c>
      <c r="AA5" s="243">
        <v>-3228.32</v>
      </c>
      <c r="AB5" s="243">
        <v>-5334.56</v>
      </c>
      <c r="AC5" s="243">
        <v>-3980.35</v>
      </c>
      <c r="AD5" s="243">
        <v>3725.0309999999999</v>
      </c>
      <c r="AE5" s="243">
        <v>11382.89</v>
      </c>
      <c r="AF5" s="125">
        <v>9954.32</v>
      </c>
      <c r="AG5" s="243">
        <v>4105.93</v>
      </c>
      <c r="AH5" s="243">
        <v>-45490.7</v>
      </c>
      <c r="AI5" s="243">
        <v>-8938.99</v>
      </c>
      <c r="AJ5" s="243">
        <v>14934.86</v>
      </c>
      <c r="AK5" s="243">
        <v>-2716.93</v>
      </c>
      <c r="AL5">
        <v>1120.6400000000001</v>
      </c>
    </row>
    <row r="6" spans="1:55" ht="15" x14ac:dyDescent="0.25">
      <c r="A6" s="136" t="s">
        <v>30</v>
      </c>
      <c r="B6" s="125">
        <v>2515.11</v>
      </c>
      <c r="C6" s="125">
        <v>-1481.94</v>
      </c>
      <c r="D6" s="125">
        <v>-85616.9</v>
      </c>
      <c r="E6" s="125">
        <v>-18977</v>
      </c>
      <c r="F6" s="125">
        <v>-3074.8</v>
      </c>
      <c r="G6" s="125">
        <v>33225.72</v>
      </c>
      <c r="H6" s="125">
        <v>11037.51</v>
      </c>
      <c r="I6" s="125">
        <v>4673.37</v>
      </c>
      <c r="J6" s="125">
        <v>40.89</v>
      </c>
      <c r="K6" s="125">
        <v>8196.98</v>
      </c>
      <c r="L6" s="125">
        <v>5576.93</v>
      </c>
      <c r="M6" s="125">
        <v>-5019.95</v>
      </c>
      <c r="N6" s="125">
        <v>-3680.32</v>
      </c>
      <c r="O6" s="125">
        <v>-25690.3</v>
      </c>
      <c r="P6" s="125">
        <v>16045.67</v>
      </c>
      <c r="Q6" s="125">
        <v>-10304.299999999999</v>
      </c>
      <c r="R6" s="125">
        <v>-11892.2</v>
      </c>
      <c r="S6" s="125">
        <v>317.95999999999998</v>
      </c>
      <c r="T6" s="125">
        <v>-9743.26</v>
      </c>
      <c r="U6" s="125">
        <v>-12145.2</v>
      </c>
      <c r="V6" s="125">
        <v>-6374.1</v>
      </c>
      <c r="W6" s="125">
        <v>-11247</v>
      </c>
      <c r="X6" s="125">
        <v>-5824.41</v>
      </c>
      <c r="Y6" s="125">
        <v>-14067.5</v>
      </c>
      <c r="Z6" s="125">
        <v>-1273.3499999999999</v>
      </c>
      <c r="AA6" s="243">
        <v>-1898.74</v>
      </c>
      <c r="AB6" s="243">
        <v>-12058.1</v>
      </c>
      <c r="AC6" s="243">
        <v>-1399.41</v>
      </c>
      <c r="AD6" s="243">
        <v>3061.9520000000002</v>
      </c>
      <c r="AE6" s="243">
        <v>555.62360000000001</v>
      </c>
      <c r="AF6" s="125">
        <v>2515.11</v>
      </c>
      <c r="AG6" s="243">
        <v>-1481.94</v>
      </c>
      <c r="AH6" s="243">
        <v>-85616.9</v>
      </c>
      <c r="AI6" s="243">
        <v>-18977</v>
      </c>
      <c r="AJ6" s="243">
        <v>-3074.8</v>
      </c>
      <c r="AK6" s="243">
        <v>33225.72</v>
      </c>
      <c r="AL6">
        <v>11037.51</v>
      </c>
    </row>
    <row r="7" spans="1:55" ht="15" x14ac:dyDescent="0.25">
      <c r="A7" s="136" t="s">
        <v>31</v>
      </c>
      <c r="B7" s="125">
        <v>5763.56</v>
      </c>
      <c r="C7" s="125">
        <v>12843.52</v>
      </c>
      <c r="D7" s="125">
        <v>-51062.3</v>
      </c>
      <c r="E7" s="125">
        <v>-15113.5</v>
      </c>
      <c r="F7" s="125">
        <v>-4243.1000000000004</v>
      </c>
      <c r="G7" s="125">
        <v>-7575.99</v>
      </c>
      <c r="H7" s="125">
        <v>15395.82</v>
      </c>
      <c r="I7" s="125">
        <v>39174.21</v>
      </c>
      <c r="J7" s="125">
        <v>-417.39</v>
      </c>
      <c r="K7" s="125">
        <v>-3938.27</v>
      </c>
      <c r="L7" s="125">
        <v>930.56</v>
      </c>
      <c r="M7" s="125">
        <v>-11872.9</v>
      </c>
      <c r="N7" s="125">
        <v>-13384.3</v>
      </c>
      <c r="O7" s="125">
        <v>-6909.33</v>
      </c>
      <c r="P7" s="125">
        <v>4298.3100000000004</v>
      </c>
      <c r="Q7" s="125">
        <v>-1604.87</v>
      </c>
      <c r="R7" s="125">
        <v>-3388.12</v>
      </c>
      <c r="S7" s="125">
        <v>-8262.3700000000008</v>
      </c>
      <c r="T7" s="125">
        <v>-14076.4</v>
      </c>
      <c r="U7" s="125">
        <v>-15644.4</v>
      </c>
      <c r="V7" s="125">
        <v>-20393.400000000001</v>
      </c>
      <c r="W7" s="125">
        <v>-12259.1</v>
      </c>
      <c r="X7" s="125">
        <v>-6039.87</v>
      </c>
      <c r="Y7" s="125">
        <v>14186.46</v>
      </c>
      <c r="Z7" s="125">
        <v>-9305.64</v>
      </c>
      <c r="AA7" s="243">
        <v>-4804.97</v>
      </c>
      <c r="AB7" s="243">
        <v>-4723.82</v>
      </c>
      <c r="AC7" s="243">
        <v>-4956.59</v>
      </c>
      <c r="AD7" s="243">
        <v>-3629.34</v>
      </c>
      <c r="AE7" s="243">
        <v>-36724.300000000003</v>
      </c>
      <c r="AF7" s="125">
        <v>5763.56</v>
      </c>
      <c r="AG7" s="243">
        <v>12843.52</v>
      </c>
      <c r="AH7" s="243">
        <v>-51062.3</v>
      </c>
      <c r="AI7" s="243">
        <v>-15113.5</v>
      </c>
      <c r="AJ7" s="243">
        <v>-4243.1000000000004</v>
      </c>
      <c r="AK7" s="243">
        <v>-7575.99</v>
      </c>
      <c r="AL7">
        <v>15395.82</v>
      </c>
    </row>
    <row r="8" spans="1:55" ht="15" x14ac:dyDescent="0.25">
      <c r="A8" s="136" t="s">
        <v>32</v>
      </c>
      <c r="B8" s="125">
        <v>7599.21</v>
      </c>
      <c r="C8" s="125">
        <v>4703.4399999999996</v>
      </c>
      <c r="D8" s="125">
        <v>-61748.9</v>
      </c>
      <c r="E8" s="125">
        <v>-4795.5200000000004</v>
      </c>
      <c r="F8" s="125">
        <v>-13974.4</v>
      </c>
      <c r="G8" s="125">
        <v>-8209.36</v>
      </c>
      <c r="H8" s="125">
        <v>11730.09</v>
      </c>
      <c r="I8" s="125">
        <v>21999.1</v>
      </c>
      <c r="J8" s="125">
        <v>110.92</v>
      </c>
      <c r="K8" s="125">
        <v>-14867.8</v>
      </c>
      <c r="L8" s="125">
        <v>-7180.95</v>
      </c>
      <c r="M8" s="125">
        <v>-5669.74</v>
      </c>
      <c r="N8" s="125">
        <v>-33700.400000000001</v>
      </c>
      <c r="O8" s="125">
        <v>-4722.08</v>
      </c>
      <c r="P8" s="125">
        <v>-17381.8</v>
      </c>
      <c r="Q8" s="125">
        <v>-33279.300000000003</v>
      </c>
      <c r="R8" s="125">
        <v>-5420.72</v>
      </c>
      <c r="S8" s="125">
        <v>-5246.43</v>
      </c>
      <c r="T8" s="125">
        <v>3149.3</v>
      </c>
      <c r="U8" s="125">
        <v>-9556.93</v>
      </c>
      <c r="V8" s="125">
        <v>4538.1899999999996</v>
      </c>
      <c r="W8" s="125">
        <v>2745.45</v>
      </c>
      <c r="X8" s="125">
        <v>4565.1899999999996</v>
      </c>
      <c r="Y8" s="125">
        <v>109.5455</v>
      </c>
      <c r="Z8" s="125">
        <v>7363.75</v>
      </c>
      <c r="AA8" s="243">
        <v>8667.3130000000001</v>
      </c>
      <c r="AB8" s="243">
        <v>9637.9</v>
      </c>
      <c r="AC8" s="243">
        <v>-595.01400000000001</v>
      </c>
      <c r="AD8" s="243">
        <v>-7128.69</v>
      </c>
      <c r="AE8" s="243">
        <v>13089.13</v>
      </c>
      <c r="AF8" s="125">
        <v>7599.21</v>
      </c>
      <c r="AG8" s="243">
        <v>4703.4399999999996</v>
      </c>
      <c r="AH8" s="243">
        <v>-61748.9</v>
      </c>
      <c r="AI8" s="243">
        <v>-4795.5200000000004</v>
      </c>
      <c r="AJ8" s="243">
        <v>-13974.4</v>
      </c>
      <c r="AK8" s="243">
        <v>-8209.36</v>
      </c>
      <c r="AL8">
        <v>11730.09</v>
      </c>
    </row>
    <row r="9" spans="1:55" ht="15" x14ac:dyDescent="0.25">
      <c r="A9" s="136" t="s">
        <v>33</v>
      </c>
      <c r="B9" s="125">
        <v>4597.62</v>
      </c>
      <c r="C9" s="125">
        <v>13497.54</v>
      </c>
      <c r="D9" s="125">
        <v>-26186.7</v>
      </c>
      <c r="E9" s="125">
        <v>-3349.13</v>
      </c>
      <c r="F9" s="125">
        <v>4084.03</v>
      </c>
      <c r="G9" s="125">
        <v>-11675.9</v>
      </c>
      <c r="H9" s="125">
        <v>-41.16</v>
      </c>
      <c r="I9" s="125">
        <v>5609.03</v>
      </c>
      <c r="J9" s="125">
        <v>-3697.54</v>
      </c>
      <c r="K9" s="125">
        <v>-11833.9</v>
      </c>
      <c r="L9" s="125">
        <v>-9228.61</v>
      </c>
      <c r="M9" s="125">
        <v>-8517.6200000000008</v>
      </c>
      <c r="N9" s="125">
        <v>-26906.1</v>
      </c>
      <c r="O9" s="125">
        <v>-30080.9</v>
      </c>
      <c r="P9" s="125">
        <v>1856.2</v>
      </c>
      <c r="Q9" s="125">
        <v>-14717.1</v>
      </c>
      <c r="R9" s="125">
        <v>-14012.5</v>
      </c>
      <c r="S9" s="125">
        <v>-1519.96</v>
      </c>
      <c r="T9" s="125">
        <v>-16566.5</v>
      </c>
      <c r="U9" s="125">
        <v>-17778.900000000001</v>
      </c>
      <c r="V9" s="125">
        <v>-8334.8700000000008</v>
      </c>
      <c r="W9" s="125">
        <v>-5418.53</v>
      </c>
      <c r="X9" s="125">
        <v>-7200.7</v>
      </c>
      <c r="Y9" s="125">
        <v>-738.51199999999994</v>
      </c>
      <c r="Z9" s="125">
        <v>2277.7600000000002</v>
      </c>
      <c r="AA9" s="243">
        <v>-1248.82</v>
      </c>
      <c r="AB9" s="243">
        <v>-2254.84</v>
      </c>
      <c r="AC9" s="243">
        <v>-7865.72</v>
      </c>
      <c r="AD9" s="243">
        <v>-7518.57</v>
      </c>
      <c r="AE9" s="243">
        <v>-7543.44</v>
      </c>
      <c r="AF9" s="125">
        <v>4597.62</v>
      </c>
      <c r="AG9" s="243">
        <v>13497.54</v>
      </c>
      <c r="AH9" s="243">
        <v>-26186.7</v>
      </c>
      <c r="AI9" s="243">
        <v>-3349.13</v>
      </c>
      <c r="AJ9" s="243">
        <v>4084.03</v>
      </c>
      <c r="AK9" s="243">
        <v>-11675.9</v>
      </c>
      <c r="AL9">
        <v>-41.16</v>
      </c>
    </row>
    <row r="10" spans="1:55" ht="15" x14ac:dyDescent="0.25">
      <c r="A10" s="136" t="s">
        <v>34</v>
      </c>
      <c r="B10" s="125">
        <v>1850.19</v>
      </c>
      <c r="C10" s="125">
        <v>3095.52</v>
      </c>
      <c r="D10" s="125">
        <v>-10608.3</v>
      </c>
      <c r="E10" s="125">
        <v>-7644.45</v>
      </c>
      <c r="F10" s="125">
        <v>8127.27</v>
      </c>
      <c r="G10" s="125">
        <v>-11493.4</v>
      </c>
      <c r="H10" s="125">
        <v>10728.01</v>
      </c>
      <c r="I10" s="125">
        <v>8720.02</v>
      </c>
      <c r="J10" s="125">
        <v>-1266.6099999999999</v>
      </c>
      <c r="K10" s="125">
        <v>-11347.2</v>
      </c>
      <c r="L10" s="125">
        <v>-18336.2</v>
      </c>
      <c r="M10" s="125">
        <v>-2943.12</v>
      </c>
      <c r="N10" s="125">
        <v>-31489.599999999999</v>
      </c>
      <c r="O10" s="125">
        <v>-20471.400000000001</v>
      </c>
      <c r="P10" s="125">
        <v>-11896.4</v>
      </c>
      <c r="Q10" s="125">
        <v>-5895.81</v>
      </c>
      <c r="R10" s="125">
        <v>-9418.83</v>
      </c>
      <c r="S10" s="125">
        <v>-9650.0499999999993</v>
      </c>
      <c r="T10" s="125">
        <v>-13497.4</v>
      </c>
      <c r="U10" s="125">
        <v>-20782.099999999999</v>
      </c>
      <c r="V10" s="125">
        <v>-5393.57</v>
      </c>
      <c r="W10" s="125">
        <v>-16034.4</v>
      </c>
      <c r="X10" s="125">
        <v>-7250.56</v>
      </c>
      <c r="Y10" s="125">
        <v>-12224.8</v>
      </c>
      <c r="Z10" s="125">
        <v>-2503.35</v>
      </c>
      <c r="AA10" s="243">
        <v>-440.50200000000001</v>
      </c>
      <c r="AB10" s="243">
        <v>11247.18</v>
      </c>
      <c r="AC10" s="243">
        <v>-1838.72</v>
      </c>
      <c r="AD10" s="243">
        <v>-11079.4</v>
      </c>
      <c r="AE10" s="243">
        <v>-4751.59</v>
      </c>
      <c r="AF10" s="125">
        <v>1850.19</v>
      </c>
      <c r="AG10" s="243">
        <v>3095.52</v>
      </c>
      <c r="AH10" s="243">
        <v>-10608.3</v>
      </c>
      <c r="AI10" s="243">
        <v>-7644.45</v>
      </c>
      <c r="AJ10" s="243">
        <v>8127.27</v>
      </c>
      <c r="AK10" s="243">
        <v>-11493.4</v>
      </c>
      <c r="AL10">
        <v>10728.01</v>
      </c>
    </row>
    <row r="11" spans="1:55" ht="15" x14ac:dyDescent="0.25">
      <c r="A11" s="136" t="s">
        <v>35</v>
      </c>
      <c r="B11" s="125">
        <v>4326</v>
      </c>
      <c r="C11" s="125">
        <v>3786.98</v>
      </c>
      <c r="D11" s="125">
        <v>-3949.75</v>
      </c>
      <c r="E11" s="125">
        <v>-945.98</v>
      </c>
      <c r="F11" s="125">
        <v>2196.81</v>
      </c>
      <c r="G11" s="125">
        <v>-4326.41</v>
      </c>
      <c r="H11" s="125">
        <v>-10675.2</v>
      </c>
      <c r="I11" s="125">
        <v>1804.2</v>
      </c>
      <c r="J11" s="125">
        <v>4278.8</v>
      </c>
      <c r="K11" s="125">
        <v>-12226</v>
      </c>
      <c r="L11" s="125">
        <v>-3813.03</v>
      </c>
      <c r="M11" s="125">
        <v>-784.69</v>
      </c>
      <c r="N11" s="125">
        <v>-7604.21</v>
      </c>
      <c r="O11" s="125">
        <v>-5412.07</v>
      </c>
      <c r="P11" s="125">
        <v>-13859.8</v>
      </c>
      <c r="Q11" s="125">
        <v>-14737</v>
      </c>
      <c r="R11" s="125">
        <v>-6256.96</v>
      </c>
      <c r="S11" s="125">
        <v>-22553.8</v>
      </c>
      <c r="T11" s="125">
        <v>-2449.39</v>
      </c>
      <c r="U11" s="125">
        <v>-15135.5</v>
      </c>
      <c r="V11" s="125">
        <v>2976.84</v>
      </c>
      <c r="W11" s="125">
        <v>5917.78</v>
      </c>
      <c r="X11" s="125">
        <v>3330.5</v>
      </c>
      <c r="Y11" s="125">
        <v>10576.97</v>
      </c>
      <c r="Z11" s="125">
        <v>-7422.23</v>
      </c>
      <c r="AA11" s="243">
        <v>-2723.62</v>
      </c>
      <c r="AB11" s="243">
        <v>11276.7</v>
      </c>
      <c r="AC11" s="243">
        <v>-2655.95</v>
      </c>
      <c r="AD11" s="243">
        <v>3167.9929999999999</v>
      </c>
      <c r="AE11" s="243">
        <v>-8084.46</v>
      </c>
      <c r="AF11" s="125">
        <v>4326</v>
      </c>
      <c r="AG11" s="243">
        <v>3786.98</v>
      </c>
      <c r="AH11" s="243">
        <v>-3949.75</v>
      </c>
      <c r="AI11" s="243">
        <v>-945.98</v>
      </c>
      <c r="AJ11" s="243">
        <v>2196.81</v>
      </c>
      <c r="AK11" s="243">
        <v>-4326.41</v>
      </c>
      <c r="AL11">
        <v>-10675.2</v>
      </c>
    </row>
    <row r="12" spans="1:55" ht="15" x14ac:dyDescent="0.25">
      <c r="A12" s="136" t="s">
        <v>36</v>
      </c>
      <c r="B12" s="125">
        <v>2484.0100000000002</v>
      </c>
      <c r="C12" s="125">
        <v>5241.04</v>
      </c>
      <c r="D12" s="125">
        <v>-12903.6</v>
      </c>
      <c r="E12" s="125">
        <v>8577.6</v>
      </c>
      <c r="F12" s="125">
        <v>15860.71</v>
      </c>
      <c r="G12" s="125">
        <v>4218.4399999999996</v>
      </c>
      <c r="H12" s="125">
        <v>2150.4499999999998</v>
      </c>
      <c r="I12" s="125">
        <v>-6896.3</v>
      </c>
      <c r="J12" s="125">
        <v>-12975.1</v>
      </c>
      <c r="K12" s="125">
        <v>-7119.02</v>
      </c>
      <c r="L12" s="125">
        <v>-2287.79</v>
      </c>
      <c r="M12" s="125">
        <v>-15519.2</v>
      </c>
      <c r="N12" s="125">
        <v>-21178.5</v>
      </c>
      <c r="O12" s="125">
        <v>-6073.92</v>
      </c>
      <c r="P12" s="125">
        <v>-3695.93</v>
      </c>
      <c r="Q12" s="125">
        <v>229.59</v>
      </c>
      <c r="R12" s="125">
        <v>-2046.92</v>
      </c>
      <c r="S12" s="125">
        <v>-1550.17</v>
      </c>
      <c r="T12" s="125">
        <v>8773.31</v>
      </c>
      <c r="U12" s="125">
        <v>-8495.7199999999993</v>
      </c>
      <c r="V12" s="125">
        <v>10460.27</v>
      </c>
      <c r="W12" s="125">
        <v>-5761.76</v>
      </c>
      <c r="X12" s="125">
        <v>-2950.71</v>
      </c>
      <c r="Y12" s="125">
        <v>5573.2640000000001</v>
      </c>
      <c r="Z12" s="125">
        <v>6704.91</v>
      </c>
      <c r="AA12" s="243">
        <v>-379.03</v>
      </c>
      <c r="AB12" s="243">
        <v>1002.6180000000001</v>
      </c>
      <c r="AC12" s="243">
        <v>4079.7420000000002</v>
      </c>
      <c r="AD12" s="243">
        <v>-5327.72</v>
      </c>
      <c r="AE12" s="243">
        <v>-6241.15</v>
      </c>
      <c r="AF12" s="125">
        <v>2484.0100000000002</v>
      </c>
      <c r="AG12" s="243">
        <v>5241.04</v>
      </c>
      <c r="AH12" s="243">
        <v>-12903.6</v>
      </c>
      <c r="AI12" s="243">
        <v>8577.6</v>
      </c>
      <c r="AJ12" s="243">
        <v>15860.71</v>
      </c>
      <c r="AK12" s="243">
        <v>4218.4399999999996</v>
      </c>
      <c r="AL12">
        <v>2150.4499999999998</v>
      </c>
    </row>
    <row r="13" spans="1:55" ht="15" x14ac:dyDescent="0.25">
      <c r="A13" s="136" t="s">
        <v>37</v>
      </c>
      <c r="B13" s="125">
        <v>4572.6499999999996</v>
      </c>
      <c r="C13" s="125">
        <v>16068.22</v>
      </c>
      <c r="D13" s="125">
        <v>-167.36</v>
      </c>
      <c r="E13" s="125">
        <v>3934.3</v>
      </c>
      <c r="F13" s="125">
        <v>-8195.4599999999991</v>
      </c>
      <c r="G13" s="125">
        <v>1153.03</v>
      </c>
      <c r="H13" s="125">
        <v>4854.6899999999996</v>
      </c>
      <c r="I13" s="125">
        <v>-2772.19</v>
      </c>
      <c r="J13" s="125">
        <v>10111.030000000001</v>
      </c>
      <c r="K13" s="125">
        <v>-7879.8</v>
      </c>
      <c r="L13" s="125">
        <v>4260.83</v>
      </c>
      <c r="M13" s="125">
        <v>-9029.64</v>
      </c>
      <c r="N13" s="125">
        <v>-19219.099999999999</v>
      </c>
      <c r="O13" s="125">
        <v>-22152.3</v>
      </c>
      <c r="P13" s="125">
        <v>1008.61</v>
      </c>
      <c r="Q13" s="125">
        <v>-7546.97</v>
      </c>
      <c r="R13" s="125">
        <v>3053.89</v>
      </c>
      <c r="S13" s="125">
        <v>-553.09</v>
      </c>
      <c r="T13" s="125">
        <v>-10613</v>
      </c>
      <c r="U13" s="125">
        <v>-11085.9</v>
      </c>
      <c r="V13" s="125">
        <v>5779.02</v>
      </c>
      <c r="W13" s="125">
        <v>-2579.91</v>
      </c>
      <c r="X13" s="125">
        <v>11360.07</v>
      </c>
      <c r="Y13" s="125">
        <v>13284.39</v>
      </c>
      <c r="Z13" s="125">
        <v>-1076.23</v>
      </c>
      <c r="AA13" s="243">
        <v>6739.2950000000001</v>
      </c>
      <c r="AB13" s="243">
        <v>9327.6970000000001</v>
      </c>
      <c r="AC13" s="243">
        <v>9853.2309999999998</v>
      </c>
      <c r="AD13" s="243">
        <v>2386.7620000000002</v>
      </c>
      <c r="AE13" s="243">
        <v>-14003.3</v>
      </c>
      <c r="AF13" s="125">
        <v>4572.6499999999996</v>
      </c>
      <c r="AG13" s="243">
        <v>16068.22</v>
      </c>
      <c r="AH13" s="243">
        <v>-167.36</v>
      </c>
      <c r="AI13" s="243">
        <v>3934.3</v>
      </c>
      <c r="AJ13" s="243">
        <v>-8195.4599999999991</v>
      </c>
      <c r="AK13" s="243">
        <v>1153.03</v>
      </c>
      <c r="AL13">
        <v>4854.6899999999996</v>
      </c>
    </row>
    <row r="14" spans="1:55" ht="15" x14ac:dyDescent="0.25">
      <c r="A14" s="136" t="s">
        <v>38</v>
      </c>
      <c r="B14" s="125">
        <v>6782.55</v>
      </c>
      <c r="C14" s="125">
        <v>12221.1</v>
      </c>
      <c r="D14" s="125">
        <v>-13337.6</v>
      </c>
      <c r="E14" s="125">
        <v>4802.96</v>
      </c>
      <c r="F14" s="125">
        <v>7513.95</v>
      </c>
      <c r="G14" s="125">
        <v>2734.68</v>
      </c>
      <c r="H14" s="125">
        <v>6601.3</v>
      </c>
      <c r="I14" s="125">
        <v>976.84</v>
      </c>
      <c r="J14" s="125">
        <v>8362.93</v>
      </c>
      <c r="K14" s="125">
        <v>1910.85</v>
      </c>
      <c r="L14" s="125">
        <v>-3240.73</v>
      </c>
      <c r="M14" s="125">
        <v>2934.87</v>
      </c>
      <c r="N14" s="125">
        <v>-7637.29</v>
      </c>
      <c r="O14" s="125">
        <v>3432.78</v>
      </c>
      <c r="P14" s="125">
        <v>5068.2</v>
      </c>
      <c r="Q14" s="125">
        <v>-2447.12</v>
      </c>
      <c r="R14" s="125">
        <v>9431.1</v>
      </c>
      <c r="S14" s="125">
        <v>-7289.01</v>
      </c>
      <c r="T14" s="125">
        <v>-3638.85</v>
      </c>
      <c r="U14" s="125">
        <v>894.04</v>
      </c>
      <c r="V14" s="125">
        <v>10068.27</v>
      </c>
      <c r="W14" s="125">
        <v>6318.23</v>
      </c>
      <c r="X14" s="125">
        <v>14429.11</v>
      </c>
      <c r="Y14" s="125">
        <v>13142.82</v>
      </c>
      <c r="Z14" s="125">
        <v>306.05</v>
      </c>
      <c r="AA14" s="243">
        <v>3287.92</v>
      </c>
      <c r="AB14" s="243">
        <v>9671.6720000000005</v>
      </c>
      <c r="AC14" s="243">
        <v>20124.560000000001</v>
      </c>
      <c r="AD14" s="243">
        <v>-11070.6</v>
      </c>
      <c r="AE14" s="243">
        <v>-13890.9</v>
      </c>
      <c r="AF14" s="125">
        <v>6782.55</v>
      </c>
      <c r="AG14" s="243">
        <v>12221.1</v>
      </c>
      <c r="AH14" s="243">
        <v>-13337.6</v>
      </c>
      <c r="AI14" s="243">
        <v>4802.96</v>
      </c>
      <c r="AJ14" s="243">
        <v>7513.95</v>
      </c>
      <c r="AK14" s="243">
        <v>2734.68</v>
      </c>
      <c r="AL14">
        <v>6601.3</v>
      </c>
    </row>
    <row r="15" spans="1:55" ht="15" x14ac:dyDescent="0.25">
      <c r="A15" s="136" t="s">
        <v>39</v>
      </c>
      <c r="B15" s="125">
        <v>8370.01</v>
      </c>
      <c r="C15" s="125">
        <v>26240.44</v>
      </c>
      <c r="D15" s="125">
        <v>9706.2999999999993</v>
      </c>
      <c r="E15" s="125">
        <v>15847.82</v>
      </c>
      <c r="F15" s="125">
        <v>94941.03</v>
      </c>
      <c r="G15" s="125">
        <v>-1667.99</v>
      </c>
      <c r="H15" s="125">
        <v>27110.38</v>
      </c>
      <c r="I15" s="125">
        <v>15473.31</v>
      </c>
      <c r="J15" s="125">
        <v>23397.19</v>
      </c>
      <c r="K15" s="125">
        <v>-21467.200000000001</v>
      </c>
      <c r="L15" s="125">
        <v>-1969.12</v>
      </c>
      <c r="M15" s="125">
        <v>6169</v>
      </c>
      <c r="N15" s="125">
        <v>-8734.1</v>
      </c>
      <c r="O15" s="125">
        <v>2189.02</v>
      </c>
      <c r="P15" s="125">
        <v>6219.93</v>
      </c>
      <c r="Q15" s="125">
        <v>-1919.39</v>
      </c>
      <c r="R15" s="125">
        <v>-400.74</v>
      </c>
      <c r="S15" s="125">
        <v>-10759.3</v>
      </c>
      <c r="T15" s="125">
        <v>-7330.65</v>
      </c>
      <c r="U15" s="125">
        <v>7578.2</v>
      </c>
      <c r="V15" s="125">
        <v>10297.67</v>
      </c>
      <c r="W15" s="125">
        <v>-5869.97</v>
      </c>
      <c r="X15" s="125">
        <v>24633.08</v>
      </c>
      <c r="Y15" s="125">
        <v>23363.19</v>
      </c>
      <c r="Z15" s="125">
        <v>-1247.1300000000001</v>
      </c>
      <c r="AA15" s="243">
        <v>-6373.7</v>
      </c>
      <c r="AB15" s="243">
        <v>5913.7359999999999</v>
      </c>
      <c r="AC15" s="243">
        <v>15609.41</v>
      </c>
      <c r="AD15" s="243">
        <v>24042.54</v>
      </c>
      <c r="AE15" s="243">
        <v>-3404.33</v>
      </c>
      <c r="AF15" s="125">
        <v>8370.01</v>
      </c>
      <c r="AG15" s="243">
        <v>26240.44</v>
      </c>
      <c r="AH15" s="243">
        <v>9706.2999999999993</v>
      </c>
      <c r="AI15" s="243">
        <v>15847.82</v>
      </c>
      <c r="AJ15" s="243">
        <v>94941.03</v>
      </c>
      <c r="AK15" s="243">
        <v>-1667.99</v>
      </c>
      <c r="AL15">
        <v>27110.38</v>
      </c>
    </row>
  </sheetData>
  <mergeCells count="1">
    <mergeCell ref="B1:AE1"/>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3"/>
  <dimension ref="A1:AE15"/>
  <sheetViews>
    <sheetView workbookViewId="0"/>
  </sheetViews>
  <sheetFormatPr defaultColWidth="18.7109375" defaultRowHeight="12.75" customHeight="1" x14ac:dyDescent="0.25"/>
  <cols>
    <col min="1" max="31" width="9.140625" customWidth="1"/>
  </cols>
  <sheetData>
    <row r="1" spans="1:31" ht="15" x14ac:dyDescent="0.25">
      <c r="A1" s="132"/>
      <c r="B1" s="338"/>
      <c r="C1" s="338"/>
      <c r="D1" s="338"/>
      <c r="E1" s="338"/>
      <c r="F1" s="338"/>
      <c r="G1" s="338"/>
      <c r="H1" s="338"/>
      <c r="I1" s="338"/>
      <c r="J1" s="338"/>
      <c r="K1" s="338"/>
      <c r="L1" s="338"/>
      <c r="M1" s="338"/>
      <c r="N1" s="338"/>
      <c r="O1" s="338"/>
      <c r="P1" s="338"/>
      <c r="Q1" s="338"/>
      <c r="R1" s="338"/>
      <c r="S1" s="338"/>
      <c r="T1" s="338"/>
      <c r="U1" s="338"/>
      <c r="V1" s="338"/>
      <c r="W1" s="338"/>
      <c r="X1" s="338"/>
      <c r="Y1" s="338"/>
      <c r="Z1" s="338"/>
      <c r="AA1" s="338"/>
      <c r="AB1" s="338"/>
      <c r="AC1" s="338"/>
      <c r="AD1" s="338"/>
      <c r="AE1" s="338"/>
    </row>
    <row r="2" spans="1:31" ht="15" x14ac:dyDescent="0.25">
      <c r="A2" s="132"/>
      <c r="B2" s="133">
        <v>1981</v>
      </c>
      <c r="C2" s="133">
        <v>1982</v>
      </c>
      <c r="D2" s="133">
        <v>1983</v>
      </c>
      <c r="E2" s="133">
        <v>1984</v>
      </c>
      <c r="F2" s="133">
        <v>1985</v>
      </c>
      <c r="G2" s="133">
        <v>1986</v>
      </c>
      <c r="H2" s="133">
        <v>1987</v>
      </c>
      <c r="I2" s="133">
        <v>1988</v>
      </c>
      <c r="J2" s="133">
        <v>1989</v>
      </c>
      <c r="K2" s="133">
        <v>1990</v>
      </c>
      <c r="L2" s="133">
        <v>1991</v>
      </c>
      <c r="M2" s="133">
        <v>1992</v>
      </c>
      <c r="N2" s="133">
        <v>1993</v>
      </c>
      <c r="O2" s="133">
        <v>1994</v>
      </c>
      <c r="P2" s="133">
        <v>1995</v>
      </c>
      <c r="Q2" s="133">
        <v>1996</v>
      </c>
      <c r="R2" s="133">
        <v>1997</v>
      </c>
      <c r="S2" s="133">
        <v>1998</v>
      </c>
      <c r="T2" s="133">
        <v>1999</v>
      </c>
      <c r="U2" s="133">
        <v>2000</v>
      </c>
      <c r="V2" s="133">
        <v>2001</v>
      </c>
      <c r="W2" s="133">
        <v>2002</v>
      </c>
      <c r="X2" s="133">
        <v>2003</v>
      </c>
      <c r="Y2" s="133">
        <v>2004</v>
      </c>
      <c r="Z2" s="133">
        <v>2005</v>
      </c>
      <c r="AA2" s="133">
        <v>2006</v>
      </c>
      <c r="AB2" s="133">
        <v>2007</v>
      </c>
      <c r="AC2" s="133">
        <v>2008</v>
      </c>
      <c r="AD2" s="133">
        <v>2009</v>
      </c>
      <c r="AE2" s="133">
        <v>2010</v>
      </c>
    </row>
    <row r="3" spans="1:31" ht="15" x14ac:dyDescent="0.25">
      <c r="A3" s="134"/>
      <c r="B3" s="135" t="s">
        <v>66</v>
      </c>
      <c r="C3" s="135" t="s">
        <v>67</v>
      </c>
      <c r="D3" s="135" t="s">
        <v>68</v>
      </c>
      <c r="E3" s="135" t="s">
        <v>69</v>
      </c>
      <c r="F3" s="135" t="s">
        <v>70</v>
      </c>
      <c r="G3" s="135" t="s">
        <v>71</v>
      </c>
      <c r="H3" s="135" t="s">
        <v>72</v>
      </c>
      <c r="I3" s="135" t="s">
        <v>73</v>
      </c>
      <c r="J3" s="135" t="s">
        <v>74</v>
      </c>
      <c r="K3" s="135" t="s">
        <v>75</v>
      </c>
      <c r="L3" s="135" t="s">
        <v>76</v>
      </c>
      <c r="M3" s="135" t="s">
        <v>77</v>
      </c>
      <c r="N3" s="135" t="s">
        <v>78</v>
      </c>
      <c r="O3" s="135" t="s">
        <v>79</v>
      </c>
      <c r="P3" s="135" t="s">
        <v>80</v>
      </c>
      <c r="Q3" s="135" t="s">
        <v>81</v>
      </c>
      <c r="R3" s="135" t="s">
        <v>82</v>
      </c>
      <c r="S3" s="135" t="s">
        <v>83</v>
      </c>
      <c r="T3" s="135" t="s">
        <v>84</v>
      </c>
      <c r="U3" s="135" t="s">
        <v>85</v>
      </c>
      <c r="V3" s="135" t="s">
        <v>86</v>
      </c>
      <c r="W3" s="135" t="s">
        <v>87</v>
      </c>
      <c r="X3" s="135" t="s">
        <v>88</v>
      </c>
      <c r="Y3" s="135" t="s">
        <v>89</v>
      </c>
      <c r="Z3" s="135" t="s">
        <v>90</v>
      </c>
      <c r="AA3" s="135" t="s">
        <v>91</v>
      </c>
      <c r="AB3" s="135" t="s">
        <v>92</v>
      </c>
      <c r="AC3" s="135" t="s">
        <v>93</v>
      </c>
      <c r="AD3" s="135" t="s">
        <v>94</v>
      </c>
      <c r="AE3" s="135" t="s">
        <v>95</v>
      </c>
    </row>
    <row r="4" spans="1:31" ht="15" x14ac:dyDescent="0.25">
      <c r="A4" s="136" t="s">
        <v>28</v>
      </c>
      <c r="B4" s="125"/>
      <c r="C4" s="125"/>
      <c r="D4" s="125"/>
      <c r="E4" s="125"/>
      <c r="F4" s="125"/>
      <c r="G4" s="125"/>
      <c r="H4" s="125"/>
      <c r="I4" s="125"/>
      <c r="J4" s="125"/>
      <c r="K4" s="125"/>
      <c r="L4" s="125"/>
      <c r="M4" s="125"/>
      <c r="N4" s="125"/>
      <c r="O4" s="125"/>
      <c r="P4" s="125"/>
      <c r="Q4" s="125"/>
      <c r="R4" s="125"/>
      <c r="S4" s="125"/>
      <c r="T4" s="125"/>
      <c r="U4" s="125"/>
      <c r="V4" s="125"/>
      <c r="W4" s="125"/>
      <c r="X4" s="125"/>
      <c r="Y4" s="125"/>
      <c r="Z4" s="125"/>
      <c r="AA4" s="125"/>
      <c r="AB4" s="125"/>
      <c r="AC4" s="125"/>
      <c r="AD4" s="125"/>
      <c r="AE4" s="125"/>
    </row>
    <row r="5" spans="1:31" ht="15" x14ac:dyDescent="0.25">
      <c r="A5" s="136" t="s">
        <v>29</v>
      </c>
      <c r="B5" s="125"/>
      <c r="C5" s="125"/>
      <c r="D5" s="125"/>
      <c r="E5" s="125"/>
      <c r="F5" s="125"/>
      <c r="G5" s="125"/>
      <c r="H5" s="125"/>
      <c r="I5" s="125"/>
      <c r="J5" s="125"/>
      <c r="K5" s="125"/>
      <c r="L5" s="125"/>
      <c r="M5" s="125"/>
      <c r="N5" s="125"/>
      <c r="O5" s="125"/>
      <c r="P5" s="125"/>
      <c r="Q5" s="125"/>
      <c r="R5" s="125"/>
      <c r="S5" s="125"/>
      <c r="T5" s="125"/>
      <c r="U5" s="125"/>
      <c r="V5" s="125"/>
      <c r="W5" s="125"/>
      <c r="X5" s="125"/>
      <c r="Y5" s="125"/>
      <c r="Z5" s="125"/>
      <c r="AA5" s="125"/>
      <c r="AB5" s="125"/>
      <c r="AC5" s="125"/>
      <c r="AD5" s="125"/>
      <c r="AE5" s="125"/>
    </row>
    <row r="6" spans="1:31" ht="15" x14ac:dyDescent="0.25">
      <c r="A6" s="136" t="s">
        <v>30</v>
      </c>
      <c r="B6" s="125"/>
      <c r="C6" s="125"/>
      <c r="D6" s="125"/>
      <c r="E6" s="125"/>
      <c r="F6" s="125"/>
      <c r="G6" s="125"/>
      <c r="H6" s="125"/>
      <c r="I6" s="125"/>
      <c r="J6" s="125"/>
      <c r="K6" s="125"/>
      <c r="L6" s="125"/>
      <c r="M6" s="125"/>
      <c r="N6" s="125"/>
      <c r="O6" s="125"/>
      <c r="P6" s="125"/>
      <c r="Q6" s="125"/>
      <c r="R6" s="125"/>
      <c r="S6" s="125"/>
      <c r="T6" s="125"/>
      <c r="U6" s="125"/>
      <c r="V6" s="125"/>
      <c r="W6" s="125"/>
      <c r="X6" s="125"/>
      <c r="Y6" s="125"/>
      <c r="Z6" s="125"/>
      <c r="AA6" s="125"/>
      <c r="AB6" s="125"/>
      <c r="AC6" s="125"/>
      <c r="AD6" s="125"/>
      <c r="AE6" s="125"/>
    </row>
    <row r="7" spans="1:31" ht="15" x14ac:dyDescent="0.25">
      <c r="A7" s="136" t="s">
        <v>31</v>
      </c>
      <c r="B7" s="125"/>
      <c r="C7" s="125"/>
      <c r="D7" s="125"/>
      <c r="E7" s="125"/>
      <c r="F7" s="125"/>
      <c r="G7" s="125"/>
      <c r="H7" s="125"/>
      <c r="I7" s="125"/>
      <c r="J7" s="125"/>
      <c r="K7" s="125"/>
      <c r="L7" s="125"/>
      <c r="M7" s="125"/>
      <c r="N7" s="125"/>
      <c r="O7" s="125"/>
      <c r="P7" s="125"/>
      <c r="Q7" s="125"/>
      <c r="R7" s="125"/>
      <c r="S7" s="125"/>
      <c r="T7" s="125"/>
      <c r="U7" s="125"/>
      <c r="V7" s="125"/>
      <c r="W7" s="125"/>
      <c r="X7" s="125"/>
      <c r="Y7" s="125"/>
      <c r="Z7" s="125"/>
      <c r="AA7" s="125"/>
      <c r="AB7" s="125"/>
      <c r="AC7" s="125"/>
      <c r="AD7" s="125"/>
      <c r="AE7" s="125"/>
    </row>
    <row r="8" spans="1:31" ht="15" x14ac:dyDescent="0.25">
      <c r="A8" s="136" t="s">
        <v>32</v>
      </c>
      <c r="B8" s="125"/>
      <c r="C8" s="125"/>
      <c r="D8" s="125"/>
      <c r="E8" s="125"/>
      <c r="F8" s="125"/>
      <c r="G8" s="125"/>
      <c r="H8" s="125"/>
      <c r="I8" s="125"/>
      <c r="J8" s="125"/>
      <c r="K8" s="125"/>
      <c r="L8" s="125"/>
      <c r="M8" s="125"/>
      <c r="N8" s="125"/>
      <c r="O8" s="125"/>
      <c r="P8" s="125"/>
      <c r="Q8" s="125"/>
      <c r="R8" s="125"/>
      <c r="S8" s="125"/>
      <c r="T8" s="125"/>
      <c r="U8" s="125"/>
      <c r="V8" s="125"/>
      <c r="W8" s="125"/>
      <c r="X8" s="125"/>
      <c r="Y8" s="125"/>
      <c r="Z8" s="125"/>
      <c r="AA8" s="125"/>
      <c r="AB8" s="125"/>
      <c r="AC8" s="125"/>
      <c r="AD8" s="125"/>
      <c r="AE8" s="125"/>
    </row>
    <row r="9" spans="1:31" ht="15" x14ac:dyDescent="0.25">
      <c r="A9" s="136" t="s">
        <v>33</v>
      </c>
      <c r="B9" s="125"/>
      <c r="C9" s="125"/>
      <c r="D9" s="125"/>
      <c r="E9" s="125"/>
      <c r="F9" s="125"/>
      <c r="G9" s="125"/>
      <c r="H9" s="125"/>
      <c r="I9" s="125"/>
      <c r="J9" s="125"/>
      <c r="K9" s="125"/>
      <c r="L9" s="125"/>
      <c r="M9" s="125"/>
      <c r="N9" s="125"/>
      <c r="O9" s="125"/>
      <c r="P9" s="125"/>
      <c r="Q9" s="125"/>
      <c r="R9" s="125"/>
      <c r="S9" s="125"/>
      <c r="T9" s="125"/>
      <c r="U9" s="125"/>
      <c r="V9" s="125"/>
      <c r="W9" s="125"/>
      <c r="X9" s="125"/>
      <c r="Y9" s="125"/>
      <c r="Z9" s="125"/>
      <c r="AA9" s="125"/>
      <c r="AB9" s="125"/>
      <c r="AC9" s="125"/>
      <c r="AD9" s="125"/>
      <c r="AE9" s="125"/>
    </row>
    <row r="10" spans="1:31" ht="15" x14ac:dyDescent="0.25">
      <c r="A10" s="136" t="s">
        <v>34</v>
      </c>
      <c r="B10" s="125"/>
      <c r="C10" s="125"/>
      <c r="D10" s="125"/>
      <c r="E10" s="125"/>
      <c r="F10" s="125"/>
      <c r="G10" s="125"/>
      <c r="H10" s="125"/>
      <c r="I10" s="125"/>
      <c r="J10" s="125"/>
      <c r="K10" s="125"/>
      <c r="L10" s="125"/>
      <c r="M10" s="125"/>
      <c r="N10" s="125"/>
      <c r="O10" s="125"/>
      <c r="P10" s="125"/>
      <c r="Q10" s="125"/>
      <c r="R10" s="125"/>
      <c r="S10" s="125"/>
      <c r="T10" s="125"/>
      <c r="U10" s="125"/>
      <c r="V10" s="125"/>
      <c r="W10" s="125"/>
      <c r="X10" s="125"/>
      <c r="Y10" s="125"/>
      <c r="Z10" s="125"/>
      <c r="AA10" s="125"/>
      <c r="AB10" s="125"/>
      <c r="AC10" s="125"/>
      <c r="AD10" s="125"/>
      <c r="AE10" s="125"/>
    </row>
    <row r="11" spans="1:31" ht="15" x14ac:dyDescent="0.25">
      <c r="A11" s="136" t="s">
        <v>35</v>
      </c>
      <c r="B11" s="125"/>
      <c r="C11" s="125"/>
      <c r="D11" s="125"/>
      <c r="E11" s="125"/>
      <c r="F11" s="125"/>
      <c r="G11" s="125"/>
      <c r="H11" s="125"/>
      <c r="I11" s="125"/>
      <c r="J11" s="125"/>
      <c r="K11" s="125"/>
      <c r="L11" s="125"/>
      <c r="M11" s="125"/>
      <c r="N11" s="125"/>
      <c r="O11" s="125"/>
      <c r="P11" s="125"/>
      <c r="Q11" s="125"/>
      <c r="R11" s="125"/>
      <c r="S11" s="125"/>
      <c r="T11" s="125"/>
      <c r="U11" s="125"/>
      <c r="V11" s="125"/>
      <c r="W11" s="125"/>
      <c r="X11" s="125"/>
      <c r="Y11" s="125"/>
      <c r="Z11" s="125"/>
      <c r="AA11" s="125"/>
      <c r="AB11" s="125"/>
      <c r="AC11" s="125"/>
      <c r="AD11" s="125"/>
      <c r="AE11" s="125"/>
    </row>
    <row r="12" spans="1:31" ht="15" x14ac:dyDescent="0.25">
      <c r="A12" s="136" t="s">
        <v>36</v>
      </c>
      <c r="B12" s="125"/>
      <c r="C12" s="125"/>
      <c r="D12" s="125"/>
      <c r="E12" s="125"/>
      <c r="F12" s="125"/>
      <c r="G12" s="125"/>
      <c r="H12" s="125"/>
      <c r="I12" s="125"/>
      <c r="J12" s="125"/>
      <c r="K12" s="125"/>
      <c r="L12" s="125"/>
      <c r="M12" s="125"/>
      <c r="N12" s="125"/>
      <c r="O12" s="125"/>
      <c r="P12" s="125"/>
      <c r="Q12" s="125"/>
      <c r="R12" s="125"/>
      <c r="S12" s="125"/>
      <c r="T12" s="125"/>
      <c r="U12" s="125"/>
      <c r="V12" s="125"/>
      <c r="W12" s="125"/>
      <c r="X12" s="125"/>
      <c r="Y12" s="125"/>
      <c r="Z12" s="125"/>
      <c r="AA12" s="125"/>
      <c r="AB12" s="125"/>
      <c r="AC12" s="125"/>
      <c r="AD12" s="125"/>
      <c r="AE12" s="125"/>
    </row>
    <row r="13" spans="1:31" ht="15" x14ac:dyDescent="0.25">
      <c r="A13" s="136" t="s">
        <v>37</v>
      </c>
      <c r="B13" s="125"/>
      <c r="C13" s="125"/>
      <c r="D13" s="125"/>
      <c r="E13" s="125"/>
      <c r="F13" s="125"/>
      <c r="G13" s="125"/>
      <c r="H13" s="125"/>
      <c r="I13" s="125"/>
      <c r="J13" s="125"/>
      <c r="K13" s="125"/>
      <c r="L13" s="125"/>
      <c r="M13" s="125"/>
      <c r="N13" s="125"/>
      <c r="O13" s="125"/>
      <c r="P13" s="125"/>
      <c r="Q13" s="125"/>
      <c r="R13" s="125"/>
      <c r="S13" s="125"/>
      <c r="T13" s="125"/>
      <c r="U13" s="125"/>
      <c r="V13" s="125"/>
      <c r="W13" s="125"/>
      <c r="X13" s="125"/>
      <c r="Y13" s="125"/>
      <c r="Z13" s="125"/>
      <c r="AA13" s="125"/>
      <c r="AB13" s="125"/>
      <c r="AC13" s="125"/>
      <c r="AD13" s="125"/>
      <c r="AE13" s="125"/>
    </row>
    <row r="14" spans="1:31" ht="15" x14ac:dyDescent="0.25">
      <c r="A14" s="136" t="s">
        <v>38</v>
      </c>
      <c r="B14" s="125"/>
      <c r="C14" s="125"/>
      <c r="D14" s="125"/>
      <c r="E14" s="125"/>
      <c r="F14" s="125"/>
      <c r="G14" s="125"/>
      <c r="H14" s="125"/>
      <c r="I14" s="125"/>
      <c r="J14" s="125"/>
      <c r="K14" s="125"/>
      <c r="L14" s="125"/>
      <c r="M14" s="125"/>
      <c r="N14" s="125"/>
      <c r="O14" s="125"/>
      <c r="P14" s="125"/>
      <c r="Q14" s="125"/>
      <c r="R14" s="125"/>
      <c r="S14" s="125"/>
      <c r="T14" s="125"/>
      <c r="U14" s="125"/>
      <c r="V14" s="125"/>
      <c r="W14" s="125"/>
      <c r="X14" s="125"/>
      <c r="Y14" s="125"/>
      <c r="Z14" s="125"/>
      <c r="AA14" s="125"/>
      <c r="AB14" s="125"/>
      <c r="AC14" s="125"/>
      <c r="AD14" s="125"/>
      <c r="AE14" s="125"/>
    </row>
    <row r="15" spans="1:31" ht="15" x14ac:dyDescent="0.25">
      <c r="A15" s="136" t="s">
        <v>39</v>
      </c>
      <c r="B15" s="125"/>
      <c r="C15" s="125"/>
      <c r="D15" s="125"/>
      <c r="E15" s="125"/>
      <c r="F15" s="125"/>
      <c r="G15" s="125"/>
      <c r="H15" s="125"/>
      <c r="I15" s="125"/>
      <c r="J15" s="125"/>
      <c r="K15" s="125"/>
      <c r="L15" s="125"/>
      <c r="M15" s="125"/>
      <c r="N15" s="125"/>
      <c r="O15" s="125"/>
      <c r="P15" s="125"/>
      <c r="Q15" s="125"/>
      <c r="R15" s="125"/>
      <c r="S15" s="125"/>
      <c r="T15" s="125"/>
      <c r="U15" s="125"/>
      <c r="V15" s="125"/>
      <c r="W15" s="125"/>
      <c r="X15" s="125"/>
      <c r="Y15" s="125"/>
      <c r="Z15" s="125"/>
      <c r="AA15" s="125"/>
      <c r="AB15" s="125"/>
      <c r="AC15" s="125"/>
      <c r="AD15" s="125"/>
      <c r="AE15" s="125"/>
    </row>
  </sheetData>
  <mergeCells count="1">
    <mergeCell ref="B1:AE1"/>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4"/>
  <dimension ref="C5:E100"/>
  <sheetViews>
    <sheetView workbookViewId="0"/>
  </sheetViews>
  <sheetFormatPr defaultRowHeight="15" x14ac:dyDescent="0.25"/>
  <cols>
    <col min="3" max="5" width="10.7109375" customWidth="1"/>
  </cols>
  <sheetData>
    <row r="5" spans="3:5" ht="15" customHeight="1" x14ac:dyDescent="0.25">
      <c r="C5" t="str">
        <f>IF(GainsImpToNIB!B4="","",GainsImpToNIB!B4/1000)</f>
        <v/>
      </c>
      <c r="D5" t="str">
        <f>IF(GainsImpToNIB!C4="","",GainsImpToNIB!C4/1000)</f>
        <v/>
      </c>
      <c r="E5">
        <f>IF(GainsImpToNIB!D4="","",GainsImpToNIB!D4/1000)</f>
        <v>-3.1099999999999999E-3</v>
      </c>
    </row>
    <row r="6" spans="3:5" ht="15" customHeight="1" x14ac:dyDescent="0.25">
      <c r="C6" t="str">
        <f>IF(GainsImpToNIB!B5="","",GainsImpToNIB!B5/1000)</f>
        <v/>
      </c>
      <c r="D6" t="str">
        <f>IF(GainsImpToNIB!C5="","",GainsImpToNIB!C5/1000)</f>
        <v/>
      </c>
      <c r="E6">
        <f>IF(GainsImpToNIB!D5="","",GainsImpToNIB!D5/1000)</f>
        <v>-7.5319999999999996E-3</v>
      </c>
    </row>
    <row r="7" spans="3:5" ht="15" customHeight="1" x14ac:dyDescent="0.25">
      <c r="C7" t="str">
        <f>IF(GainsImpToNIB!B6="","",GainsImpToNIB!B6/1000)</f>
        <v/>
      </c>
      <c r="D7" t="str">
        <f>IF(GainsImpToNIB!C6="","",GainsImpToNIB!C6/1000)</f>
        <v/>
      </c>
      <c r="E7">
        <f>IF(GainsImpToNIB!D6="","",GainsImpToNIB!D6/1000)</f>
        <v>-8.2880000000000002E-3</v>
      </c>
    </row>
    <row r="8" spans="3:5" ht="15" customHeight="1" x14ac:dyDescent="0.25">
      <c r="C8" t="str">
        <f>IF(GainsImpToNIB!B7="","",GainsImpToNIB!B7/1000)</f>
        <v/>
      </c>
      <c r="D8" t="str">
        <f>IF(GainsImpToNIB!C7="","",GainsImpToNIB!C7/1000)</f>
        <v/>
      </c>
      <c r="E8">
        <f>IF(GainsImpToNIB!D7="","",GainsImpToNIB!D7/1000)</f>
        <v>-5.8899999999999994E-3</v>
      </c>
    </row>
    <row r="9" spans="3:5" ht="15" customHeight="1" x14ac:dyDescent="0.25">
      <c r="C9" t="str">
        <f>IF(GainsImpToNIB!B8="","",GainsImpToNIB!B8/1000)</f>
        <v/>
      </c>
      <c r="D9" t="str">
        <f>IF(GainsImpToNIB!C8="","",GainsImpToNIB!C8/1000)</f>
        <v/>
      </c>
      <c r="E9">
        <f>IF(GainsImpToNIB!D8="","",GainsImpToNIB!D8/1000)</f>
        <v>-9.9890000000000014E-3</v>
      </c>
    </row>
    <row r="10" spans="3:5" ht="15" customHeight="1" x14ac:dyDescent="0.25">
      <c r="C10" t="str">
        <f>IF(GainsImpToNIB!B9="","",GainsImpToNIB!B9/1000)</f>
        <v/>
      </c>
      <c r="D10" t="str">
        <f>IF(GainsImpToNIB!C9="","",GainsImpToNIB!C9/1000)</f>
        <v/>
      </c>
      <c r="E10">
        <f>IF(GainsImpToNIB!D9="","",GainsImpToNIB!D9/1000)</f>
        <v>-1.8360000000000002E-3</v>
      </c>
    </row>
    <row r="11" spans="3:5" ht="15" customHeight="1" x14ac:dyDescent="0.25">
      <c r="C11" t="str">
        <f>IF(GainsImpToNIB!B10="","",GainsImpToNIB!B10/1000)</f>
        <v/>
      </c>
      <c r="D11" t="str">
        <f>IF(GainsImpToNIB!C10="","",GainsImpToNIB!C10/1000)</f>
        <v/>
      </c>
      <c r="E11">
        <f>IF(GainsImpToNIB!D10="","",GainsImpToNIB!D10/1000)</f>
        <v>-5.6420000000000003E-3</v>
      </c>
    </row>
    <row r="12" spans="3:5" ht="15" customHeight="1" x14ac:dyDescent="0.25">
      <c r="C12" t="str">
        <f>IF(GainsImpToNIB!B11="","",GainsImpToNIB!B11/1000)</f>
        <v/>
      </c>
      <c r="D12" t="str">
        <f>IF(GainsImpToNIB!C11="","",GainsImpToNIB!C11/1000)</f>
        <v/>
      </c>
      <c r="E12">
        <f>IF(GainsImpToNIB!D11="","",GainsImpToNIB!D11/1000)</f>
        <v>4.55E-4</v>
      </c>
    </row>
    <row r="13" spans="3:5" ht="15" customHeight="1" x14ac:dyDescent="0.25">
      <c r="C13" t="str">
        <f>IF(GainsImpToNIB!B12="","",GainsImpToNIB!B12/1000)</f>
        <v/>
      </c>
      <c r="D13" t="str">
        <f>IF(GainsImpToNIB!C12="","",GainsImpToNIB!C12/1000)</f>
        <v/>
      </c>
      <c r="E13">
        <f>IF(GainsImpToNIB!D12="","",GainsImpToNIB!D12/1000)</f>
        <v>3.9950000000000003E-3</v>
      </c>
    </row>
    <row r="14" spans="3:5" ht="15" customHeight="1" x14ac:dyDescent="0.25">
      <c r="C14" t="str">
        <f>IF(GainsImpToNIB!B13="","",GainsImpToNIB!B13/1000)</f>
        <v/>
      </c>
      <c r="D14" t="str">
        <f>IF(GainsImpToNIB!C13="","",GainsImpToNIB!C13/1000)</f>
        <v/>
      </c>
      <c r="E14">
        <f>IF(GainsImpToNIB!D13="","",GainsImpToNIB!D13/1000)</f>
        <v>-2.7010000000000003E-3</v>
      </c>
    </row>
    <row r="15" spans="3:5" ht="15" customHeight="1" x14ac:dyDescent="0.25">
      <c r="C15" t="str">
        <f>IF(GainsImpToNIB!B14="","",GainsImpToNIB!B14/1000)</f>
        <v/>
      </c>
      <c r="D15" t="str">
        <f>IF(GainsImpToNIB!C14="","",GainsImpToNIB!C14/1000)</f>
        <v/>
      </c>
      <c r="E15">
        <f>IF(GainsImpToNIB!D14="","",GainsImpToNIB!D14/1000)</f>
        <v>-3.264E-3</v>
      </c>
    </row>
    <row r="16" spans="3:5" ht="15" customHeight="1" x14ac:dyDescent="0.25">
      <c r="C16" t="str">
        <f>IF(GainsImpToNIB!B15="","",GainsImpToNIB!B15/1000)</f>
        <v/>
      </c>
      <c r="D16" t="str">
        <f>IF(GainsImpToNIB!C15="","",GainsImpToNIB!C15/1000)</f>
        <v/>
      </c>
      <c r="E16">
        <f>IF(GainsImpToNIB!D15="","",GainsImpToNIB!D15/1000)</f>
        <v>-8.6610000000000003E-3</v>
      </c>
    </row>
    <row r="17" spans="3:5" ht="15" customHeight="1" x14ac:dyDescent="0.25">
      <c r="C17" t="str">
        <f>IF(GainsImpToNIB!B16="","",GainsImpToNIB!B16/1000)</f>
        <v/>
      </c>
      <c r="D17" t="str">
        <f>IF(GainsImpToNIB!C16="","",GainsImpToNIB!C16/1000)</f>
        <v/>
      </c>
      <c r="E17">
        <f>IF(GainsImpToNIB!D16="","",GainsImpToNIB!D16/1000)</f>
        <v>-3.1099999999999999E-3</v>
      </c>
    </row>
    <row r="18" spans="3:5" ht="15" customHeight="1" x14ac:dyDescent="0.25">
      <c r="C18" t="str">
        <f>IF(GainsImpToNIB!B17="","",GainsImpToNIB!B17/1000)</f>
        <v/>
      </c>
      <c r="D18" t="str">
        <f>IF(GainsImpToNIB!C17="","",GainsImpToNIB!C17/1000)</f>
        <v/>
      </c>
      <c r="E18">
        <f>IF(GainsImpToNIB!D17="","",GainsImpToNIB!D17/1000)</f>
        <v>-7.5319999999999996E-3</v>
      </c>
    </row>
    <row r="19" spans="3:5" ht="15" customHeight="1" x14ac:dyDescent="0.25">
      <c r="C19" t="str">
        <f>IF(GainsImpToNIB!B18="","",GainsImpToNIB!B18/1000)</f>
        <v/>
      </c>
      <c r="D19" t="str">
        <f>IF(GainsImpToNIB!C18="","",GainsImpToNIB!C18/1000)</f>
        <v/>
      </c>
      <c r="E19">
        <f>IF(GainsImpToNIB!D18="","",GainsImpToNIB!D18/1000)</f>
        <v>-8.2880000000000002E-3</v>
      </c>
    </row>
    <row r="20" spans="3:5" ht="15" customHeight="1" x14ac:dyDescent="0.25">
      <c r="C20" t="str">
        <f>IF(GainsImpToNIB!B19="","",GainsImpToNIB!B19/1000)</f>
        <v/>
      </c>
      <c r="D20" t="str">
        <f>IF(GainsImpToNIB!C19="","",GainsImpToNIB!C19/1000)</f>
        <v/>
      </c>
      <c r="E20">
        <f>IF(GainsImpToNIB!D19="","",GainsImpToNIB!D19/1000)</f>
        <v>-5.8899999999999994E-3</v>
      </c>
    </row>
    <row r="21" spans="3:5" ht="15" customHeight="1" x14ac:dyDescent="0.25">
      <c r="C21" t="str">
        <f>IF(GainsImpToNIB!B20="","",GainsImpToNIB!B20/1000)</f>
        <v/>
      </c>
      <c r="D21" t="str">
        <f>IF(GainsImpToNIB!C20="","",GainsImpToNIB!C20/1000)</f>
        <v/>
      </c>
      <c r="E21">
        <f>IF(GainsImpToNIB!D20="","",GainsImpToNIB!D20/1000)</f>
        <v>-9.9890000000000014E-3</v>
      </c>
    </row>
    <row r="22" spans="3:5" ht="15" customHeight="1" x14ac:dyDescent="0.25">
      <c r="C22" t="str">
        <f>IF(GainsImpToNIB!B21="","",GainsImpToNIB!B21/1000)</f>
        <v/>
      </c>
      <c r="D22" t="str">
        <f>IF(GainsImpToNIB!C21="","",GainsImpToNIB!C21/1000)</f>
        <v/>
      </c>
      <c r="E22">
        <f>IF(GainsImpToNIB!D21="","",GainsImpToNIB!D21/1000)</f>
        <v>-1.8360000000000002E-3</v>
      </c>
    </row>
    <row r="23" spans="3:5" ht="15" customHeight="1" x14ac:dyDescent="0.25">
      <c r="C23" t="str">
        <f>IF(GainsImpToNIB!B22="","",GainsImpToNIB!B22/1000)</f>
        <v/>
      </c>
      <c r="D23" t="str">
        <f>IF(GainsImpToNIB!C22="","",GainsImpToNIB!C22/1000)</f>
        <v/>
      </c>
      <c r="E23">
        <f>IF(GainsImpToNIB!D22="","",GainsImpToNIB!D22/1000)</f>
        <v>-5.6420000000000003E-3</v>
      </c>
    </row>
    <row r="24" spans="3:5" ht="15" customHeight="1" x14ac:dyDescent="0.25">
      <c r="C24" t="str">
        <f>IF(GainsImpToNIB!B23="","",GainsImpToNIB!B23/1000)</f>
        <v/>
      </c>
      <c r="D24" t="str">
        <f>IF(GainsImpToNIB!C23="","",GainsImpToNIB!C23/1000)</f>
        <v/>
      </c>
      <c r="E24">
        <f>IF(GainsImpToNIB!D23="","",GainsImpToNIB!D23/1000)</f>
        <v>4.55E-4</v>
      </c>
    </row>
    <row r="25" spans="3:5" ht="15" customHeight="1" x14ac:dyDescent="0.25">
      <c r="C25" t="str">
        <f>IF(GainsImpToNIB!B24="","",GainsImpToNIB!B24/1000)</f>
        <v/>
      </c>
      <c r="D25" t="str">
        <f>IF(GainsImpToNIB!C24="","",GainsImpToNIB!C24/1000)</f>
        <v/>
      </c>
      <c r="E25">
        <f>IF(GainsImpToNIB!D24="","",GainsImpToNIB!D24/1000)</f>
        <v>3.9950000000000003E-3</v>
      </c>
    </row>
    <row r="26" spans="3:5" ht="15" customHeight="1" x14ac:dyDescent="0.25">
      <c r="C26" t="str">
        <f>IF(GainsImpToNIB!B25="","",GainsImpToNIB!B25/1000)</f>
        <v/>
      </c>
      <c r="D26" t="str">
        <f>IF(GainsImpToNIB!C25="","",GainsImpToNIB!C25/1000)</f>
        <v/>
      </c>
      <c r="E26">
        <f>IF(GainsImpToNIB!D25="","",GainsImpToNIB!D25/1000)</f>
        <v>-2.7010000000000003E-3</v>
      </c>
    </row>
    <row r="27" spans="3:5" ht="15" customHeight="1" x14ac:dyDescent="0.25">
      <c r="C27" t="str">
        <f>IF(GainsImpToNIB!B26="","",GainsImpToNIB!B26/1000)</f>
        <v/>
      </c>
      <c r="D27" t="str">
        <f>IF(GainsImpToNIB!C26="","",GainsImpToNIB!C26/1000)</f>
        <v/>
      </c>
      <c r="E27">
        <f>IF(GainsImpToNIB!D26="","",GainsImpToNIB!D26/1000)</f>
        <v>-3.264E-3</v>
      </c>
    </row>
    <row r="28" spans="3:5" ht="15" customHeight="1" x14ac:dyDescent="0.25">
      <c r="C28" t="str">
        <f>IF(GainsImpToNIB!B27="","",GainsImpToNIB!B27/1000)</f>
        <v/>
      </c>
      <c r="D28" t="str">
        <f>IF(GainsImpToNIB!C27="","",GainsImpToNIB!C27/1000)</f>
        <v/>
      </c>
      <c r="E28">
        <f>IF(GainsImpToNIB!D27="","",GainsImpToNIB!D27/1000)</f>
        <v>-8.6610000000000003E-3</v>
      </c>
    </row>
    <row r="29" spans="3:5" ht="15" customHeight="1" x14ac:dyDescent="0.25">
      <c r="C29" t="str">
        <f>IF(GainsImpToNIB!B28="","",GainsImpToNIB!B28/1000)</f>
        <v/>
      </c>
      <c r="D29" t="str">
        <f>IF(GainsImpToNIB!C28="","",GainsImpToNIB!C28/1000)</f>
        <v/>
      </c>
      <c r="E29">
        <f>IF(GainsImpToNIB!D28="","",GainsImpToNIB!D28/1000)</f>
        <v>-3.1099999999999999E-3</v>
      </c>
    </row>
    <row r="30" spans="3:5" ht="15" customHeight="1" x14ac:dyDescent="0.25">
      <c r="C30" t="str">
        <f>IF(GainsImpToNIB!B29="","",GainsImpToNIB!B29/1000)</f>
        <v/>
      </c>
      <c r="D30" t="str">
        <f>IF(GainsImpToNIB!C29="","",GainsImpToNIB!C29/1000)</f>
        <v/>
      </c>
      <c r="E30">
        <f>IF(GainsImpToNIB!D29="","",GainsImpToNIB!D29/1000)</f>
        <v>-7.5319999999999996E-3</v>
      </c>
    </row>
    <row r="31" spans="3:5" ht="15" customHeight="1" x14ac:dyDescent="0.25">
      <c r="C31" t="str">
        <f>IF(GainsImpToNIB!B30="","",GainsImpToNIB!B30/1000)</f>
        <v/>
      </c>
      <c r="D31" t="str">
        <f>IF(GainsImpToNIB!C30="","",GainsImpToNIB!C30/1000)</f>
        <v/>
      </c>
      <c r="E31">
        <f>IF(GainsImpToNIB!D30="","",GainsImpToNIB!D30/1000)</f>
        <v>-8.2880000000000002E-3</v>
      </c>
    </row>
    <row r="32" spans="3:5" ht="15" customHeight="1" x14ac:dyDescent="0.25">
      <c r="C32" t="str">
        <f>IF(GainsImpToNIB!B31="","",GainsImpToNIB!B31/1000)</f>
        <v/>
      </c>
      <c r="D32" t="str">
        <f>IF(GainsImpToNIB!C31="","",GainsImpToNIB!C31/1000)</f>
        <v/>
      </c>
      <c r="E32">
        <f>IF(GainsImpToNIB!D31="","",GainsImpToNIB!D31/1000)</f>
        <v>-5.8899999999999994E-3</v>
      </c>
    </row>
    <row r="33" spans="3:5" ht="15" customHeight="1" x14ac:dyDescent="0.25">
      <c r="C33" t="str">
        <f>IF(GainsImpToNIB!B32="","",GainsImpToNIB!B32/1000)</f>
        <v/>
      </c>
      <c r="D33" t="str">
        <f>IF(GainsImpToNIB!C32="","",GainsImpToNIB!C32/1000)</f>
        <v/>
      </c>
      <c r="E33">
        <f>IF(GainsImpToNIB!D32="","",GainsImpToNIB!D32/1000)</f>
        <v>-9.9890000000000014E-3</v>
      </c>
    </row>
    <row r="34" spans="3:5" ht="15" customHeight="1" x14ac:dyDescent="0.25">
      <c r="C34" t="str">
        <f>IF(GainsImpToNIB!B33="","",GainsImpToNIB!B33/1000)</f>
        <v/>
      </c>
      <c r="D34" t="str">
        <f>IF(GainsImpToNIB!C33="","",GainsImpToNIB!C33/1000)</f>
        <v/>
      </c>
      <c r="E34">
        <f>IF(GainsImpToNIB!D33="","",GainsImpToNIB!D33/1000)</f>
        <v>-1.8360000000000002E-3</v>
      </c>
    </row>
    <row r="35" spans="3:5" ht="15" customHeight="1" x14ac:dyDescent="0.25">
      <c r="C35" t="str">
        <f>IF(GainsImpToNIB!B34="","",GainsImpToNIB!B34/1000)</f>
        <v/>
      </c>
      <c r="D35" t="str">
        <f>IF(GainsImpToNIB!C34="","",GainsImpToNIB!C34/1000)</f>
        <v/>
      </c>
      <c r="E35">
        <f>IF(GainsImpToNIB!D34="","",GainsImpToNIB!D34/1000)</f>
        <v>-5.6420000000000003E-3</v>
      </c>
    </row>
    <row r="36" spans="3:5" ht="15" customHeight="1" x14ac:dyDescent="0.25">
      <c r="C36" t="str">
        <f>IF(GainsImpToNIB!B35="","",GainsImpToNIB!B35/1000)</f>
        <v/>
      </c>
      <c r="D36" t="str">
        <f>IF(GainsImpToNIB!C35="","",GainsImpToNIB!C35/1000)</f>
        <v/>
      </c>
      <c r="E36">
        <f>IF(GainsImpToNIB!D35="","",GainsImpToNIB!D35/1000)</f>
        <v>4.55E-4</v>
      </c>
    </row>
    <row r="37" spans="3:5" ht="15" customHeight="1" x14ac:dyDescent="0.25">
      <c r="C37" t="str">
        <f>IF(GainsImpToNIB!B36="","",GainsImpToNIB!B36/1000)</f>
        <v/>
      </c>
      <c r="D37" t="str">
        <f>IF(GainsImpToNIB!C36="","",GainsImpToNIB!C36/1000)</f>
        <v/>
      </c>
      <c r="E37">
        <f>IF(GainsImpToNIB!D36="","",GainsImpToNIB!D36/1000)</f>
        <v>3.9950000000000003E-3</v>
      </c>
    </row>
    <row r="38" spans="3:5" ht="15" customHeight="1" x14ac:dyDescent="0.25">
      <c r="C38" t="str">
        <f>IF(GainsImpToNIB!B37="","",GainsImpToNIB!B37/1000)</f>
        <v/>
      </c>
      <c r="D38" t="str">
        <f>IF(GainsImpToNIB!C37="","",GainsImpToNIB!C37/1000)</f>
        <v/>
      </c>
      <c r="E38">
        <f>IF(GainsImpToNIB!D37="","",GainsImpToNIB!D37/1000)</f>
        <v>-2.7010000000000003E-3</v>
      </c>
    </row>
    <row r="39" spans="3:5" ht="15" customHeight="1" x14ac:dyDescent="0.25">
      <c r="C39" t="str">
        <f>IF(GainsImpToNIB!B38="","",GainsImpToNIB!B38/1000)</f>
        <v/>
      </c>
      <c r="D39" t="str">
        <f>IF(GainsImpToNIB!C38="","",GainsImpToNIB!C38/1000)</f>
        <v/>
      </c>
      <c r="E39">
        <f>IF(GainsImpToNIB!D38="","",GainsImpToNIB!D38/1000)</f>
        <v>-3.264E-3</v>
      </c>
    </row>
    <row r="40" spans="3:5" ht="15" customHeight="1" x14ac:dyDescent="0.25">
      <c r="C40" t="str">
        <f>IF(GainsImpToNIB!B39="","",GainsImpToNIB!B39/1000)</f>
        <v/>
      </c>
      <c r="D40" t="str">
        <f>IF(GainsImpToNIB!C39="","",GainsImpToNIB!C39/1000)</f>
        <v/>
      </c>
      <c r="E40">
        <f>IF(GainsImpToNIB!D39="","",GainsImpToNIB!D39/1000)</f>
        <v>-8.6610000000000003E-3</v>
      </c>
    </row>
    <row r="41" spans="3:5" ht="15" customHeight="1" x14ac:dyDescent="0.25">
      <c r="C41" t="str">
        <f>IF(GainsImpToNIB!B40="","",GainsImpToNIB!B40/1000)</f>
        <v/>
      </c>
      <c r="D41" t="str">
        <f>IF(GainsImpToNIB!C40="","",GainsImpToNIB!C40/1000)</f>
        <v/>
      </c>
      <c r="E41">
        <f>IF(GainsImpToNIB!D40="","",GainsImpToNIB!D40/1000)</f>
        <v>-3.1099999999999999E-3</v>
      </c>
    </row>
    <row r="42" spans="3:5" ht="15" customHeight="1" x14ac:dyDescent="0.25">
      <c r="C42" t="str">
        <f>IF(GainsImpToNIB!B41="","",GainsImpToNIB!B41/1000)</f>
        <v/>
      </c>
      <c r="D42" t="str">
        <f>IF(GainsImpToNIB!C41="","",GainsImpToNIB!C41/1000)</f>
        <v/>
      </c>
      <c r="E42">
        <f>IF(GainsImpToNIB!D41="","",GainsImpToNIB!D41/1000)</f>
        <v>-7.5319999999999996E-3</v>
      </c>
    </row>
    <row r="43" spans="3:5" ht="15" customHeight="1" x14ac:dyDescent="0.25">
      <c r="C43" t="str">
        <f>IF(GainsImpToNIB!B42="","",GainsImpToNIB!B42/1000)</f>
        <v/>
      </c>
      <c r="D43" t="str">
        <f>IF(GainsImpToNIB!C42="","",GainsImpToNIB!C42/1000)</f>
        <v/>
      </c>
      <c r="E43">
        <f>IF(GainsImpToNIB!D42="","",GainsImpToNIB!D42/1000)</f>
        <v>-8.2880000000000002E-3</v>
      </c>
    </row>
    <row r="44" spans="3:5" x14ac:dyDescent="0.25">
      <c r="C44" t="str">
        <f>IF(GainsImpToNIB!B43="","",GainsImpToNIB!B43/1000)</f>
        <v/>
      </c>
      <c r="D44" t="str">
        <f>IF(GainsImpToNIB!C43="","",GainsImpToNIB!C43/1000)</f>
        <v/>
      </c>
      <c r="E44">
        <f>IF(GainsImpToNIB!D43="","",GainsImpToNIB!D43/1000)</f>
        <v>-5.8899999999999994E-3</v>
      </c>
    </row>
    <row r="45" spans="3:5" x14ac:dyDescent="0.25">
      <c r="C45" t="str">
        <f>IF(GainsImpToNIB!B44="","",GainsImpToNIB!B44/1000)</f>
        <v/>
      </c>
      <c r="D45" t="str">
        <f>IF(GainsImpToNIB!C44="","",GainsImpToNIB!C44/1000)</f>
        <v/>
      </c>
      <c r="E45">
        <f>IF(GainsImpToNIB!D44="","",GainsImpToNIB!D44/1000)</f>
        <v>-9.9890000000000014E-3</v>
      </c>
    </row>
    <row r="46" spans="3:5" x14ac:dyDescent="0.25">
      <c r="C46" t="str">
        <f>IF(GainsImpToNIB!B45="","",GainsImpToNIB!B45/1000)</f>
        <v/>
      </c>
      <c r="D46" t="str">
        <f>IF(GainsImpToNIB!C45="","",GainsImpToNIB!C45/1000)</f>
        <v/>
      </c>
      <c r="E46">
        <f>IF(GainsImpToNIB!D45="","",GainsImpToNIB!D45/1000)</f>
        <v>-1.8360000000000002E-3</v>
      </c>
    </row>
    <row r="47" spans="3:5" x14ac:dyDescent="0.25">
      <c r="C47" t="str">
        <f>IF(GainsImpToNIB!B46="","",GainsImpToNIB!B46/1000)</f>
        <v/>
      </c>
      <c r="D47" t="str">
        <f>IF(GainsImpToNIB!C46="","",GainsImpToNIB!C46/1000)</f>
        <v/>
      </c>
      <c r="E47">
        <f>IF(GainsImpToNIB!D46="","",GainsImpToNIB!D46/1000)</f>
        <v>-5.6420000000000003E-3</v>
      </c>
    </row>
    <row r="48" spans="3:5" x14ac:dyDescent="0.25">
      <c r="C48" t="str">
        <f>IF(GainsImpToNIB!B47="","",GainsImpToNIB!B47/1000)</f>
        <v/>
      </c>
      <c r="D48" t="str">
        <f>IF(GainsImpToNIB!C47="","",GainsImpToNIB!C47/1000)</f>
        <v/>
      </c>
      <c r="E48">
        <f>IF(GainsImpToNIB!D47="","",GainsImpToNIB!D47/1000)</f>
        <v>4.55E-4</v>
      </c>
    </row>
    <row r="49" spans="3:5" x14ac:dyDescent="0.25">
      <c r="C49" t="str">
        <f>IF(GainsImpToNIB!B48="","",GainsImpToNIB!B48/1000)</f>
        <v/>
      </c>
      <c r="D49" t="str">
        <f>IF(GainsImpToNIB!C48="","",GainsImpToNIB!C48/1000)</f>
        <v/>
      </c>
      <c r="E49">
        <f>IF(GainsImpToNIB!D48="","",GainsImpToNIB!D48/1000)</f>
        <v>3.9950000000000003E-3</v>
      </c>
    </row>
    <row r="50" spans="3:5" x14ac:dyDescent="0.25">
      <c r="C50" t="str">
        <f>IF(GainsImpToNIB!B49="","",GainsImpToNIB!B49/1000)</f>
        <v/>
      </c>
      <c r="D50" t="str">
        <f>IF(GainsImpToNIB!C49="","",GainsImpToNIB!C49/1000)</f>
        <v/>
      </c>
      <c r="E50">
        <f>IF(GainsImpToNIB!D49="","",GainsImpToNIB!D49/1000)</f>
        <v>-2.7010000000000003E-3</v>
      </c>
    </row>
    <row r="51" spans="3:5" x14ac:dyDescent="0.25">
      <c r="C51" t="str">
        <f>IF(GainsImpToNIB!B50="","",GainsImpToNIB!B50/1000)</f>
        <v/>
      </c>
      <c r="D51" t="str">
        <f>IF(GainsImpToNIB!C50="","",GainsImpToNIB!C50/1000)</f>
        <v/>
      </c>
      <c r="E51">
        <f>IF(GainsImpToNIB!D50="","",GainsImpToNIB!D50/1000)</f>
        <v>-3.264E-3</v>
      </c>
    </row>
    <row r="52" spans="3:5" x14ac:dyDescent="0.25">
      <c r="C52" t="str">
        <f>IF(GainsImpToNIB!B51="","",GainsImpToNIB!B51/1000)</f>
        <v/>
      </c>
      <c r="D52" t="str">
        <f>IF(GainsImpToNIB!C51="","",GainsImpToNIB!C51/1000)</f>
        <v/>
      </c>
      <c r="E52">
        <f>IF(GainsImpToNIB!D51="","",GainsImpToNIB!D51/1000)</f>
        <v>-8.6610000000000003E-3</v>
      </c>
    </row>
    <row r="53" spans="3:5" x14ac:dyDescent="0.25">
      <c r="C53" t="str">
        <f>IF(GainsImpToNIB!B52="","",GainsImpToNIB!B52/1000)</f>
        <v/>
      </c>
      <c r="D53" t="str">
        <f>IF(GainsImpToNIB!C52="","",GainsImpToNIB!C52/1000)</f>
        <v/>
      </c>
      <c r="E53">
        <f>IF(GainsImpToNIB!D52="","",GainsImpToNIB!D52/1000)</f>
        <v>-3.1099999999999999E-3</v>
      </c>
    </row>
    <row r="54" spans="3:5" x14ac:dyDescent="0.25">
      <c r="C54" t="str">
        <f>IF(GainsImpToNIB!B53="","",GainsImpToNIB!B53/1000)</f>
        <v/>
      </c>
      <c r="D54" t="str">
        <f>IF(GainsImpToNIB!C53="","",GainsImpToNIB!C53/1000)</f>
        <v/>
      </c>
      <c r="E54">
        <f>IF(GainsImpToNIB!D53="","",GainsImpToNIB!D53/1000)</f>
        <v>-7.5319999999999996E-3</v>
      </c>
    </row>
    <row r="55" spans="3:5" x14ac:dyDescent="0.25">
      <c r="C55" t="str">
        <f>IF(GainsImpToNIB!B54="","",GainsImpToNIB!B54/1000)</f>
        <v/>
      </c>
      <c r="D55" t="str">
        <f>IF(GainsImpToNIB!C54="","",GainsImpToNIB!C54/1000)</f>
        <v/>
      </c>
      <c r="E55">
        <f>IF(GainsImpToNIB!D54="","",GainsImpToNIB!D54/1000)</f>
        <v>-8.2880000000000002E-3</v>
      </c>
    </row>
    <row r="56" spans="3:5" x14ac:dyDescent="0.25">
      <c r="C56" t="str">
        <f>IF(GainsImpToNIB!B55="","",GainsImpToNIB!B55/1000)</f>
        <v/>
      </c>
      <c r="D56" t="str">
        <f>IF(GainsImpToNIB!C55="","",GainsImpToNIB!C55/1000)</f>
        <v/>
      </c>
      <c r="E56">
        <f>IF(GainsImpToNIB!D55="","",GainsImpToNIB!D55/1000)</f>
        <v>-5.8899999999999994E-3</v>
      </c>
    </row>
    <row r="57" spans="3:5" x14ac:dyDescent="0.25">
      <c r="C57" t="str">
        <f>IF(GainsImpToNIB!B56="","",GainsImpToNIB!B56/1000)</f>
        <v/>
      </c>
      <c r="D57" t="str">
        <f>IF(GainsImpToNIB!C56="","",GainsImpToNIB!C56/1000)</f>
        <v/>
      </c>
      <c r="E57">
        <f>IF(GainsImpToNIB!D56="","",GainsImpToNIB!D56/1000)</f>
        <v>-9.9890000000000014E-3</v>
      </c>
    </row>
    <row r="58" spans="3:5" x14ac:dyDescent="0.25">
      <c r="C58" t="str">
        <f>IF(GainsImpToNIB!B57="","",GainsImpToNIB!B57/1000)</f>
        <v/>
      </c>
      <c r="D58" t="str">
        <f>IF(GainsImpToNIB!C57="","",GainsImpToNIB!C57/1000)</f>
        <v/>
      </c>
      <c r="E58">
        <f>IF(GainsImpToNIB!D57="","",GainsImpToNIB!D57/1000)</f>
        <v>-1.8360000000000002E-3</v>
      </c>
    </row>
    <row r="59" spans="3:5" x14ac:dyDescent="0.25">
      <c r="C59" t="str">
        <f>IF(GainsImpToNIB!B58="","",GainsImpToNIB!B58/1000)</f>
        <v/>
      </c>
      <c r="D59" t="str">
        <f>IF(GainsImpToNIB!C58="","",GainsImpToNIB!C58/1000)</f>
        <v/>
      </c>
      <c r="E59">
        <f>IF(GainsImpToNIB!D58="","",GainsImpToNIB!D58/1000)</f>
        <v>-5.6420000000000003E-3</v>
      </c>
    </row>
    <row r="60" spans="3:5" x14ac:dyDescent="0.25">
      <c r="C60" t="str">
        <f>IF(GainsImpToNIB!B59="","",GainsImpToNIB!B59/1000)</f>
        <v/>
      </c>
      <c r="D60" t="str">
        <f>IF(GainsImpToNIB!C59="","",GainsImpToNIB!C59/1000)</f>
        <v/>
      </c>
      <c r="E60">
        <f>IF(GainsImpToNIB!D59="","",GainsImpToNIB!D59/1000)</f>
        <v>4.55E-4</v>
      </c>
    </row>
    <row r="61" spans="3:5" x14ac:dyDescent="0.25">
      <c r="C61" t="str">
        <f>IF(GainsImpToNIB!B60="","",GainsImpToNIB!B60/1000)</f>
        <v/>
      </c>
      <c r="D61" t="str">
        <f>IF(GainsImpToNIB!C60="","",GainsImpToNIB!C60/1000)</f>
        <v/>
      </c>
      <c r="E61">
        <f>IF(GainsImpToNIB!D60="","",GainsImpToNIB!D60/1000)</f>
        <v>3.9950000000000003E-3</v>
      </c>
    </row>
    <row r="62" spans="3:5" x14ac:dyDescent="0.25">
      <c r="C62" t="str">
        <f>IF(GainsImpToNIB!B61="","",GainsImpToNIB!B61/1000)</f>
        <v/>
      </c>
      <c r="D62" t="str">
        <f>IF(GainsImpToNIB!C61="","",GainsImpToNIB!C61/1000)</f>
        <v/>
      </c>
      <c r="E62">
        <f>IF(GainsImpToNIB!D61="","",GainsImpToNIB!D61/1000)</f>
        <v>-2.7010000000000003E-3</v>
      </c>
    </row>
    <row r="63" spans="3:5" x14ac:dyDescent="0.25">
      <c r="C63" t="str">
        <f>IF(GainsImpToNIB!B62="","",GainsImpToNIB!B62/1000)</f>
        <v/>
      </c>
      <c r="D63" t="str">
        <f>IF(GainsImpToNIB!C62="","",GainsImpToNIB!C62/1000)</f>
        <v/>
      </c>
      <c r="E63">
        <f>IF(GainsImpToNIB!D62="","",GainsImpToNIB!D62/1000)</f>
        <v>-3.264E-3</v>
      </c>
    </row>
    <row r="64" spans="3:5" x14ac:dyDescent="0.25">
      <c r="C64" t="str">
        <f>IF(GainsImpToNIB!B63="","",GainsImpToNIB!B63/1000)</f>
        <v/>
      </c>
      <c r="D64" t="str">
        <f>IF(GainsImpToNIB!C63="","",GainsImpToNIB!C63/1000)</f>
        <v/>
      </c>
      <c r="E64">
        <f>IF(GainsImpToNIB!D63="","",GainsImpToNIB!D63/1000)</f>
        <v>-8.6610000000000003E-3</v>
      </c>
    </row>
    <row r="65" spans="3:5" x14ac:dyDescent="0.25">
      <c r="C65" t="str">
        <f>IF(GainsImpToNIB!B64="","",GainsImpToNIB!B64/1000)</f>
        <v/>
      </c>
      <c r="D65" t="str">
        <f>IF(GainsImpToNIB!C64="","",GainsImpToNIB!C64/1000)</f>
        <v/>
      </c>
      <c r="E65">
        <f>IF(GainsImpToNIB!D64="","",GainsImpToNIB!D64/1000)</f>
        <v>-3.1099999999999999E-3</v>
      </c>
    </row>
    <row r="66" spans="3:5" x14ac:dyDescent="0.25">
      <c r="C66" t="str">
        <f>IF(GainsImpToNIB!B65="","",GainsImpToNIB!B65/1000)</f>
        <v/>
      </c>
      <c r="D66" t="str">
        <f>IF(GainsImpToNIB!C65="","",GainsImpToNIB!C65/1000)</f>
        <v/>
      </c>
      <c r="E66">
        <f>IF(GainsImpToNIB!D65="","",GainsImpToNIB!D65/1000)</f>
        <v>-7.5319999999999996E-3</v>
      </c>
    </row>
    <row r="67" spans="3:5" x14ac:dyDescent="0.25">
      <c r="C67" t="str">
        <f>IF(GainsImpToNIB!B66="","",GainsImpToNIB!B66/1000)</f>
        <v/>
      </c>
      <c r="D67" t="str">
        <f>IF(GainsImpToNIB!C66="","",GainsImpToNIB!C66/1000)</f>
        <v/>
      </c>
      <c r="E67">
        <f>IF(GainsImpToNIB!D66="","",GainsImpToNIB!D66/1000)</f>
        <v>-8.2880000000000002E-3</v>
      </c>
    </row>
    <row r="68" spans="3:5" x14ac:dyDescent="0.25">
      <c r="C68" t="str">
        <f>IF(GainsImpToNIB!B67="","",GainsImpToNIB!B67/1000)</f>
        <v/>
      </c>
      <c r="D68" t="str">
        <f>IF(GainsImpToNIB!C67="","",GainsImpToNIB!C67/1000)</f>
        <v/>
      </c>
      <c r="E68">
        <f>IF(GainsImpToNIB!D67="","",GainsImpToNIB!D67/1000)</f>
        <v>-5.8899999999999994E-3</v>
      </c>
    </row>
    <row r="69" spans="3:5" x14ac:dyDescent="0.25">
      <c r="C69" t="str">
        <f>IF(GainsImpToNIB!B68="","",GainsImpToNIB!B68/1000)</f>
        <v/>
      </c>
      <c r="D69" t="str">
        <f>IF(GainsImpToNIB!C68="","",GainsImpToNIB!C68/1000)</f>
        <v/>
      </c>
      <c r="E69">
        <f>IF(GainsImpToNIB!D68="","",GainsImpToNIB!D68/1000)</f>
        <v>-9.9890000000000014E-3</v>
      </c>
    </row>
    <row r="70" spans="3:5" x14ac:dyDescent="0.25">
      <c r="C70" t="str">
        <f>IF(GainsImpToNIB!B69="","",GainsImpToNIB!B69/1000)</f>
        <v/>
      </c>
      <c r="D70" t="str">
        <f>IF(GainsImpToNIB!C69="","",GainsImpToNIB!C69/1000)</f>
        <v/>
      </c>
      <c r="E70" t="str">
        <f>IF(GainsImpToNIB!D69="","",GainsImpToNIB!D69/1000)</f>
        <v/>
      </c>
    </row>
    <row r="71" spans="3:5" x14ac:dyDescent="0.25">
      <c r="C71" t="str">
        <f>IF(GainsImpToNIB!B70="","",GainsImpToNIB!B70/1000)</f>
        <v/>
      </c>
      <c r="D71" t="str">
        <f>IF(GainsImpToNIB!C70="","",GainsImpToNIB!C70/1000)</f>
        <v/>
      </c>
      <c r="E71" t="str">
        <f>IF(GainsImpToNIB!D70="","",GainsImpToNIB!D70/1000)</f>
        <v/>
      </c>
    </row>
    <row r="72" spans="3:5" x14ac:dyDescent="0.25">
      <c r="C72" t="str">
        <f>IF(GainsImpToNIB!B71="","",GainsImpToNIB!B71/1000)</f>
        <v/>
      </c>
      <c r="D72" t="str">
        <f>IF(GainsImpToNIB!C71="","",GainsImpToNIB!C71/1000)</f>
        <v/>
      </c>
      <c r="E72" t="str">
        <f>IF(GainsImpToNIB!D71="","",GainsImpToNIB!D71/1000)</f>
        <v/>
      </c>
    </row>
    <row r="73" spans="3:5" x14ac:dyDescent="0.25">
      <c r="C73" t="str">
        <f>IF(GainsImpToNIB!B72="","",GainsImpToNIB!B72/1000)</f>
        <v/>
      </c>
      <c r="D73" t="str">
        <f>IF(GainsImpToNIB!C72="","",GainsImpToNIB!C72/1000)</f>
        <v/>
      </c>
      <c r="E73" t="str">
        <f>IF(GainsImpToNIB!D72="","",GainsImpToNIB!D72/1000)</f>
        <v/>
      </c>
    </row>
    <row r="74" spans="3:5" x14ac:dyDescent="0.25">
      <c r="C74" t="str">
        <f>IF(GainsImpToNIB!B73="","",GainsImpToNIB!B73/1000)</f>
        <v/>
      </c>
      <c r="D74" t="str">
        <f>IF(GainsImpToNIB!C73="","",GainsImpToNIB!C73/1000)</f>
        <v/>
      </c>
      <c r="E74" t="str">
        <f>IF(GainsImpToNIB!D73="","",GainsImpToNIB!D73/1000)</f>
        <v/>
      </c>
    </row>
    <row r="75" spans="3:5" x14ac:dyDescent="0.25">
      <c r="C75" t="str">
        <f>IF(GainsImpToNIB!B74="","",GainsImpToNIB!B74/1000)</f>
        <v/>
      </c>
      <c r="D75" t="str">
        <f>IF(GainsImpToNIB!C74="","",GainsImpToNIB!C74/1000)</f>
        <v/>
      </c>
      <c r="E75" t="str">
        <f>IF(GainsImpToNIB!D74="","",GainsImpToNIB!D74/1000)</f>
        <v/>
      </c>
    </row>
    <row r="76" spans="3:5" x14ac:dyDescent="0.25">
      <c r="C76" t="str">
        <f>IF(GainsImpToNIB!B75="","",GainsImpToNIB!B75/1000)</f>
        <v/>
      </c>
      <c r="D76" t="str">
        <f>IF(GainsImpToNIB!C75="","",GainsImpToNIB!C75/1000)</f>
        <v/>
      </c>
      <c r="E76" t="str">
        <f>IF(GainsImpToNIB!D75="","",GainsImpToNIB!D75/1000)</f>
        <v/>
      </c>
    </row>
    <row r="77" spans="3:5" x14ac:dyDescent="0.25">
      <c r="C77" t="str">
        <f>IF(GainsImpToNIB!B76="","",GainsImpToNIB!B76/1000)</f>
        <v/>
      </c>
      <c r="D77" t="str">
        <f>IF(GainsImpToNIB!C76="","",GainsImpToNIB!C76/1000)</f>
        <v/>
      </c>
      <c r="E77" t="str">
        <f>IF(GainsImpToNIB!D76="","",GainsImpToNIB!D76/1000)</f>
        <v/>
      </c>
    </row>
    <row r="78" spans="3:5" x14ac:dyDescent="0.25">
      <c r="C78" t="str">
        <f>IF(GainsImpToNIB!B77="","",GainsImpToNIB!B77/1000)</f>
        <v/>
      </c>
      <c r="D78" t="str">
        <f>IF(GainsImpToNIB!C77="","",GainsImpToNIB!C77/1000)</f>
        <v/>
      </c>
      <c r="E78" t="str">
        <f>IF(GainsImpToNIB!D77="","",GainsImpToNIB!D77/1000)</f>
        <v/>
      </c>
    </row>
    <row r="79" spans="3:5" x14ac:dyDescent="0.25">
      <c r="C79" t="str">
        <f>IF(GainsImpToNIB!B78="","",GainsImpToNIB!B78/1000)</f>
        <v/>
      </c>
      <c r="D79" t="str">
        <f>IF(GainsImpToNIB!C78="","",GainsImpToNIB!C78/1000)</f>
        <v/>
      </c>
      <c r="E79" t="str">
        <f>IF(GainsImpToNIB!D78="","",GainsImpToNIB!D78/1000)</f>
        <v/>
      </c>
    </row>
    <row r="80" spans="3:5" x14ac:dyDescent="0.25">
      <c r="C80" t="str">
        <f>IF(GainsImpToNIB!B79="","",GainsImpToNIB!B79/1000)</f>
        <v/>
      </c>
      <c r="D80" t="str">
        <f>IF(GainsImpToNIB!C79="","",GainsImpToNIB!C79/1000)</f>
        <v/>
      </c>
      <c r="E80" t="str">
        <f>IF(GainsImpToNIB!D79="","",GainsImpToNIB!D79/1000)</f>
        <v/>
      </c>
    </row>
    <row r="81" spans="3:5" x14ac:dyDescent="0.25">
      <c r="C81" t="str">
        <f>IF(GainsImpToNIB!B80="","",GainsImpToNIB!B80/1000)</f>
        <v/>
      </c>
      <c r="D81" t="str">
        <f>IF(GainsImpToNIB!C80="","",GainsImpToNIB!C80/1000)</f>
        <v/>
      </c>
      <c r="E81" t="str">
        <f>IF(GainsImpToNIB!D80="","",GainsImpToNIB!D80/1000)</f>
        <v/>
      </c>
    </row>
    <row r="82" spans="3:5" x14ac:dyDescent="0.25">
      <c r="C82" t="str">
        <f>IF(GainsImpToNIB!B81="","",GainsImpToNIB!B81/1000)</f>
        <v/>
      </c>
      <c r="D82" t="str">
        <f>IF(GainsImpToNIB!C81="","",GainsImpToNIB!C81/1000)</f>
        <v/>
      </c>
      <c r="E82" t="str">
        <f>IF(GainsImpToNIB!D81="","",GainsImpToNIB!D81/1000)</f>
        <v/>
      </c>
    </row>
    <row r="83" spans="3:5" x14ac:dyDescent="0.25">
      <c r="C83" t="str">
        <f>IF(GainsImpToNIB!B82="","",GainsImpToNIB!B82/1000)</f>
        <v/>
      </c>
      <c r="D83" t="str">
        <f>IF(GainsImpToNIB!C82="","",GainsImpToNIB!C82/1000)</f>
        <v/>
      </c>
      <c r="E83" t="str">
        <f>IF(GainsImpToNIB!D82="","",GainsImpToNIB!D82/1000)</f>
        <v/>
      </c>
    </row>
    <row r="84" spans="3:5" x14ac:dyDescent="0.25">
      <c r="C84" t="str">
        <f>IF(GainsImpToNIB!B83="","",GainsImpToNIB!B83/1000)</f>
        <v/>
      </c>
      <c r="D84" t="str">
        <f>IF(GainsImpToNIB!C83="","",GainsImpToNIB!C83/1000)</f>
        <v/>
      </c>
      <c r="E84" t="str">
        <f>IF(GainsImpToNIB!D83="","",GainsImpToNIB!D83/1000)</f>
        <v/>
      </c>
    </row>
    <row r="85" spans="3:5" x14ac:dyDescent="0.25">
      <c r="C85" t="str">
        <f>IF(GainsImpToNIB!B84="","",GainsImpToNIB!B84/1000)</f>
        <v/>
      </c>
      <c r="D85" t="str">
        <f>IF(GainsImpToNIB!C84="","",GainsImpToNIB!C84/1000)</f>
        <v/>
      </c>
      <c r="E85" t="str">
        <f>IF(GainsImpToNIB!D84="","",GainsImpToNIB!D84/1000)</f>
        <v/>
      </c>
    </row>
    <row r="86" spans="3:5" x14ac:dyDescent="0.25">
      <c r="C86" t="str">
        <f>IF(GainsImpToNIB!B85="","",GainsImpToNIB!B85/1000)</f>
        <v/>
      </c>
      <c r="D86" t="str">
        <f>IF(GainsImpToNIB!C85="","",GainsImpToNIB!C85/1000)</f>
        <v/>
      </c>
      <c r="E86" t="str">
        <f>IF(GainsImpToNIB!D85="","",GainsImpToNIB!D85/1000)</f>
        <v/>
      </c>
    </row>
    <row r="87" spans="3:5" x14ac:dyDescent="0.25">
      <c r="C87" t="str">
        <f>IF(GainsImpToNIB!B86="","",GainsImpToNIB!B86/1000)</f>
        <v/>
      </c>
      <c r="D87" t="str">
        <f>IF(GainsImpToNIB!C86="","",GainsImpToNIB!C86/1000)</f>
        <v/>
      </c>
      <c r="E87" t="str">
        <f>IF(GainsImpToNIB!D86="","",GainsImpToNIB!D86/1000)</f>
        <v/>
      </c>
    </row>
    <row r="88" spans="3:5" x14ac:dyDescent="0.25">
      <c r="C88" t="str">
        <f>IF(GainsImpToNIB!B87="","",GainsImpToNIB!B87/1000)</f>
        <v/>
      </c>
      <c r="D88" t="str">
        <f>IF(GainsImpToNIB!C87="","",GainsImpToNIB!C87/1000)</f>
        <v/>
      </c>
      <c r="E88" t="str">
        <f>IF(GainsImpToNIB!D87="","",GainsImpToNIB!D87/1000)</f>
        <v/>
      </c>
    </row>
    <row r="89" spans="3:5" x14ac:dyDescent="0.25">
      <c r="C89" t="str">
        <f>IF(GainsImpToNIB!B88="","",GainsImpToNIB!B88/1000)</f>
        <v/>
      </c>
      <c r="D89" t="str">
        <f>IF(GainsImpToNIB!C88="","",GainsImpToNIB!C88/1000)</f>
        <v/>
      </c>
      <c r="E89" t="str">
        <f>IF(GainsImpToNIB!D88="","",GainsImpToNIB!D88/1000)</f>
        <v/>
      </c>
    </row>
    <row r="90" spans="3:5" x14ac:dyDescent="0.25">
      <c r="C90" t="str">
        <f>IF(GainsImpToNIB!B89="","",GainsImpToNIB!B89/1000)</f>
        <v/>
      </c>
      <c r="D90" t="str">
        <f>IF(GainsImpToNIB!C89="","",GainsImpToNIB!C89/1000)</f>
        <v/>
      </c>
      <c r="E90" t="str">
        <f>IF(GainsImpToNIB!D89="","",GainsImpToNIB!D89/1000)</f>
        <v/>
      </c>
    </row>
    <row r="91" spans="3:5" x14ac:dyDescent="0.25">
      <c r="C91" t="str">
        <f>IF(GainsImpToNIB!B90="","",GainsImpToNIB!B90/1000)</f>
        <v/>
      </c>
      <c r="D91" t="str">
        <f>IF(GainsImpToNIB!C90="","",GainsImpToNIB!C90/1000)</f>
        <v/>
      </c>
      <c r="E91" t="str">
        <f>IF(GainsImpToNIB!D90="","",GainsImpToNIB!D90/1000)</f>
        <v/>
      </c>
    </row>
    <row r="92" spans="3:5" x14ac:dyDescent="0.25">
      <c r="C92" t="str">
        <f>IF(GainsImpToNIB!B91="","",GainsImpToNIB!B91/1000)</f>
        <v/>
      </c>
      <c r="D92" t="str">
        <f>IF(GainsImpToNIB!C91="","",GainsImpToNIB!C91/1000)</f>
        <v/>
      </c>
      <c r="E92" t="str">
        <f>IF(GainsImpToNIB!D91="","",GainsImpToNIB!D91/1000)</f>
        <v/>
      </c>
    </row>
    <row r="93" spans="3:5" x14ac:dyDescent="0.25">
      <c r="C93" t="str">
        <f>IF(GainsImpToNIB!B92="","",GainsImpToNIB!B92/1000)</f>
        <v/>
      </c>
      <c r="D93" t="str">
        <f>IF(GainsImpToNIB!C92="","",GainsImpToNIB!C92/1000)</f>
        <v/>
      </c>
      <c r="E93" t="str">
        <f>IF(GainsImpToNIB!D92="","",GainsImpToNIB!D92/1000)</f>
        <v/>
      </c>
    </row>
    <row r="94" spans="3:5" x14ac:dyDescent="0.25">
      <c r="C94" t="str">
        <f>IF(GainsImpToNIB!B93="","",GainsImpToNIB!B93/1000)</f>
        <v/>
      </c>
      <c r="D94" t="str">
        <f>IF(GainsImpToNIB!C93="","",GainsImpToNIB!C93/1000)</f>
        <v/>
      </c>
      <c r="E94" t="str">
        <f>IF(GainsImpToNIB!D93="","",GainsImpToNIB!D93/1000)</f>
        <v/>
      </c>
    </row>
    <row r="95" spans="3:5" x14ac:dyDescent="0.25">
      <c r="C95" t="str">
        <f>IF(GainsImpToNIB!B94="","",GainsImpToNIB!B94/1000)</f>
        <v/>
      </c>
      <c r="D95" t="str">
        <f>IF(GainsImpToNIB!C94="","",GainsImpToNIB!C94/1000)</f>
        <v/>
      </c>
      <c r="E95" t="str">
        <f>IF(GainsImpToNIB!D94="","",GainsImpToNIB!D94/1000)</f>
        <v/>
      </c>
    </row>
    <row r="96" spans="3:5" x14ac:dyDescent="0.25">
      <c r="C96" t="str">
        <f>IF(GainsImpToNIB!B95="","",GainsImpToNIB!B95/1000)</f>
        <v/>
      </c>
      <c r="D96" t="str">
        <f>IF(GainsImpToNIB!C95="","",GainsImpToNIB!C95/1000)</f>
        <v/>
      </c>
      <c r="E96" t="str">
        <f>IF(GainsImpToNIB!D95="","",GainsImpToNIB!D95/1000)</f>
        <v/>
      </c>
    </row>
    <row r="97" spans="3:5" x14ac:dyDescent="0.25">
      <c r="C97" t="str">
        <f>IF(GainsImpToNIB!B96="","",GainsImpToNIB!B96/1000)</f>
        <v/>
      </c>
      <c r="D97" t="str">
        <f>IF(GainsImpToNIB!C96="","",GainsImpToNIB!C96/1000)</f>
        <v/>
      </c>
      <c r="E97" t="str">
        <f>IF(GainsImpToNIB!D96="","",GainsImpToNIB!D96/1000)</f>
        <v/>
      </c>
    </row>
    <row r="98" spans="3:5" x14ac:dyDescent="0.25">
      <c r="C98" t="str">
        <f>IF(GainsImpToNIB!B97="","",GainsImpToNIB!B97/1000)</f>
        <v/>
      </c>
      <c r="D98" t="str">
        <f>IF(GainsImpToNIB!C97="","",GainsImpToNIB!C97/1000)</f>
        <v/>
      </c>
      <c r="E98" t="str">
        <f>IF(GainsImpToNIB!D97="","",GainsImpToNIB!D97/1000)</f>
        <v/>
      </c>
    </row>
    <row r="99" spans="3:5" x14ac:dyDescent="0.25">
      <c r="C99" t="str">
        <f>IF(GainsImpToNIB!B98="","",GainsImpToNIB!B98/1000)</f>
        <v/>
      </c>
      <c r="D99" t="str">
        <f>IF(GainsImpToNIB!C98="","",GainsImpToNIB!C98/1000)</f>
        <v/>
      </c>
      <c r="E99" t="str">
        <f>IF(GainsImpToNIB!D98="","",GainsImpToNIB!D98/1000)</f>
        <v/>
      </c>
    </row>
    <row r="100" spans="3:5" x14ac:dyDescent="0.25">
      <c r="C100" t="str">
        <f>IF(GainsImpToNIB!B99="","",GainsImpToNIB!B99/1000)</f>
        <v/>
      </c>
      <c r="D100" t="str">
        <f>IF(GainsImpToNIB!C99="","",GainsImpToNIB!C99/1000)</f>
        <v/>
      </c>
      <c r="E100" t="str">
        <f>IF(GainsImpToNIB!D99="","",GainsImpToNIB!D99/1000)</f>
        <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1884</vt:i4>
      </vt:variant>
    </vt:vector>
  </HeadingPairs>
  <TitlesOfParts>
    <vt:vector size="1919" baseType="lpstr">
      <vt:lpstr>Comparison</vt:lpstr>
      <vt:lpstr>BlueMesaInflow.Unregulated</vt:lpstr>
      <vt:lpstr>CrystalInflow.Unregulated</vt:lpstr>
      <vt:lpstr>Fontenelle.Inflow</vt:lpstr>
      <vt:lpstr>PowellInflow.Unregulated</vt:lpstr>
      <vt:lpstr>FlamingGorgeInflow.Unregulated</vt:lpstr>
      <vt:lpstr>MorrowPointInflow.Unregulated</vt:lpstr>
      <vt:lpstr>NavajoInflow.ModUnregulated</vt:lpstr>
      <vt:lpstr>TaylorPark.Inflow</vt:lpstr>
      <vt:lpstr>Vallecito.Inflow</vt:lpstr>
      <vt:lpstr>YampaRiverInflow.TotalOutflow</vt:lpstr>
      <vt:lpstr>AnimasRiverTotalOutflow</vt:lpstr>
      <vt:lpstr>GainsCrystalToGJ</vt:lpstr>
      <vt:lpstr>PowellToMeadGainsGrandCanyon</vt:lpstr>
      <vt:lpstr>PowellToMeadGainsAboveHoover</vt:lpstr>
      <vt:lpstr>PowellToMeadGainsAbvLeesFerry</vt:lpstr>
      <vt:lpstr>GainsImpToNIB</vt:lpstr>
      <vt:lpstr>GainsAboveDavis</vt:lpstr>
      <vt:lpstr>GainsPkrToImp</vt:lpstr>
      <vt:lpstr>GainsAboveParker</vt:lpstr>
      <vt:lpstr>RunInformation</vt:lpstr>
      <vt:lpstr>TempForecast</vt:lpstr>
      <vt:lpstr>HDBQueries</vt:lpstr>
      <vt:lpstr>DONOTCHANGE</vt:lpstr>
      <vt:lpstr>SacWYTypeDes</vt:lpstr>
      <vt:lpstr>24MSInflowForecasts</vt:lpstr>
      <vt:lpstr>AboveLeesFerryLocal</vt:lpstr>
      <vt:lpstr>PowelltoMeadGainsGC</vt:lpstr>
      <vt:lpstr>PowelltoMeadGainsAH</vt:lpstr>
      <vt:lpstr>HvrToDvs</vt:lpstr>
      <vt:lpstr>DvsToPkr</vt:lpstr>
      <vt:lpstr>PkrToImp</vt:lpstr>
      <vt:lpstr>ImpToMex</vt:lpstr>
      <vt:lpstr>AllBlwPkr</vt:lpstr>
      <vt:lpstr>TempSheet</vt:lpstr>
      <vt:lpstr>AboveLeesFerryLocal_1991</vt:lpstr>
      <vt:lpstr>AboveLeesFerryLocal_1992</vt:lpstr>
      <vt:lpstr>AboveLeesFerryLocal_1993</vt:lpstr>
      <vt:lpstr>AboveLeesFerryLocal_1994</vt:lpstr>
      <vt:lpstr>AboveLeesFerryLocal_1995</vt:lpstr>
      <vt:lpstr>AboveLeesFerryLocal_1996</vt:lpstr>
      <vt:lpstr>AboveLeesFerryLocal_1997</vt:lpstr>
      <vt:lpstr>AboveLeesFerryLocal_1998</vt:lpstr>
      <vt:lpstr>AboveLeesFerryLocal_1999</vt:lpstr>
      <vt:lpstr>AboveLeesFerryLocal_2000</vt:lpstr>
      <vt:lpstr>AboveLeesFerryLocal_2001</vt:lpstr>
      <vt:lpstr>AboveLeesFerryLocal_2002</vt:lpstr>
      <vt:lpstr>AboveLeesFerryLocal_2003</vt:lpstr>
      <vt:lpstr>AboveLeesFerryLocal_2004</vt:lpstr>
      <vt:lpstr>AboveLeesFerryLocal_2005</vt:lpstr>
      <vt:lpstr>AboveLeesFerryLocal_2006</vt:lpstr>
      <vt:lpstr>AboveLeesFerryLocal_2007</vt:lpstr>
      <vt:lpstr>AboveLeesFerryLocal_2008</vt:lpstr>
      <vt:lpstr>AboveLeesFerryLocal_2009</vt:lpstr>
      <vt:lpstr>AboveLeesFerryLocal_2010</vt:lpstr>
      <vt:lpstr>AboveLeesFerryLocal_2011</vt:lpstr>
      <vt:lpstr>AboveLeesFerryLocal_2012</vt:lpstr>
      <vt:lpstr>AboveLeesFerryLocal_2013</vt:lpstr>
      <vt:lpstr>AboveLeesFerryLocal_2014</vt:lpstr>
      <vt:lpstr>AboveLeesFerryLocal_2015</vt:lpstr>
      <vt:lpstr>AboveLeesFerryLocal_2016</vt:lpstr>
      <vt:lpstr>AboveLeesFerryLocal_2017</vt:lpstr>
      <vt:lpstr>AboveLeesFerryLocal_2018</vt:lpstr>
      <vt:lpstr>AboveLeesFerryLocal_2019</vt:lpstr>
      <vt:lpstr>AboveLeesFerryLocal_2020</vt:lpstr>
      <vt:lpstr>AboveLeesFerryLocal_2021</vt:lpstr>
      <vt:lpstr>AboveLeesFerryLocal_2022</vt:lpstr>
      <vt:lpstr>AboveLeesFerryLocal_2023</vt:lpstr>
      <vt:lpstr>AboveLeesFerryLocal_2024</vt:lpstr>
      <vt:lpstr>AboveLeesFerryLocal_2025</vt:lpstr>
      <vt:lpstr>AboveLeesFerryLocal_2026</vt:lpstr>
      <vt:lpstr>AboveLeesFerryLocal_Month</vt:lpstr>
      <vt:lpstr>AboveMeadLocal_1991</vt:lpstr>
      <vt:lpstr>AboveMeadLocal_1992</vt:lpstr>
      <vt:lpstr>AboveMeadLocal_1993</vt:lpstr>
      <vt:lpstr>AboveMeadLocal_1994</vt:lpstr>
      <vt:lpstr>AboveMeadLocal_1995</vt:lpstr>
      <vt:lpstr>AboveMeadLocal_1996</vt:lpstr>
      <vt:lpstr>AboveMeadLocal_1997</vt:lpstr>
      <vt:lpstr>AboveMeadLocal_1998</vt:lpstr>
      <vt:lpstr>AboveMeadLocal_1999</vt:lpstr>
      <vt:lpstr>AboveMeadLocal_2000</vt:lpstr>
      <vt:lpstr>AboveMeadLocal_2001</vt:lpstr>
      <vt:lpstr>AboveMeadLocal_2002</vt:lpstr>
      <vt:lpstr>AboveMeadLocal_2003</vt:lpstr>
      <vt:lpstr>AboveMeadLocal_2004</vt:lpstr>
      <vt:lpstr>AboveMeadLocal_2005</vt:lpstr>
      <vt:lpstr>AboveMeadLocal_2006</vt:lpstr>
      <vt:lpstr>AboveMeadLocal_2007</vt:lpstr>
      <vt:lpstr>AboveMeadLocal_2008</vt:lpstr>
      <vt:lpstr>AboveMeadLocal_2009</vt:lpstr>
      <vt:lpstr>AboveMeadLocal_2010</vt:lpstr>
      <vt:lpstr>AboveMeadLocal_2011</vt:lpstr>
      <vt:lpstr>AboveMeadLocal_2012</vt:lpstr>
      <vt:lpstr>AboveMeadLocal_2013</vt:lpstr>
      <vt:lpstr>AboveMeadLocal_2014</vt:lpstr>
      <vt:lpstr>AboveMeadLocal_2015</vt:lpstr>
      <vt:lpstr>AboveMeadLocal_2016</vt:lpstr>
      <vt:lpstr>AboveMeadLocal_2017</vt:lpstr>
      <vt:lpstr>AboveMeadLocal_2018</vt:lpstr>
      <vt:lpstr>AboveMeadLocal_2019</vt:lpstr>
      <vt:lpstr>AboveMeadLocal_2020</vt:lpstr>
      <vt:lpstr>AboveMeadLocal_2021</vt:lpstr>
      <vt:lpstr>AboveMeadLocal_2022</vt:lpstr>
      <vt:lpstr>AboveMeadLocal_2023</vt:lpstr>
      <vt:lpstr>AboveMeadLocal_2024</vt:lpstr>
      <vt:lpstr>AboveMeadLocal_2025</vt:lpstr>
      <vt:lpstr>AboveMeadLocal_2026</vt:lpstr>
      <vt:lpstr>AnimasMax</vt:lpstr>
      <vt:lpstr>AnimasMin</vt:lpstr>
      <vt:lpstr>AnimasMost</vt:lpstr>
      <vt:lpstr>ARFN5_IN_1991</vt:lpstr>
      <vt:lpstr>ARFN5_IN_1992</vt:lpstr>
      <vt:lpstr>ARFN5_IN_1993</vt:lpstr>
      <vt:lpstr>ARFN5_IN_1994</vt:lpstr>
      <vt:lpstr>ARFN5_IN_1995</vt:lpstr>
      <vt:lpstr>ARFN5_IN_1996</vt:lpstr>
      <vt:lpstr>ARFN5_IN_1997</vt:lpstr>
      <vt:lpstr>ARFN5_IN_1998</vt:lpstr>
      <vt:lpstr>ARFN5_IN_1999</vt:lpstr>
      <vt:lpstr>ARFN5_IN_2000</vt:lpstr>
      <vt:lpstr>ARFN5_IN_2001</vt:lpstr>
      <vt:lpstr>ARFN5_IN_2002</vt:lpstr>
      <vt:lpstr>ARFN5_IN_2003</vt:lpstr>
      <vt:lpstr>ARFN5_IN_2004</vt:lpstr>
      <vt:lpstr>ARFN5_IN_2005</vt:lpstr>
      <vt:lpstr>ARFN5_IN_2006</vt:lpstr>
      <vt:lpstr>ARFN5_IN_2007</vt:lpstr>
      <vt:lpstr>ARFN5_IN_2008</vt:lpstr>
      <vt:lpstr>ARFN5_IN_2009</vt:lpstr>
      <vt:lpstr>ARFN5_IN_2010</vt:lpstr>
      <vt:lpstr>ARFN5_IN_2011</vt:lpstr>
      <vt:lpstr>ARFN5_IN_2012</vt:lpstr>
      <vt:lpstr>ARFN5_IN_2013</vt:lpstr>
      <vt:lpstr>ARFN5_IN_2014</vt:lpstr>
      <vt:lpstr>ARFN5_IN_2015</vt:lpstr>
      <vt:lpstr>ARFN5_IN_2016</vt:lpstr>
      <vt:lpstr>ARFN5_IN_2017</vt:lpstr>
      <vt:lpstr>ARFN5_IN_2018</vt:lpstr>
      <vt:lpstr>ARFN5_IN_2019</vt:lpstr>
      <vt:lpstr>ARFN5_IN_2020</vt:lpstr>
      <vt:lpstr>ARFN5_IN_2021</vt:lpstr>
      <vt:lpstr>ARFN5_IN_2022</vt:lpstr>
      <vt:lpstr>ARFN5_IN_2023</vt:lpstr>
      <vt:lpstr>ARFN5_IN_2024</vt:lpstr>
      <vt:lpstr>ARFN5_IN_2025</vt:lpstr>
      <vt:lpstr>ARFN5_IN_2026</vt:lpstr>
      <vt:lpstr>ARFN5_IN_2027</vt:lpstr>
      <vt:lpstr>ARFN5_IN_2028</vt:lpstr>
      <vt:lpstr>ARFN5_IN_2029</vt:lpstr>
      <vt:lpstr>ARFN5_IN_Max</vt:lpstr>
      <vt:lpstr>ARFN5_IN_Min</vt:lpstr>
      <vt:lpstr>ARFN5_IN_Most</vt:lpstr>
      <vt:lpstr>ARFN5_IN_TIME</vt:lpstr>
      <vt:lpstr>BlueMesaMax</vt:lpstr>
      <vt:lpstr>BlueMesaMin</vt:lpstr>
      <vt:lpstr>BlueMesaMost</vt:lpstr>
      <vt:lpstr>BlwImpGainsAbvDavis</vt:lpstr>
      <vt:lpstr>TempForecast!BMDC2.espmvol.5yr.adj.espmvol</vt:lpstr>
      <vt:lpstr>TempForecast!BMDC2.espmvol.5yr.adj.espmvol_1</vt:lpstr>
      <vt:lpstr>TempForecast!BMDC2.espmvol.5yr.adj.espmvol_10</vt:lpstr>
      <vt:lpstr>TempForecast!BMDC2.espmvol.5yr.adj.espmvol_11</vt:lpstr>
      <vt:lpstr>TempForecast!BMDC2.espmvol.5yr.adj.espmvol_12</vt:lpstr>
      <vt:lpstr>TempForecast!BMDC2.espmvol.5yr.adj.espmvol_13</vt:lpstr>
      <vt:lpstr>TempForecast!BMDC2.espmvol.5yr.adj.espmvol_14</vt:lpstr>
      <vt:lpstr>TempForecast!BMDC2.espmvol.5yr.adj.espmvol_15</vt:lpstr>
      <vt:lpstr>TempForecast!BMDC2.espmvol.5yr.adj.espmvol_16</vt:lpstr>
      <vt:lpstr>TempForecast!BMDC2.espmvol.5yr.adj.espmvol_17</vt:lpstr>
      <vt:lpstr>TempForecast!BMDC2.espmvol.5yr.adj.espmvol_18</vt:lpstr>
      <vt:lpstr>TempForecast!BMDC2.espmvol.5yr.adj.espmvol_19</vt:lpstr>
      <vt:lpstr>TempForecast!BMDC2.espmvol.5yr.adj.espmvol_2</vt:lpstr>
      <vt:lpstr>TempForecast!BMDC2.espmvol.5yr.adj.espmvol_20</vt:lpstr>
      <vt:lpstr>TempForecast!BMDC2.espmvol.5yr.adj.espmvol_21</vt:lpstr>
      <vt:lpstr>TempForecast!BMDC2.espmvol.5yr.adj.espmvol_22</vt:lpstr>
      <vt:lpstr>TempForecast!BMDC2.espmvol.5yr.adj.espmvol_23</vt:lpstr>
      <vt:lpstr>TempForecast!BMDC2.espmvol.5yr.adj.espmvol_24</vt:lpstr>
      <vt:lpstr>TempForecast!BMDC2.espmvol.5yr.adj.espmvol_25</vt:lpstr>
      <vt:lpstr>TempForecast!BMDC2.espmvol.5yr.adj.espmvol_26</vt:lpstr>
      <vt:lpstr>TempForecast!BMDC2.espmvol.5yr.adj.espmvol_27</vt:lpstr>
      <vt:lpstr>TempForecast!BMDC2.espmvol.5yr.adj.espmvol_29</vt:lpstr>
      <vt:lpstr>TempForecast!BMDC2.espmvol.5yr.adj.espmvol_3</vt:lpstr>
      <vt:lpstr>TempForecast!BMDC2.espmvol.5yr.adj.espmvol_30</vt:lpstr>
      <vt:lpstr>TempForecast!BMDC2.espmvol.5yr.adj.espmvol_31</vt:lpstr>
      <vt:lpstr>TempForecast!BMDC2.espmvol.5yr.adj.espmvol_32</vt:lpstr>
      <vt:lpstr>TempForecast!BMDC2.espmvol.5yr.adj.espmvol_33</vt:lpstr>
      <vt:lpstr>TempForecast!BMDC2.espmvol.5yr.adj.espmvol_34</vt:lpstr>
      <vt:lpstr>TempForecast!BMDC2.espmvol.5yr.adj.espmvol_35</vt:lpstr>
      <vt:lpstr>TempForecast!BMDC2.espmvol.5yr.adj.espmvol_36</vt:lpstr>
      <vt:lpstr>TempForecast!BMDC2.espmvol.5yr.adj.espmvol_37</vt:lpstr>
      <vt:lpstr>TempForecast!BMDC2.espmvol.5yr.adj.espmvol_38</vt:lpstr>
      <vt:lpstr>TempForecast!BMDC2.espmvol.5yr.adj.espmvol_39</vt:lpstr>
      <vt:lpstr>TempForecast!BMDC2.espmvol.5yr.adj.espmvol_4</vt:lpstr>
      <vt:lpstr>TempForecast!BMDC2.espmvol.5yr.adj.espmvol_40</vt:lpstr>
      <vt:lpstr>TempForecast!BMDC2.espmvol.5yr.adj.espmvol_41</vt:lpstr>
      <vt:lpstr>TempForecast!BMDC2.espmvol.5yr.adj.espmvol_42</vt:lpstr>
      <vt:lpstr>TempForecast!BMDC2.espmvol.5yr.adj.espmvol_43</vt:lpstr>
      <vt:lpstr>TempForecast!BMDC2.espmvol.5yr.adj.espmvol_44</vt:lpstr>
      <vt:lpstr>TempForecast!BMDC2.espmvol.5yr.adj.espmvol_45</vt:lpstr>
      <vt:lpstr>TempForecast!BMDC2.espmvol.5yr.adj.espmvol_46</vt:lpstr>
      <vt:lpstr>TempForecast!BMDC2.espmvol.5yr.adj.espmvol_47</vt:lpstr>
      <vt:lpstr>TempForecast!BMDC2.espmvol.5yr.adj.espmvol_48</vt:lpstr>
      <vt:lpstr>TempForecast!BMDC2.espmvol.5yr.adj.espmvol_49</vt:lpstr>
      <vt:lpstr>TempForecast!BMDC2.espmvol.5yr.adj.espmvol_5</vt:lpstr>
      <vt:lpstr>TempForecast!BMDC2.espmvol.5yr.adj.espmvol_50</vt:lpstr>
      <vt:lpstr>TempForecast!BMDC2.espmvol.5yr.adj.espmvol_51</vt:lpstr>
      <vt:lpstr>TempForecast!BMDC2.espmvol.5yr.adj.espmvol_52</vt:lpstr>
      <vt:lpstr>TempForecast!BMDC2.espmvol.5yr.adj.espmvol_53</vt:lpstr>
      <vt:lpstr>TempForecast!BMDC2.espmvol.5yr.adj.espmvol_54</vt:lpstr>
      <vt:lpstr>TempForecast!BMDC2.espmvol.5yr.adj.espmvol_55</vt:lpstr>
      <vt:lpstr>TempForecast!BMDC2.espmvol.5yr.adj.espmvol_56</vt:lpstr>
      <vt:lpstr>TempForecast!BMDC2.espmvol.5yr.adj.espmvol_57</vt:lpstr>
      <vt:lpstr>TempForecast!BMDC2.espmvol.5yr.adj.espmvol_58</vt:lpstr>
      <vt:lpstr>TempForecast!BMDC2.espmvol.5yr.adj.espmvol_59</vt:lpstr>
      <vt:lpstr>TempForecast!BMDC2.espmvol.5yr.adj.espmvol_6</vt:lpstr>
      <vt:lpstr>TempForecast!BMDC2.espmvol.5yr.adj.espmvol_60</vt:lpstr>
      <vt:lpstr>TempForecast!BMDC2.espmvol.5yr.adj.espmvol_61</vt:lpstr>
      <vt:lpstr>TempForecast!BMDC2.espmvol.5yr.adj.espmvol_62</vt:lpstr>
      <vt:lpstr>TempForecast!BMDC2.espmvol.5yr.adj.espmvol_63</vt:lpstr>
      <vt:lpstr>TempForecast!BMDC2.espmvol.5yr.adj.espmvol_64</vt:lpstr>
      <vt:lpstr>TempForecast!BMDC2.espmvol.5yr.adj.espmvol_65</vt:lpstr>
      <vt:lpstr>TempForecast!BMDC2.espmvol.5yr.adj.espmvol_66</vt:lpstr>
      <vt:lpstr>TempForecast!BMDC2.espmvol.5yr.adj.espmvol_7</vt:lpstr>
      <vt:lpstr>TempForecast!BMDC2.espmvol.5yr.adj.espmvol_8</vt:lpstr>
      <vt:lpstr>TempForecast!BMDC2.espmvol.5yr.adj.espmvol_9</vt:lpstr>
      <vt:lpstr>BMESA_IN_1991</vt:lpstr>
      <vt:lpstr>BMESA_IN_1992</vt:lpstr>
      <vt:lpstr>BMESA_IN_1993</vt:lpstr>
      <vt:lpstr>BMESA_IN_1994</vt:lpstr>
      <vt:lpstr>BMESA_IN_1995</vt:lpstr>
      <vt:lpstr>BMESA_IN_1996</vt:lpstr>
      <vt:lpstr>BMESA_IN_1997</vt:lpstr>
      <vt:lpstr>BMESA_IN_1998</vt:lpstr>
      <vt:lpstr>BMESA_IN_1999</vt:lpstr>
      <vt:lpstr>BMESA_IN_2000</vt:lpstr>
      <vt:lpstr>BMESA_IN_2001</vt:lpstr>
      <vt:lpstr>BMESA_IN_2002</vt:lpstr>
      <vt:lpstr>BMESA_IN_2003</vt:lpstr>
      <vt:lpstr>BMESA_IN_2004</vt:lpstr>
      <vt:lpstr>BMESA_IN_2005</vt:lpstr>
      <vt:lpstr>BMESA_IN_2006</vt:lpstr>
      <vt:lpstr>BMESA_IN_2007</vt:lpstr>
      <vt:lpstr>BMESA_IN_2008</vt:lpstr>
      <vt:lpstr>BMESA_IN_2009</vt:lpstr>
      <vt:lpstr>BMESA_IN_2010</vt:lpstr>
      <vt:lpstr>BMESA_IN_2011</vt:lpstr>
      <vt:lpstr>BMESA_IN_2012</vt:lpstr>
      <vt:lpstr>BMESA_IN_2013</vt:lpstr>
      <vt:lpstr>BMESA_IN_2014</vt:lpstr>
      <vt:lpstr>BMESA_IN_2015</vt:lpstr>
      <vt:lpstr>BMESA_IN_2016</vt:lpstr>
      <vt:lpstr>BMESA_IN_2017</vt:lpstr>
      <vt:lpstr>BMESA_IN_2018</vt:lpstr>
      <vt:lpstr>BMESA_IN_2019</vt:lpstr>
      <vt:lpstr>BMESA_IN_2020</vt:lpstr>
      <vt:lpstr>BMESA_IN_2021</vt:lpstr>
      <vt:lpstr>BMESA_IN_2022</vt:lpstr>
      <vt:lpstr>BMESA_IN_2023</vt:lpstr>
      <vt:lpstr>BMESA_IN_2024</vt:lpstr>
      <vt:lpstr>BMESA_IN_2025</vt:lpstr>
      <vt:lpstr>BMESA_IN_2026</vt:lpstr>
      <vt:lpstr>BMESA_IN_2027</vt:lpstr>
      <vt:lpstr>BMESA_IN_2028</vt:lpstr>
      <vt:lpstr>BMESA_IN_2029</vt:lpstr>
      <vt:lpstr>BMESA_IN_Max</vt:lpstr>
      <vt:lpstr>BMESA_IN_Min</vt:lpstr>
      <vt:lpstr>BMESA_IN_Most</vt:lpstr>
      <vt:lpstr>BMESA_IN_TIME</vt:lpstr>
      <vt:lpstr>TempForecast!CLSC2.espmvol.5yr.adj.espmvol</vt:lpstr>
      <vt:lpstr>TempForecast!CLSC2.espmvol.5yr.adj.espmvol_1</vt:lpstr>
      <vt:lpstr>TempForecast!CLSC2.espmvol.5yr.adj.espmvol_10</vt:lpstr>
      <vt:lpstr>TempForecast!CLSC2.espmvol.5yr.adj.espmvol_11</vt:lpstr>
      <vt:lpstr>TempForecast!CLSC2.espmvol.5yr.adj.espmvol_12</vt:lpstr>
      <vt:lpstr>TempForecast!CLSC2.espmvol.5yr.adj.espmvol_13</vt:lpstr>
      <vt:lpstr>TempForecast!CLSC2.espmvol.5yr.adj.espmvol_14</vt:lpstr>
      <vt:lpstr>TempForecast!CLSC2.espmvol.5yr.adj.espmvol_15</vt:lpstr>
      <vt:lpstr>TempForecast!CLSC2.espmvol.5yr.adj.espmvol_16</vt:lpstr>
      <vt:lpstr>TempForecast!CLSC2.espmvol.5yr.adj.espmvol_17</vt:lpstr>
      <vt:lpstr>TempForecast!CLSC2.espmvol.5yr.adj.espmvol_18</vt:lpstr>
      <vt:lpstr>TempForecast!CLSC2.espmvol.5yr.adj.espmvol_19</vt:lpstr>
      <vt:lpstr>TempForecast!CLSC2.espmvol.5yr.adj.espmvol_2</vt:lpstr>
      <vt:lpstr>TempForecast!CLSC2.espmvol.5yr.adj.espmvol_20</vt:lpstr>
      <vt:lpstr>TempForecast!CLSC2.espmvol.5yr.adj.espmvol_21</vt:lpstr>
      <vt:lpstr>TempForecast!CLSC2.espmvol.5yr.adj.espmvol_22</vt:lpstr>
      <vt:lpstr>TempForecast!CLSC2.espmvol.5yr.adj.espmvol_23</vt:lpstr>
      <vt:lpstr>TempForecast!CLSC2.espmvol.5yr.adj.espmvol_24</vt:lpstr>
      <vt:lpstr>TempForecast!CLSC2.espmvol.5yr.adj.espmvol_25</vt:lpstr>
      <vt:lpstr>TempForecast!CLSC2.espmvol.5yr.adj.espmvol_26</vt:lpstr>
      <vt:lpstr>TempForecast!CLSC2.espmvol.5yr.adj.espmvol_27</vt:lpstr>
      <vt:lpstr>TempForecast!CLSC2.espmvol.5yr.adj.espmvol_28</vt:lpstr>
      <vt:lpstr>TempForecast!CLSC2.espmvol.5yr.adj.espmvol_29</vt:lpstr>
      <vt:lpstr>TempForecast!CLSC2.espmvol.5yr.adj.espmvol_3</vt:lpstr>
      <vt:lpstr>TempForecast!CLSC2.espmvol.5yr.adj.espmvol_30</vt:lpstr>
      <vt:lpstr>TempForecast!CLSC2.espmvol.5yr.adj.espmvol_31</vt:lpstr>
      <vt:lpstr>TempForecast!CLSC2.espmvol.5yr.adj.espmvol_32</vt:lpstr>
      <vt:lpstr>TempForecast!CLSC2.espmvol.5yr.adj.espmvol_33</vt:lpstr>
      <vt:lpstr>TempForecast!CLSC2.espmvol.5yr.adj.espmvol_34</vt:lpstr>
      <vt:lpstr>TempForecast!CLSC2.espmvol.5yr.adj.espmvol_35</vt:lpstr>
      <vt:lpstr>TempForecast!CLSC2.espmvol.5yr.adj.espmvol_36</vt:lpstr>
      <vt:lpstr>TempForecast!CLSC2.espmvol.5yr.adj.espmvol_37</vt:lpstr>
      <vt:lpstr>TempForecast!CLSC2.espmvol.5yr.adj.espmvol_38</vt:lpstr>
      <vt:lpstr>TempForecast!CLSC2.espmvol.5yr.adj.espmvol_39</vt:lpstr>
      <vt:lpstr>TempForecast!CLSC2.espmvol.5yr.adj.espmvol_4</vt:lpstr>
      <vt:lpstr>TempForecast!CLSC2.espmvol.5yr.adj.espmvol_40</vt:lpstr>
      <vt:lpstr>TempForecast!CLSC2.espmvol.5yr.adj.espmvol_41</vt:lpstr>
      <vt:lpstr>TempForecast!CLSC2.espmvol.5yr.adj.espmvol_42</vt:lpstr>
      <vt:lpstr>TempForecast!CLSC2.espmvol.5yr.adj.espmvol_43</vt:lpstr>
      <vt:lpstr>TempForecast!CLSC2.espmvol.5yr.adj.espmvol_44</vt:lpstr>
      <vt:lpstr>TempForecast!CLSC2.espmvol.5yr.adj.espmvol_45</vt:lpstr>
      <vt:lpstr>TempForecast!CLSC2.espmvol.5yr.adj.espmvol_46</vt:lpstr>
      <vt:lpstr>TempForecast!CLSC2.espmvol.5yr.adj.espmvol_47</vt:lpstr>
      <vt:lpstr>TempForecast!CLSC2.espmvol.5yr.adj.espmvol_48</vt:lpstr>
      <vt:lpstr>TempForecast!CLSC2.espmvol.5yr.adj.espmvol_49</vt:lpstr>
      <vt:lpstr>TempForecast!CLSC2.espmvol.5yr.adj.espmvol_5</vt:lpstr>
      <vt:lpstr>TempForecast!CLSC2.espmvol.5yr.adj.espmvol_50</vt:lpstr>
      <vt:lpstr>TempForecast!CLSC2.espmvol.5yr.adj.espmvol_51</vt:lpstr>
      <vt:lpstr>TempForecast!CLSC2.espmvol.5yr.adj.espmvol_52</vt:lpstr>
      <vt:lpstr>TempForecast!CLSC2.espmvol.5yr.adj.espmvol_53</vt:lpstr>
      <vt:lpstr>TempForecast!CLSC2.espmvol.5yr.adj.espmvol_54</vt:lpstr>
      <vt:lpstr>TempForecast!CLSC2.espmvol.5yr.adj.espmvol_55</vt:lpstr>
      <vt:lpstr>TempForecast!CLSC2.espmvol.5yr.adj.espmvol_56</vt:lpstr>
      <vt:lpstr>TempForecast!CLSC2.espmvol.5yr.adj.espmvol_57</vt:lpstr>
      <vt:lpstr>TempForecast!CLSC2.espmvol.5yr.adj.espmvol_58</vt:lpstr>
      <vt:lpstr>TempForecast!CLSC2.espmvol.5yr.adj.espmvol_59</vt:lpstr>
      <vt:lpstr>TempForecast!CLSC2.espmvol.5yr.adj.espmvol_6</vt:lpstr>
      <vt:lpstr>TempForecast!CLSC2.espmvol.5yr.adj.espmvol_60</vt:lpstr>
      <vt:lpstr>TempForecast!CLSC2.espmvol.5yr.adj.espmvol_61</vt:lpstr>
      <vt:lpstr>TempForecast!CLSC2.espmvol.5yr.adj.espmvol_62</vt:lpstr>
      <vt:lpstr>TempForecast!CLSC2.espmvol.5yr.adj.espmvol_63</vt:lpstr>
      <vt:lpstr>TempForecast!CLSC2.espmvol.5yr.adj.espmvol_64</vt:lpstr>
      <vt:lpstr>TempForecast!CLSC2.espmvol.5yr.adj.espmvol_65</vt:lpstr>
      <vt:lpstr>TempForecast!CLSC2.espmvol.5yr.adj.espmvol_7</vt:lpstr>
      <vt:lpstr>TempForecast!CLSC2.espmvol.5yr.adj.espmvol_8</vt:lpstr>
      <vt:lpstr>TempForecast!CLSC2.espmvol.5yr.adj.espmvol_9</vt:lpstr>
      <vt:lpstr>CRYST_IN_1991</vt:lpstr>
      <vt:lpstr>CRYST_IN_1992</vt:lpstr>
      <vt:lpstr>CRYST_IN_1993</vt:lpstr>
      <vt:lpstr>CRYST_IN_1994</vt:lpstr>
      <vt:lpstr>CRYST_IN_1995</vt:lpstr>
      <vt:lpstr>CRYST_IN_1996</vt:lpstr>
      <vt:lpstr>CRYST_IN_1997</vt:lpstr>
      <vt:lpstr>CRYST_IN_1998</vt:lpstr>
      <vt:lpstr>CRYST_IN_1999</vt:lpstr>
      <vt:lpstr>CRYST_IN_2000</vt:lpstr>
      <vt:lpstr>CRYST_IN_2001</vt:lpstr>
      <vt:lpstr>CRYST_IN_2002</vt:lpstr>
      <vt:lpstr>CRYST_IN_2003</vt:lpstr>
      <vt:lpstr>CRYST_IN_2004</vt:lpstr>
      <vt:lpstr>CRYST_IN_2005</vt:lpstr>
      <vt:lpstr>CRYST_IN_2006</vt:lpstr>
      <vt:lpstr>CRYST_IN_2007</vt:lpstr>
      <vt:lpstr>CRYST_IN_2008</vt:lpstr>
      <vt:lpstr>CRYST_IN_2009</vt:lpstr>
      <vt:lpstr>CRYST_IN_2010</vt:lpstr>
      <vt:lpstr>CRYST_IN_2011</vt:lpstr>
      <vt:lpstr>CRYST_IN_2012</vt:lpstr>
      <vt:lpstr>CRYST_IN_2013</vt:lpstr>
      <vt:lpstr>CRYST_IN_2014</vt:lpstr>
      <vt:lpstr>CRYST_IN_2015</vt:lpstr>
      <vt:lpstr>CRYST_IN_2016</vt:lpstr>
      <vt:lpstr>CRYST_IN_2017</vt:lpstr>
      <vt:lpstr>CRYST_IN_2018</vt:lpstr>
      <vt:lpstr>CRYST_IN_2019</vt:lpstr>
      <vt:lpstr>CRYST_IN_2020</vt:lpstr>
      <vt:lpstr>CRYST_IN_2021</vt:lpstr>
      <vt:lpstr>CRYST_IN_2022</vt:lpstr>
      <vt:lpstr>CRYST_IN_2023</vt:lpstr>
      <vt:lpstr>CRYST_IN_2024</vt:lpstr>
      <vt:lpstr>CRYST_IN_2025</vt:lpstr>
      <vt:lpstr>CRYST_IN_2026</vt:lpstr>
      <vt:lpstr>CRYST_IN_2027</vt:lpstr>
      <vt:lpstr>CRYST_IN_2028</vt:lpstr>
      <vt:lpstr>CRYST_IN_2029</vt:lpstr>
      <vt:lpstr>CRYST_IN_Max</vt:lpstr>
      <vt:lpstr>CRYST_IN_Min</vt:lpstr>
      <vt:lpstr>CRYST_IN_Most</vt:lpstr>
      <vt:lpstr>CRYST_IN_TIME</vt:lpstr>
      <vt:lpstr>CrystalMax</vt:lpstr>
      <vt:lpstr>CrystalMin</vt:lpstr>
      <vt:lpstr>CrystalMost</vt:lpstr>
      <vt:lpstr>DatesMax</vt:lpstr>
      <vt:lpstr>DatesMost</vt:lpstr>
      <vt:lpstr>TempForecast!DRGC2.espmvol.5yr.adj.espmvol</vt:lpstr>
      <vt:lpstr>TempForecast!DRGC2.espmvol.5yr.adj.espmvol_1</vt:lpstr>
      <vt:lpstr>TempForecast!DRGC2.espmvol.5yr.adj.espmvol_10</vt:lpstr>
      <vt:lpstr>TempForecast!DRGC2.espmvol.5yr.adj.espmvol_11</vt:lpstr>
      <vt:lpstr>TempForecast!DRGC2.espmvol.5yr.adj.espmvol_12</vt:lpstr>
      <vt:lpstr>TempForecast!DRGC2.espmvol.5yr.adj.espmvol_13</vt:lpstr>
      <vt:lpstr>TempForecast!DRGC2.espmvol.5yr.adj.espmvol_14</vt:lpstr>
      <vt:lpstr>TempForecast!DRGC2.espmvol.5yr.adj.espmvol_15</vt:lpstr>
      <vt:lpstr>TempForecast!DRGC2.espmvol.5yr.adj.espmvol_16</vt:lpstr>
      <vt:lpstr>TempForecast!DRGC2.espmvol.5yr.adj.espmvol_17</vt:lpstr>
      <vt:lpstr>TempForecast!DRGC2.espmvol.5yr.adj.espmvol_18</vt:lpstr>
      <vt:lpstr>TempForecast!DRGC2.espmvol.5yr.adj.espmvol_19</vt:lpstr>
      <vt:lpstr>TempForecast!DRGC2.espmvol.5yr.adj.espmvol_2</vt:lpstr>
      <vt:lpstr>TempForecast!DRGC2.espmvol.5yr.adj.espmvol_20</vt:lpstr>
      <vt:lpstr>TempForecast!DRGC2.espmvol.5yr.adj.espmvol_21</vt:lpstr>
      <vt:lpstr>TempForecast!DRGC2.espmvol.5yr.adj.espmvol_22</vt:lpstr>
      <vt:lpstr>TempForecast!DRGC2.espmvol.5yr.adj.espmvol_23</vt:lpstr>
      <vt:lpstr>TempForecast!DRGC2.espmvol.5yr.adj.espmvol_24</vt:lpstr>
      <vt:lpstr>TempForecast!DRGC2.espmvol.5yr.adj.espmvol_25</vt:lpstr>
      <vt:lpstr>TempForecast!DRGC2.espmvol.5yr.adj.espmvol_26</vt:lpstr>
      <vt:lpstr>TempForecast!DRGC2.espmvol.5yr.adj.espmvol_27</vt:lpstr>
      <vt:lpstr>TempForecast!DRGC2.espmvol.5yr.adj.espmvol_28</vt:lpstr>
      <vt:lpstr>TempForecast!DRGC2.espmvol.5yr.adj.espmvol_29</vt:lpstr>
      <vt:lpstr>TempForecast!DRGC2.espmvol.5yr.adj.espmvol_3</vt:lpstr>
      <vt:lpstr>TempForecast!DRGC2.espmvol.5yr.adj.espmvol_30</vt:lpstr>
      <vt:lpstr>TempForecast!DRGC2.espmvol.5yr.adj.espmvol_31</vt:lpstr>
      <vt:lpstr>TempForecast!DRGC2.espmvol.5yr.adj.espmvol_32</vt:lpstr>
      <vt:lpstr>TempForecast!DRGC2.espmvol.5yr.adj.espmvol_33</vt:lpstr>
      <vt:lpstr>TempForecast!DRGC2.espmvol.5yr.adj.espmvol_34</vt:lpstr>
      <vt:lpstr>TempForecast!DRGC2.espmvol.5yr.adj.espmvol_35</vt:lpstr>
      <vt:lpstr>TempForecast!DRGC2.espmvol.5yr.adj.espmvol_36</vt:lpstr>
      <vt:lpstr>TempForecast!DRGC2.espmvol.5yr.adj.espmvol_37</vt:lpstr>
      <vt:lpstr>TempForecast!DRGC2.espmvol.5yr.adj.espmvol_38</vt:lpstr>
      <vt:lpstr>TempForecast!DRGC2.espmvol.5yr.adj.espmvol_39</vt:lpstr>
      <vt:lpstr>TempForecast!DRGC2.espmvol.5yr.adj.espmvol_4</vt:lpstr>
      <vt:lpstr>TempForecast!DRGC2.espmvol.5yr.adj.espmvol_40</vt:lpstr>
      <vt:lpstr>TempForecast!DRGC2.espmvol.5yr.adj.espmvol_41</vt:lpstr>
      <vt:lpstr>TempForecast!DRGC2.espmvol.5yr.adj.espmvol_42</vt:lpstr>
      <vt:lpstr>TempForecast!DRGC2.espmvol.5yr.adj.espmvol_43</vt:lpstr>
      <vt:lpstr>TempForecast!DRGC2.espmvol.5yr.adj.espmvol_44</vt:lpstr>
      <vt:lpstr>TempForecast!DRGC2.espmvol.5yr.adj.espmvol_45</vt:lpstr>
      <vt:lpstr>TempForecast!DRGC2.espmvol.5yr.adj.espmvol_46</vt:lpstr>
      <vt:lpstr>TempForecast!DRGC2.espmvol.5yr.adj.espmvol_47</vt:lpstr>
      <vt:lpstr>TempForecast!DRGC2.espmvol.5yr.adj.espmvol_48</vt:lpstr>
      <vt:lpstr>TempForecast!DRGC2.espmvol.5yr.adj.espmvol_49</vt:lpstr>
      <vt:lpstr>TempForecast!DRGC2.espmvol.5yr.adj.espmvol_5</vt:lpstr>
      <vt:lpstr>TempForecast!DRGC2.espmvol.5yr.adj.espmvol_50</vt:lpstr>
      <vt:lpstr>TempForecast!DRGC2.espmvol.5yr.adj.espmvol_51</vt:lpstr>
      <vt:lpstr>TempForecast!DRGC2.espmvol.5yr.adj.espmvol_52</vt:lpstr>
      <vt:lpstr>TempForecast!DRGC2.espmvol.5yr.adj.espmvol_53</vt:lpstr>
      <vt:lpstr>TempForecast!DRGC2.espmvol.5yr.adj.espmvol_54</vt:lpstr>
      <vt:lpstr>TempForecast!DRGC2.espmvol.5yr.adj.espmvol_55</vt:lpstr>
      <vt:lpstr>TempForecast!DRGC2.espmvol.5yr.adj.espmvol_56</vt:lpstr>
      <vt:lpstr>TempForecast!DRGC2.espmvol.5yr.adj.espmvol_57</vt:lpstr>
      <vt:lpstr>TempForecast!DRGC2.espmvol.5yr.adj.espmvol_58</vt:lpstr>
      <vt:lpstr>TempForecast!DRGC2.espmvol.5yr.adj.espmvol_59</vt:lpstr>
      <vt:lpstr>TempForecast!DRGC2.espmvol.5yr.adj.espmvol_6</vt:lpstr>
      <vt:lpstr>TempForecast!DRGC2.espmvol.5yr.adj.espmvol_60</vt:lpstr>
      <vt:lpstr>TempForecast!DRGC2.espmvol.5yr.adj.espmvol_61</vt:lpstr>
      <vt:lpstr>TempForecast!DRGC2.espmvol.5yr.adj.espmvol_62</vt:lpstr>
      <vt:lpstr>TempForecast!DRGC2.espmvol.5yr.adj.espmvol_63</vt:lpstr>
      <vt:lpstr>TempForecast!DRGC2.espmvol.5yr.adj.espmvol_64</vt:lpstr>
      <vt:lpstr>TempForecast!DRGC2.espmvol.5yr.adj.espmvol_65</vt:lpstr>
      <vt:lpstr>TempForecast!DRGC2.espmvol.5yr.adj.espmvol_7</vt:lpstr>
      <vt:lpstr>TempForecast!DRGC2.espmvol.5yr.adj.espmvol_8</vt:lpstr>
      <vt:lpstr>TempForecast!DRGC2.espmvol.5yr.adj.espmvol_9</vt:lpstr>
      <vt:lpstr>Duration</vt:lpstr>
      <vt:lpstr>DvsToPkr_1991</vt:lpstr>
      <vt:lpstr>DvsToPkr_1992</vt:lpstr>
      <vt:lpstr>DvsToPkr_1993</vt:lpstr>
      <vt:lpstr>DvsToPkr_1994</vt:lpstr>
      <vt:lpstr>DvsToPkr_1995</vt:lpstr>
      <vt:lpstr>DvsToPkr_1996</vt:lpstr>
      <vt:lpstr>DvsToPkr_1997</vt:lpstr>
      <vt:lpstr>DvsToPkr_1998</vt:lpstr>
      <vt:lpstr>DvsToPkr_1999</vt:lpstr>
      <vt:lpstr>DvsToPkr_2000</vt:lpstr>
      <vt:lpstr>DvsToPkr_2001</vt:lpstr>
      <vt:lpstr>DvsToPkr_2002</vt:lpstr>
      <vt:lpstr>DvsToPkr_2003</vt:lpstr>
      <vt:lpstr>DvsToPkr_2004</vt:lpstr>
      <vt:lpstr>DvsToPkr_2005</vt:lpstr>
      <vt:lpstr>DvsToPkr_2006</vt:lpstr>
      <vt:lpstr>DvsToPkr_2007</vt:lpstr>
      <vt:lpstr>DvsToPkr_2008</vt:lpstr>
      <vt:lpstr>DvsToPkr_2009</vt:lpstr>
      <vt:lpstr>DvsToPkr_2010</vt:lpstr>
      <vt:lpstr>DvsToPkr_2011</vt:lpstr>
      <vt:lpstr>DvsToPkr_2012</vt:lpstr>
      <vt:lpstr>DvsToPkr_2013</vt:lpstr>
      <vt:lpstr>DvsToPkr_2014</vt:lpstr>
      <vt:lpstr>DvsToPkr_2015</vt:lpstr>
      <vt:lpstr>DvsToPkr_2016</vt:lpstr>
      <vt:lpstr>DvsToPkr_2017</vt:lpstr>
      <vt:lpstr>DvsToPkr_2018</vt:lpstr>
      <vt:lpstr>DvsToPkr_2019</vt:lpstr>
      <vt:lpstr>DvsToPkr_2020</vt:lpstr>
      <vt:lpstr>DvsToPkr_2021</vt:lpstr>
      <vt:lpstr>DvsToPkr_2022</vt:lpstr>
      <vt:lpstr>DvsToPkr_2023</vt:lpstr>
      <vt:lpstr>DvsToPkr_2024</vt:lpstr>
      <vt:lpstr>DvsToPkr_2025</vt:lpstr>
      <vt:lpstr>DvsToPkr_2026</vt:lpstr>
      <vt:lpstr>DvsToPkr_In_1991</vt:lpstr>
      <vt:lpstr>DvsToPkr_In_1992</vt:lpstr>
      <vt:lpstr>DvsToPkr_In_1993</vt:lpstr>
      <vt:lpstr>DvsToPkr_In_1994</vt:lpstr>
      <vt:lpstr>DvsToPkr_In_1995</vt:lpstr>
      <vt:lpstr>DvsToPkr_In_1996</vt:lpstr>
      <vt:lpstr>DvsToPkr_In_1997</vt:lpstr>
      <vt:lpstr>DvsToPkr_In_1998</vt:lpstr>
      <vt:lpstr>DvsToPkr_In_1999</vt:lpstr>
      <vt:lpstr>DvsToPkr_In_2000</vt:lpstr>
      <vt:lpstr>DvsToPkr_In_2001</vt:lpstr>
      <vt:lpstr>DvsToPkr_In_2002</vt:lpstr>
      <vt:lpstr>DvsToPkr_In_2003</vt:lpstr>
      <vt:lpstr>DvsToPkr_In_2004</vt:lpstr>
      <vt:lpstr>DvsToPkr_In_2005</vt:lpstr>
      <vt:lpstr>DvsToPkr_In_2006</vt:lpstr>
      <vt:lpstr>DvsToPkr_In_2007</vt:lpstr>
      <vt:lpstr>DvsToPkr_In_2008</vt:lpstr>
      <vt:lpstr>DvsToPkr_In_2009</vt:lpstr>
      <vt:lpstr>DvsToPkr_In_2010</vt:lpstr>
      <vt:lpstr>DvsToPkr_In_2011</vt:lpstr>
      <vt:lpstr>DvsToPkr_In_2012</vt:lpstr>
      <vt:lpstr>DvsToPkr_In_2013</vt:lpstr>
      <vt:lpstr>DvsToPkr_In_2014</vt:lpstr>
      <vt:lpstr>DvsToPkr_In_2015</vt:lpstr>
      <vt:lpstr>DvsToPkr_In_2016</vt:lpstr>
      <vt:lpstr>DvsToPkr_In_2017</vt:lpstr>
      <vt:lpstr>DvsToPkr_In_2018</vt:lpstr>
      <vt:lpstr>DvsToPkr_In_2019</vt:lpstr>
      <vt:lpstr>DvsToPkr_In_2020</vt:lpstr>
      <vt:lpstr>DvsToPkr_In_Max</vt:lpstr>
      <vt:lpstr>DvsToPkr_In_Min</vt:lpstr>
      <vt:lpstr>DvsToPkr_In_Most</vt:lpstr>
      <vt:lpstr>DvsToPkr_In_Time</vt:lpstr>
      <vt:lpstr>FGORG_IN_1991</vt:lpstr>
      <vt:lpstr>FGORG_IN_1992</vt:lpstr>
      <vt:lpstr>FGORG_IN_1993</vt:lpstr>
      <vt:lpstr>FGORG_IN_1994</vt:lpstr>
      <vt:lpstr>FGORG_IN_1995</vt:lpstr>
      <vt:lpstr>FGORG_IN_1996</vt:lpstr>
      <vt:lpstr>FGORG_IN_1997</vt:lpstr>
      <vt:lpstr>FGORG_IN_1998</vt:lpstr>
      <vt:lpstr>FGORG_IN_1999</vt:lpstr>
      <vt:lpstr>FGORG_IN_2000</vt:lpstr>
      <vt:lpstr>FGORG_IN_2001</vt:lpstr>
      <vt:lpstr>FGORG_IN_2002</vt:lpstr>
      <vt:lpstr>FGORG_IN_2003</vt:lpstr>
      <vt:lpstr>FGORG_IN_2004</vt:lpstr>
      <vt:lpstr>FGORG_IN_2005</vt:lpstr>
      <vt:lpstr>FGORG_IN_2006</vt:lpstr>
      <vt:lpstr>FGORG_IN_2007</vt:lpstr>
      <vt:lpstr>FGORG_IN_2008</vt:lpstr>
      <vt:lpstr>FGORG_IN_2009</vt:lpstr>
      <vt:lpstr>FGORG_IN_2010</vt:lpstr>
      <vt:lpstr>FGORG_IN_2011</vt:lpstr>
      <vt:lpstr>FGORG_IN_2012</vt:lpstr>
      <vt:lpstr>FGORG_IN_2013</vt:lpstr>
      <vt:lpstr>FGORG_IN_2014</vt:lpstr>
      <vt:lpstr>FGORG_IN_2015</vt:lpstr>
      <vt:lpstr>FGORG_IN_2016</vt:lpstr>
      <vt:lpstr>FGORG_IN_2017</vt:lpstr>
      <vt:lpstr>FGORG_IN_2018</vt:lpstr>
      <vt:lpstr>FGORG_IN_2019</vt:lpstr>
      <vt:lpstr>FGORG_IN_2020</vt:lpstr>
      <vt:lpstr>FGORG_IN_2021</vt:lpstr>
      <vt:lpstr>FGORG_IN_2022</vt:lpstr>
      <vt:lpstr>FGORG_IN_2023</vt:lpstr>
      <vt:lpstr>FGORG_IN_2024</vt:lpstr>
      <vt:lpstr>FGORG_IN_2025</vt:lpstr>
      <vt:lpstr>FGORG_IN_2026</vt:lpstr>
      <vt:lpstr>FGORG_IN_2027</vt:lpstr>
      <vt:lpstr>FGORG_IN_2028</vt:lpstr>
      <vt:lpstr>FGORG_IN_2029</vt:lpstr>
      <vt:lpstr>FGORG_IN_Max</vt:lpstr>
      <vt:lpstr>FGORG_IN_Min</vt:lpstr>
      <vt:lpstr>FGORG_IN_Most</vt:lpstr>
      <vt:lpstr>FGORG_IN_TIME</vt:lpstr>
      <vt:lpstr>FlamingGorgeMax</vt:lpstr>
      <vt:lpstr>FlamingGorgeMin</vt:lpstr>
      <vt:lpstr>FlamingGorgeMost</vt:lpstr>
      <vt:lpstr>FONTE_IN_1991</vt:lpstr>
      <vt:lpstr>FONTE_IN_1992</vt:lpstr>
      <vt:lpstr>FONTE_IN_1993</vt:lpstr>
      <vt:lpstr>FONTE_IN_1994</vt:lpstr>
      <vt:lpstr>FONTE_IN_1995</vt:lpstr>
      <vt:lpstr>FONTE_IN_1996</vt:lpstr>
      <vt:lpstr>FONTE_IN_1997</vt:lpstr>
      <vt:lpstr>FONTE_IN_1998</vt:lpstr>
      <vt:lpstr>FONTE_IN_1999</vt:lpstr>
      <vt:lpstr>FONTE_IN_2000</vt:lpstr>
      <vt:lpstr>FONTE_IN_2001</vt:lpstr>
      <vt:lpstr>FONTE_IN_2002</vt:lpstr>
      <vt:lpstr>FONTE_IN_2003</vt:lpstr>
      <vt:lpstr>FONTE_IN_2004</vt:lpstr>
      <vt:lpstr>FONTE_IN_2005</vt:lpstr>
      <vt:lpstr>FONTE_IN_2006</vt:lpstr>
      <vt:lpstr>FONTE_IN_2007</vt:lpstr>
      <vt:lpstr>FONTE_IN_2008</vt:lpstr>
      <vt:lpstr>FONTE_IN_2009</vt:lpstr>
      <vt:lpstr>FONTE_IN_2010</vt:lpstr>
      <vt:lpstr>FONTE_IN_2011</vt:lpstr>
      <vt:lpstr>FONTE_IN_2012</vt:lpstr>
      <vt:lpstr>FONTE_IN_2013</vt:lpstr>
      <vt:lpstr>FONTE_IN_2014</vt:lpstr>
      <vt:lpstr>FONTE_IN_2015</vt:lpstr>
      <vt:lpstr>FONTE_IN_2016</vt:lpstr>
      <vt:lpstr>FONTE_IN_2017</vt:lpstr>
      <vt:lpstr>FONTE_IN_2018</vt:lpstr>
      <vt:lpstr>FONTE_IN_2019</vt:lpstr>
      <vt:lpstr>FONTE_IN_2020</vt:lpstr>
      <vt:lpstr>FONTE_IN_2021</vt:lpstr>
      <vt:lpstr>FONTE_IN_2022</vt:lpstr>
      <vt:lpstr>FONTE_IN_2023</vt:lpstr>
      <vt:lpstr>FONTE_IN_2024</vt:lpstr>
      <vt:lpstr>FONTE_IN_2025</vt:lpstr>
      <vt:lpstr>FONTE_IN_2026</vt:lpstr>
      <vt:lpstr>FONTE_IN_2027</vt:lpstr>
      <vt:lpstr>FONTE_IN_2028</vt:lpstr>
      <vt:lpstr>FONTE_IN_2029</vt:lpstr>
      <vt:lpstr>FONTE_IN_Max</vt:lpstr>
      <vt:lpstr>FONTE_IN_Min</vt:lpstr>
      <vt:lpstr>FONTE_IN_Most</vt:lpstr>
      <vt:lpstr>FONTE_IN_TIME</vt:lpstr>
      <vt:lpstr>FontenelleMax</vt:lpstr>
      <vt:lpstr>FontenelleMin</vt:lpstr>
      <vt:lpstr>FontenelleMost</vt:lpstr>
      <vt:lpstr>GainsAboveHoover1991</vt:lpstr>
      <vt:lpstr>GainsAboveHoover1992</vt:lpstr>
      <vt:lpstr>GainsAboveHoover1993</vt:lpstr>
      <vt:lpstr>GainsAboveHoover1994</vt:lpstr>
      <vt:lpstr>GainsAboveHoover1995</vt:lpstr>
      <vt:lpstr>GainsAboveHoover1996</vt:lpstr>
      <vt:lpstr>GainsAboveHoover1997</vt:lpstr>
      <vt:lpstr>GainsAboveHoover1998</vt:lpstr>
      <vt:lpstr>GainsAboveHoover1999</vt:lpstr>
      <vt:lpstr>GainsAboveHoover2000</vt:lpstr>
      <vt:lpstr>GainsAboveHoover2001</vt:lpstr>
      <vt:lpstr>GainsAboveHoover2002</vt:lpstr>
      <vt:lpstr>GainsAboveHoover2003</vt:lpstr>
      <vt:lpstr>GainsAboveHoover2004</vt:lpstr>
      <vt:lpstr>GainsAboveHoover2005</vt:lpstr>
      <vt:lpstr>GainsAboveHoover2006</vt:lpstr>
      <vt:lpstr>GainsAboveHoover2007</vt:lpstr>
      <vt:lpstr>GainsAboveHoover2008</vt:lpstr>
      <vt:lpstr>GainsAboveHoover2009</vt:lpstr>
      <vt:lpstr>GainsAboveHoover2010</vt:lpstr>
      <vt:lpstr>GainsAboveHoover2011</vt:lpstr>
      <vt:lpstr>GainsAboveHoover2012</vt:lpstr>
      <vt:lpstr>GainsAboveHoover2013</vt:lpstr>
      <vt:lpstr>GainsAboveHoover2014</vt:lpstr>
      <vt:lpstr>GainsAboveHoover2015</vt:lpstr>
      <vt:lpstr>GainsAboveHoover2016</vt:lpstr>
      <vt:lpstr>GainsAboveHoover2017</vt:lpstr>
      <vt:lpstr>GainsAboveHoover2018</vt:lpstr>
      <vt:lpstr>GainsAboveHoover2019</vt:lpstr>
      <vt:lpstr>GainsAboveHoover2020</vt:lpstr>
      <vt:lpstr>GainsAboveHoover2021</vt:lpstr>
      <vt:lpstr>GainsAboveHoover2022</vt:lpstr>
      <vt:lpstr>GainsAboveHoover2023</vt:lpstr>
      <vt:lpstr>GainsAboveHoover2024</vt:lpstr>
      <vt:lpstr>GainsAboveHoover2025</vt:lpstr>
      <vt:lpstr>GainsAboveHoover2026</vt:lpstr>
      <vt:lpstr>GainsAboveHooverMax</vt:lpstr>
      <vt:lpstr>GainsAboveHooverMost</vt:lpstr>
      <vt:lpstr>GainsAboveMeadMin</vt:lpstr>
      <vt:lpstr>GainsGrandCanyonMax</vt:lpstr>
      <vt:lpstr>GainsGrandCanyonMin</vt:lpstr>
      <vt:lpstr>GainsGrandCanyonMost</vt:lpstr>
      <vt:lpstr>TempForecast!GBRW4.espmvol.5yr.adj.espmvol</vt:lpstr>
      <vt:lpstr>TempForecast!GBRW4.espmvol.5yr.adj.espmvol_1</vt:lpstr>
      <vt:lpstr>TempForecast!GBRW4.espmvol.5yr.adj.espmvol_10</vt:lpstr>
      <vt:lpstr>TempForecast!GBRW4.espmvol.5yr.adj.espmvol_11</vt:lpstr>
      <vt:lpstr>TempForecast!GBRW4.espmvol.5yr.adj.espmvol_12</vt:lpstr>
      <vt:lpstr>TempForecast!GBRW4.espmvol.5yr.adj.espmvol_13</vt:lpstr>
      <vt:lpstr>TempForecast!GBRW4.espmvol.5yr.adj.espmvol_14</vt:lpstr>
      <vt:lpstr>TempForecast!GBRW4.espmvol.5yr.adj.espmvol_15</vt:lpstr>
      <vt:lpstr>TempForecast!GBRW4.espmvol.5yr.adj.espmvol_16</vt:lpstr>
      <vt:lpstr>TempForecast!GBRW4.espmvol.5yr.adj.espmvol_17</vt:lpstr>
      <vt:lpstr>TempForecast!GBRW4.espmvol.5yr.adj.espmvol_18</vt:lpstr>
      <vt:lpstr>TempForecast!GBRW4.espmvol.5yr.adj.espmvol_19</vt:lpstr>
      <vt:lpstr>TempForecast!GBRW4.espmvol.5yr.adj.espmvol_2</vt:lpstr>
      <vt:lpstr>TempForecast!GBRW4.espmvol.5yr.adj.espmvol_20</vt:lpstr>
      <vt:lpstr>TempForecast!GBRW4.espmvol.5yr.adj.espmvol_21</vt:lpstr>
      <vt:lpstr>TempForecast!GBRW4.espmvol.5yr.adj.espmvol_22</vt:lpstr>
      <vt:lpstr>TempForecast!GBRW4.espmvol.5yr.adj.espmvol_23</vt:lpstr>
      <vt:lpstr>TempForecast!GBRW4.espmvol.5yr.adj.espmvol_24</vt:lpstr>
      <vt:lpstr>TempForecast!GBRW4.espmvol.5yr.adj.espmvol_25</vt:lpstr>
      <vt:lpstr>TempForecast!GBRW4.espmvol.5yr.adj.espmvol_26</vt:lpstr>
      <vt:lpstr>TempForecast!GBRW4.espmvol.5yr.adj.espmvol_27</vt:lpstr>
      <vt:lpstr>TempForecast!GBRW4.espmvol.5yr.adj.espmvol_28</vt:lpstr>
      <vt:lpstr>TempForecast!GBRW4.espmvol.5yr.adj.espmvol_29</vt:lpstr>
      <vt:lpstr>TempForecast!GBRW4.espmvol.5yr.adj.espmvol_3</vt:lpstr>
      <vt:lpstr>TempForecast!GBRW4.espmvol.5yr.adj.espmvol_30</vt:lpstr>
      <vt:lpstr>TempForecast!GBRW4.espmvol.5yr.adj.espmvol_31</vt:lpstr>
      <vt:lpstr>TempForecast!GBRW4.espmvol.5yr.adj.espmvol_32</vt:lpstr>
      <vt:lpstr>TempForecast!GBRW4.espmvol.5yr.adj.espmvol_33</vt:lpstr>
      <vt:lpstr>TempForecast!GBRW4.espmvol.5yr.adj.espmvol_34</vt:lpstr>
      <vt:lpstr>TempForecast!GBRW4.espmvol.5yr.adj.espmvol_35</vt:lpstr>
      <vt:lpstr>TempForecast!GBRW4.espmvol.5yr.adj.espmvol_36</vt:lpstr>
      <vt:lpstr>TempForecast!GBRW4.espmvol.5yr.adj.espmvol_37</vt:lpstr>
      <vt:lpstr>TempForecast!GBRW4.espmvol.5yr.adj.espmvol_38</vt:lpstr>
      <vt:lpstr>TempForecast!GBRW4.espmvol.5yr.adj.espmvol_39</vt:lpstr>
      <vt:lpstr>TempForecast!GBRW4.espmvol.5yr.adj.espmvol_4</vt:lpstr>
      <vt:lpstr>TempForecast!GBRW4.espmvol.5yr.adj.espmvol_40</vt:lpstr>
      <vt:lpstr>TempForecast!GBRW4.espmvol.5yr.adj.espmvol_41</vt:lpstr>
      <vt:lpstr>TempForecast!GBRW4.espmvol.5yr.adj.espmvol_42</vt:lpstr>
      <vt:lpstr>TempForecast!GBRW4.espmvol.5yr.adj.espmvol_43</vt:lpstr>
      <vt:lpstr>TempForecast!GBRW4.espmvol.5yr.adj.espmvol_44</vt:lpstr>
      <vt:lpstr>TempForecast!GBRW4.espmvol.5yr.adj.espmvol_45</vt:lpstr>
      <vt:lpstr>TempForecast!GBRW4.espmvol.5yr.adj.espmvol_46</vt:lpstr>
      <vt:lpstr>TempForecast!GBRW4.espmvol.5yr.adj.espmvol_47</vt:lpstr>
      <vt:lpstr>TempForecast!GBRW4.espmvol.5yr.adj.espmvol_48</vt:lpstr>
      <vt:lpstr>TempForecast!GBRW4.espmvol.5yr.adj.espmvol_49</vt:lpstr>
      <vt:lpstr>TempForecast!GBRW4.espmvol.5yr.adj.espmvol_5</vt:lpstr>
      <vt:lpstr>TempForecast!GBRW4.espmvol.5yr.adj.espmvol_50</vt:lpstr>
      <vt:lpstr>TempForecast!GBRW4.espmvol.5yr.adj.espmvol_51</vt:lpstr>
      <vt:lpstr>TempForecast!GBRW4.espmvol.5yr.adj.espmvol_52</vt:lpstr>
      <vt:lpstr>TempForecast!GBRW4.espmvol.5yr.adj.espmvol_53</vt:lpstr>
      <vt:lpstr>TempForecast!GBRW4.espmvol.5yr.adj.espmvol_54</vt:lpstr>
      <vt:lpstr>TempForecast!GBRW4.espmvol.5yr.adj.espmvol_55</vt:lpstr>
      <vt:lpstr>TempForecast!GBRW4.espmvol.5yr.adj.espmvol_56</vt:lpstr>
      <vt:lpstr>TempForecast!GBRW4.espmvol.5yr.adj.espmvol_57</vt:lpstr>
      <vt:lpstr>TempForecast!GBRW4.espmvol.5yr.adj.espmvol_58</vt:lpstr>
      <vt:lpstr>TempForecast!GBRW4.espmvol.5yr.adj.espmvol_59</vt:lpstr>
      <vt:lpstr>TempForecast!GBRW4.espmvol.5yr.adj.espmvol_6</vt:lpstr>
      <vt:lpstr>TempForecast!GBRW4.espmvol.5yr.adj.espmvol_60</vt:lpstr>
      <vt:lpstr>TempForecast!GBRW4.espmvol.5yr.adj.espmvol_61</vt:lpstr>
      <vt:lpstr>TempForecast!GBRW4.espmvol.5yr.adj.espmvol_62</vt:lpstr>
      <vt:lpstr>TempForecast!GBRW4.espmvol.5yr.adj.espmvol_63</vt:lpstr>
      <vt:lpstr>TempForecast!GBRW4.espmvol.5yr.adj.espmvol_64</vt:lpstr>
      <vt:lpstr>TempForecast!GBRW4.espmvol.5yr.adj.espmvol_65</vt:lpstr>
      <vt:lpstr>TempForecast!GBRW4.espmvol.5yr.adj.espmvol_7</vt:lpstr>
      <vt:lpstr>TempForecast!GBRW4.espmvol.5yr.adj.espmvol_8</vt:lpstr>
      <vt:lpstr>TempForecast!GBRW4.espmvol.5yr.adj.espmvol_9</vt:lpstr>
      <vt:lpstr>TempForecast!GJNC2LOC.espmvol.5yr.adj.espmvol</vt:lpstr>
      <vt:lpstr>TempForecast!GJNC2LOC.espmvol.5yr.adj.espmvol_1</vt:lpstr>
      <vt:lpstr>TempForecast!GJNC2LOC.espmvol.5yr.adj.espmvol_10</vt:lpstr>
      <vt:lpstr>TempForecast!GJNC2LOC.espmvol.5yr.adj.espmvol_11</vt:lpstr>
      <vt:lpstr>TempForecast!GJNC2LOC.espmvol.5yr.adj.espmvol_12</vt:lpstr>
      <vt:lpstr>TempForecast!GJNC2LOC.espmvol.5yr.adj.espmvol_13</vt:lpstr>
      <vt:lpstr>TempForecast!GJNC2LOC.espmvol.5yr.adj.espmvol_14</vt:lpstr>
      <vt:lpstr>TempForecast!GJNC2LOC.espmvol.5yr.adj.espmvol_15</vt:lpstr>
      <vt:lpstr>TempForecast!GJNC2LOC.espmvol.5yr.adj.espmvol_16</vt:lpstr>
      <vt:lpstr>TempForecast!GJNC2LOC.espmvol.5yr.adj.espmvol_17</vt:lpstr>
      <vt:lpstr>TempForecast!GJNC2LOC.espmvol.5yr.adj.espmvol_18</vt:lpstr>
      <vt:lpstr>TempForecast!GJNC2LOC.espmvol.5yr.adj.espmvol_19</vt:lpstr>
      <vt:lpstr>TempForecast!GJNC2LOC.espmvol.5yr.adj.espmvol_2</vt:lpstr>
      <vt:lpstr>TempForecast!GJNC2LOC.espmvol.5yr.adj.espmvol_20</vt:lpstr>
      <vt:lpstr>TempForecast!GJNC2LOC.espmvol.5yr.adj.espmvol_21</vt:lpstr>
      <vt:lpstr>TempForecast!GJNC2LOC.espmvol.5yr.adj.espmvol_22</vt:lpstr>
      <vt:lpstr>TempForecast!GJNC2LOC.espmvol.5yr.adj.espmvol_23</vt:lpstr>
      <vt:lpstr>TempForecast!GJNC2LOC.espmvol.5yr.adj.espmvol_24</vt:lpstr>
      <vt:lpstr>TempForecast!GJNC2LOC.espmvol.5yr.adj.espmvol_25</vt:lpstr>
      <vt:lpstr>TempForecast!GJNC2LOC.espmvol.5yr.adj.espmvol_26</vt:lpstr>
      <vt:lpstr>TempForecast!GJNC2LOC.espmvol.5yr.adj.espmvol_27</vt:lpstr>
      <vt:lpstr>TempForecast!GJNC2LOC.espmvol.5yr.adj.espmvol_28</vt:lpstr>
      <vt:lpstr>TempForecast!GJNC2LOC.espmvol.5yr.adj.espmvol_29</vt:lpstr>
      <vt:lpstr>TempForecast!GJNC2LOC.espmvol.5yr.adj.espmvol_3</vt:lpstr>
      <vt:lpstr>TempForecast!GJNC2LOC.espmvol.5yr.adj.espmvol_30</vt:lpstr>
      <vt:lpstr>TempForecast!GJNC2LOC.espmvol.5yr.adj.espmvol_31</vt:lpstr>
      <vt:lpstr>TempForecast!GJNC2LOC.espmvol.5yr.adj.espmvol_32</vt:lpstr>
      <vt:lpstr>TempForecast!GJNC2LOC.espmvol.5yr.adj.espmvol_33</vt:lpstr>
      <vt:lpstr>TempForecast!GJNC2LOC.espmvol.5yr.adj.espmvol_34</vt:lpstr>
      <vt:lpstr>TempForecast!GJNC2LOC.espmvol.5yr.adj.espmvol_35</vt:lpstr>
      <vt:lpstr>TempForecast!GJNC2LOC.espmvol.5yr.adj.espmvol_36</vt:lpstr>
      <vt:lpstr>TempForecast!GJNC2LOC.espmvol.5yr.adj.espmvol_37</vt:lpstr>
      <vt:lpstr>TempForecast!GJNC2LOC.espmvol.5yr.adj.espmvol_38</vt:lpstr>
      <vt:lpstr>TempForecast!GJNC2LOC.espmvol.5yr.adj.espmvol_39</vt:lpstr>
      <vt:lpstr>TempForecast!GJNC2LOC.espmvol.5yr.adj.espmvol_4</vt:lpstr>
      <vt:lpstr>TempForecast!GJNC2LOC.espmvol.5yr.adj.espmvol_40</vt:lpstr>
      <vt:lpstr>TempForecast!GJNC2LOC.espmvol.5yr.adj.espmvol_41</vt:lpstr>
      <vt:lpstr>TempForecast!GJNC2LOC.espmvol.5yr.adj.espmvol_42</vt:lpstr>
      <vt:lpstr>TempForecast!GJNC2LOC.espmvol.5yr.adj.espmvol_43</vt:lpstr>
      <vt:lpstr>TempForecast!GJNC2LOC.espmvol.5yr.adj.espmvol_44</vt:lpstr>
      <vt:lpstr>TempForecast!GJNC2LOC.espmvol.5yr.adj.espmvol_45</vt:lpstr>
      <vt:lpstr>TempForecast!GJNC2LOC.espmvol.5yr.adj.espmvol_46</vt:lpstr>
      <vt:lpstr>TempForecast!GJNC2LOC.espmvol.5yr.adj.espmvol_47</vt:lpstr>
      <vt:lpstr>TempForecast!GJNC2LOC.espmvol.5yr.adj.espmvol_48</vt:lpstr>
      <vt:lpstr>TempForecast!GJNC2LOC.espmvol.5yr.adj.espmvol_49</vt:lpstr>
      <vt:lpstr>TempForecast!GJNC2LOC.espmvol.5yr.adj.espmvol_5</vt:lpstr>
      <vt:lpstr>TempForecast!GJNC2LOC.espmvol.5yr.adj.espmvol_50</vt:lpstr>
      <vt:lpstr>TempForecast!GJNC2LOC.espmvol.5yr.adj.espmvol_51</vt:lpstr>
      <vt:lpstr>TempForecast!GJNC2LOC.espmvol.5yr.adj.espmvol_52</vt:lpstr>
      <vt:lpstr>TempForecast!GJNC2LOC.espmvol.5yr.adj.espmvol_53</vt:lpstr>
      <vt:lpstr>TempForecast!GJNC2LOC.espmvol.5yr.adj.espmvol_54</vt:lpstr>
      <vt:lpstr>TempForecast!GJNC2LOC.espmvol.5yr.adj.espmvol_55</vt:lpstr>
      <vt:lpstr>TempForecast!GJNC2LOC.espmvol.5yr.adj.espmvol_56</vt:lpstr>
      <vt:lpstr>TempForecast!GJNC2LOC.espmvol.5yr.adj.espmvol_57</vt:lpstr>
      <vt:lpstr>TempForecast!GJNC2LOC.espmvol.5yr.adj.espmvol_58</vt:lpstr>
      <vt:lpstr>TempForecast!GJNC2LOC.espmvol.5yr.adj.espmvol_59</vt:lpstr>
      <vt:lpstr>TempForecast!GJNC2LOC.espmvol.5yr.adj.espmvol_6</vt:lpstr>
      <vt:lpstr>TempForecast!GJNC2LOC.espmvol.5yr.adj.espmvol_60</vt:lpstr>
      <vt:lpstr>TempForecast!GJNC2LOC.espmvol.5yr.adj.espmvol_61</vt:lpstr>
      <vt:lpstr>TempForecast!GJNC2LOC.espmvol.5yr.adj.espmvol_62</vt:lpstr>
      <vt:lpstr>TempForecast!GJNC2LOC.espmvol.5yr.adj.espmvol_63</vt:lpstr>
      <vt:lpstr>TempForecast!GJNC2LOC.espmvol.5yr.adj.espmvol_64</vt:lpstr>
      <vt:lpstr>TempForecast!GJNC2LOC.espmvol.5yr.adj.espmvol_65</vt:lpstr>
      <vt:lpstr>TempForecast!GJNC2LOC.espmvol.5yr.adj.espmvol_7</vt:lpstr>
      <vt:lpstr>TempForecast!GJNC2LOC.espmvol.5yr.adj.espmvol_8</vt:lpstr>
      <vt:lpstr>TempForecast!GJNC2LOC.espmvol.5yr.adj.espmvol_9</vt:lpstr>
      <vt:lpstr>TempForecast!GLDA3.espmvol.5yr.adj.espmvol</vt:lpstr>
      <vt:lpstr>TempForecast!GLDA3.espmvol.5yr.adj.espmvol_1</vt:lpstr>
      <vt:lpstr>TempForecast!GLDA3.espmvol.5yr.adj.espmvol_10</vt:lpstr>
      <vt:lpstr>TempForecast!GLDA3.espmvol.5yr.adj.espmvol_11</vt:lpstr>
      <vt:lpstr>TempForecast!GLDA3.espmvol.5yr.adj.espmvol_12</vt:lpstr>
      <vt:lpstr>TempForecast!GLDA3.espmvol.5yr.adj.espmvol_13</vt:lpstr>
      <vt:lpstr>TempForecast!GLDA3.espmvol.5yr.adj.espmvol_14</vt:lpstr>
      <vt:lpstr>TempForecast!GLDA3.espmvol.5yr.adj.espmvol_15</vt:lpstr>
      <vt:lpstr>TempForecast!GLDA3.espmvol.5yr.adj.espmvol_16</vt:lpstr>
      <vt:lpstr>TempForecast!GLDA3.espmvol.5yr.adj.espmvol_17</vt:lpstr>
      <vt:lpstr>TempForecast!GLDA3.espmvol.5yr.adj.espmvol_18</vt:lpstr>
      <vt:lpstr>TempForecast!GLDA3.espmvol.5yr.adj.espmvol_19</vt:lpstr>
      <vt:lpstr>TempForecast!GLDA3.espmvol.5yr.adj.espmvol_2</vt:lpstr>
      <vt:lpstr>TempForecast!GLDA3.espmvol.5yr.adj.espmvol_20</vt:lpstr>
      <vt:lpstr>TempForecast!GLDA3.espmvol.5yr.adj.espmvol_21</vt:lpstr>
      <vt:lpstr>TempForecast!GLDA3.espmvol.5yr.adj.espmvol_22</vt:lpstr>
      <vt:lpstr>TempForecast!GLDA3.espmvol.5yr.adj.espmvol_23</vt:lpstr>
      <vt:lpstr>TempForecast!GLDA3.espmvol.5yr.adj.espmvol_24</vt:lpstr>
      <vt:lpstr>TempForecast!GLDA3.espmvol.5yr.adj.espmvol_25</vt:lpstr>
      <vt:lpstr>TempForecast!GLDA3.espmvol.5yr.adj.espmvol_26</vt:lpstr>
      <vt:lpstr>TempForecast!GLDA3.espmvol.5yr.adj.espmvol_27</vt:lpstr>
      <vt:lpstr>TempForecast!GLDA3.espmvol.5yr.adj.espmvol_28</vt:lpstr>
      <vt:lpstr>TempForecast!GLDA3.espmvol.5yr.adj.espmvol_29</vt:lpstr>
      <vt:lpstr>TempForecast!GLDA3.espmvol.5yr.adj.espmvol_3</vt:lpstr>
      <vt:lpstr>TempForecast!GLDA3.espmvol.5yr.adj.espmvol_30</vt:lpstr>
      <vt:lpstr>TempForecast!GLDA3.espmvol.5yr.adj.espmvol_31</vt:lpstr>
      <vt:lpstr>TempForecast!GLDA3.espmvol.5yr.adj.espmvol_32</vt:lpstr>
      <vt:lpstr>TempForecast!GLDA3.espmvol.5yr.adj.espmvol_33</vt:lpstr>
      <vt:lpstr>TempForecast!GLDA3.espmvol.5yr.adj.espmvol_34</vt:lpstr>
      <vt:lpstr>TempForecast!GLDA3.espmvol.5yr.adj.espmvol_35</vt:lpstr>
      <vt:lpstr>TempForecast!GLDA3.espmvol.5yr.adj.espmvol_36</vt:lpstr>
      <vt:lpstr>TempForecast!GLDA3.espmvol.5yr.adj.espmvol_37</vt:lpstr>
      <vt:lpstr>TempForecast!GLDA3.espmvol.5yr.adj.espmvol_38</vt:lpstr>
      <vt:lpstr>TempForecast!GLDA3.espmvol.5yr.adj.espmvol_39</vt:lpstr>
      <vt:lpstr>TempForecast!GLDA3.espmvol.5yr.adj.espmvol_4</vt:lpstr>
      <vt:lpstr>TempForecast!GLDA3.espmvol.5yr.adj.espmvol_40</vt:lpstr>
      <vt:lpstr>TempForecast!GLDA3.espmvol.5yr.adj.espmvol_41</vt:lpstr>
      <vt:lpstr>TempForecast!GLDA3.espmvol.5yr.adj.espmvol_42</vt:lpstr>
      <vt:lpstr>TempForecast!GLDA3.espmvol.5yr.adj.espmvol_43</vt:lpstr>
      <vt:lpstr>TempForecast!GLDA3.espmvol.5yr.adj.espmvol_44</vt:lpstr>
      <vt:lpstr>TempForecast!GLDA3.espmvol.5yr.adj.espmvol_45</vt:lpstr>
      <vt:lpstr>TempForecast!GLDA3.espmvol.5yr.adj.espmvol_46</vt:lpstr>
      <vt:lpstr>TempForecast!GLDA3.espmvol.5yr.adj.espmvol_47</vt:lpstr>
      <vt:lpstr>TempForecast!GLDA3.espmvol.5yr.adj.espmvol_48</vt:lpstr>
      <vt:lpstr>TempForecast!GLDA3.espmvol.5yr.adj.espmvol_49</vt:lpstr>
      <vt:lpstr>TempForecast!GLDA3.espmvol.5yr.adj.espmvol_5</vt:lpstr>
      <vt:lpstr>TempForecast!GLDA3.espmvol.5yr.adj.espmvol_50</vt:lpstr>
      <vt:lpstr>TempForecast!GLDA3.espmvol.5yr.adj.espmvol_51</vt:lpstr>
      <vt:lpstr>TempForecast!GLDA3.espmvol.5yr.adj.espmvol_52</vt:lpstr>
      <vt:lpstr>TempForecast!GLDA3.espmvol.5yr.adj.espmvol_53</vt:lpstr>
      <vt:lpstr>TempForecast!GLDA3.espmvol.5yr.adj.espmvol_54</vt:lpstr>
      <vt:lpstr>TempForecast!GLDA3.espmvol.5yr.adj.espmvol_55</vt:lpstr>
      <vt:lpstr>TempForecast!GLDA3.espmvol.5yr.adj.espmvol_56</vt:lpstr>
      <vt:lpstr>TempForecast!GLDA3.espmvol.5yr.adj.espmvol_57</vt:lpstr>
      <vt:lpstr>TempForecast!GLDA3.espmvol.5yr.adj.espmvol_58</vt:lpstr>
      <vt:lpstr>TempForecast!GLDA3.espmvol.5yr.adj.espmvol_59</vt:lpstr>
      <vt:lpstr>TempForecast!GLDA3.espmvol.5yr.adj.espmvol_6</vt:lpstr>
      <vt:lpstr>TempForecast!GLDA3.espmvol.5yr.adj.espmvol_60</vt:lpstr>
      <vt:lpstr>TempForecast!GLDA3.espmvol.5yr.adj.espmvol_61</vt:lpstr>
      <vt:lpstr>TempForecast!GLDA3.espmvol.5yr.adj.espmvol_62</vt:lpstr>
      <vt:lpstr>TempForecast!GLDA3.espmvol.5yr.adj.espmvol_63</vt:lpstr>
      <vt:lpstr>TempForecast!GLDA3.espmvol.5yr.adj.espmvol_64</vt:lpstr>
      <vt:lpstr>TempForecast!GLDA3.espmvol.5yr.adj.espmvol_65</vt:lpstr>
      <vt:lpstr>TempForecast!GLDA3.espmvol.5yr.adj.espmvol_7</vt:lpstr>
      <vt:lpstr>TempForecast!GLDA3.espmvol.5yr.adj.espmvol_8</vt:lpstr>
      <vt:lpstr>TempForecast!GLDA3.espmvol.5yr.adj.espmvol_9</vt:lpstr>
      <vt:lpstr>TempForecast!GRNU1.espmvol.5yr.adj.espmvol</vt:lpstr>
      <vt:lpstr>TempForecast!GRNU1.espmvol.5yr.adj.espmvol_1</vt:lpstr>
      <vt:lpstr>TempForecast!GRNU1.espmvol.5yr.adj.espmvol_10</vt:lpstr>
      <vt:lpstr>TempForecast!GRNU1.espmvol.5yr.adj.espmvol_11</vt:lpstr>
      <vt:lpstr>TempForecast!GRNU1.espmvol.5yr.adj.espmvol_12</vt:lpstr>
      <vt:lpstr>TempForecast!GRNU1.espmvol.5yr.adj.espmvol_13</vt:lpstr>
      <vt:lpstr>TempForecast!GRNU1.espmvol.5yr.adj.espmvol_14</vt:lpstr>
      <vt:lpstr>TempForecast!GRNU1.espmvol.5yr.adj.espmvol_15</vt:lpstr>
      <vt:lpstr>TempForecast!GRNU1.espmvol.5yr.adj.espmvol_16</vt:lpstr>
      <vt:lpstr>TempForecast!GRNU1.espmvol.5yr.adj.espmvol_17</vt:lpstr>
      <vt:lpstr>TempForecast!GRNU1.espmvol.5yr.adj.espmvol_18</vt:lpstr>
      <vt:lpstr>TempForecast!GRNU1.espmvol.5yr.adj.espmvol_19</vt:lpstr>
      <vt:lpstr>TempForecast!GRNU1.espmvol.5yr.adj.espmvol_2</vt:lpstr>
      <vt:lpstr>TempForecast!GRNU1.espmvol.5yr.adj.espmvol_20</vt:lpstr>
      <vt:lpstr>TempForecast!GRNU1.espmvol.5yr.adj.espmvol_21</vt:lpstr>
      <vt:lpstr>TempForecast!GRNU1.espmvol.5yr.adj.espmvol_22</vt:lpstr>
      <vt:lpstr>TempForecast!GRNU1.espmvol.5yr.adj.espmvol_23</vt:lpstr>
      <vt:lpstr>TempForecast!GRNU1.espmvol.5yr.adj.espmvol_24</vt:lpstr>
      <vt:lpstr>TempForecast!GRNU1.espmvol.5yr.adj.espmvol_25</vt:lpstr>
      <vt:lpstr>TempForecast!GRNU1.espmvol.5yr.adj.espmvol_26</vt:lpstr>
      <vt:lpstr>TempForecast!GRNU1.espmvol.5yr.adj.espmvol_27</vt:lpstr>
      <vt:lpstr>TempForecast!GRNU1.espmvol.5yr.adj.espmvol_28</vt:lpstr>
      <vt:lpstr>TempForecast!GRNU1.espmvol.5yr.adj.espmvol_29</vt:lpstr>
      <vt:lpstr>TempForecast!GRNU1.espmvol.5yr.adj.espmvol_3</vt:lpstr>
      <vt:lpstr>TempForecast!GRNU1.espmvol.5yr.adj.espmvol_30</vt:lpstr>
      <vt:lpstr>TempForecast!GRNU1.espmvol.5yr.adj.espmvol_31</vt:lpstr>
      <vt:lpstr>TempForecast!GRNU1.espmvol.5yr.adj.espmvol_32</vt:lpstr>
      <vt:lpstr>TempForecast!GRNU1.espmvol.5yr.adj.espmvol_33</vt:lpstr>
      <vt:lpstr>TempForecast!GRNU1.espmvol.5yr.adj.espmvol_34</vt:lpstr>
      <vt:lpstr>TempForecast!GRNU1.espmvol.5yr.adj.espmvol_35</vt:lpstr>
      <vt:lpstr>TempForecast!GRNU1.espmvol.5yr.adj.espmvol_36</vt:lpstr>
      <vt:lpstr>TempForecast!GRNU1.espmvol.5yr.adj.espmvol_37</vt:lpstr>
      <vt:lpstr>TempForecast!GRNU1.espmvol.5yr.adj.espmvol_38</vt:lpstr>
      <vt:lpstr>TempForecast!GRNU1.espmvol.5yr.adj.espmvol_39</vt:lpstr>
      <vt:lpstr>TempForecast!GRNU1.espmvol.5yr.adj.espmvol_4</vt:lpstr>
      <vt:lpstr>TempForecast!GRNU1.espmvol.5yr.adj.espmvol_40</vt:lpstr>
      <vt:lpstr>TempForecast!GRNU1.espmvol.5yr.adj.espmvol_41</vt:lpstr>
      <vt:lpstr>TempForecast!GRNU1.espmvol.5yr.adj.espmvol_42</vt:lpstr>
      <vt:lpstr>TempForecast!GRNU1.espmvol.5yr.adj.espmvol_43</vt:lpstr>
      <vt:lpstr>TempForecast!GRNU1.espmvol.5yr.adj.espmvol_44</vt:lpstr>
      <vt:lpstr>TempForecast!GRNU1.espmvol.5yr.adj.espmvol_45</vt:lpstr>
      <vt:lpstr>TempForecast!GRNU1.espmvol.5yr.adj.espmvol_46</vt:lpstr>
      <vt:lpstr>TempForecast!GRNU1.espmvol.5yr.adj.espmvol_47</vt:lpstr>
      <vt:lpstr>TempForecast!GRNU1.espmvol.5yr.adj.espmvol_48</vt:lpstr>
      <vt:lpstr>TempForecast!GRNU1.espmvol.5yr.adj.espmvol_49</vt:lpstr>
      <vt:lpstr>TempForecast!GRNU1.espmvol.5yr.adj.espmvol_5</vt:lpstr>
      <vt:lpstr>TempForecast!GRNU1.espmvol.5yr.adj.espmvol_50</vt:lpstr>
      <vt:lpstr>TempForecast!GRNU1.espmvol.5yr.adj.espmvol_51</vt:lpstr>
      <vt:lpstr>TempForecast!GRNU1.espmvol.5yr.adj.espmvol_52</vt:lpstr>
      <vt:lpstr>TempForecast!GRNU1.espmvol.5yr.adj.espmvol_53</vt:lpstr>
      <vt:lpstr>TempForecast!GRNU1.espmvol.5yr.adj.espmvol_54</vt:lpstr>
      <vt:lpstr>TempForecast!GRNU1.espmvol.5yr.adj.espmvol_55</vt:lpstr>
      <vt:lpstr>TempForecast!GRNU1.espmvol.5yr.adj.espmvol_56</vt:lpstr>
      <vt:lpstr>TempForecast!GRNU1.espmvol.5yr.adj.espmvol_57</vt:lpstr>
      <vt:lpstr>TempForecast!GRNU1.espmvol.5yr.adj.espmvol_58</vt:lpstr>
      <vt:lpstr>TempForecast!GRNU1.espmvol.5yr.adj.espmvol_59</vt:lpstr>
      <vt:lpstr>TempForecast!GRNU1.espmvol.5yr.adj.espmvol_6</vt:lpstr>
      <vt:lpstr>TempForecast!GRNU1.espmvol.5yr.adj.espmvol_60</vt:lpstr>
      <vt:lpstr>TempForecast!GRNU1.espmvol.5yr.adj.espmvol_61</vt:lpstr>
      <vt:lpstr>TempForecast!GRNU1.espmvol.5yr.adj.espmvol_62</vt:lpstr>
      <vt:lpstr>TempForecast!GRNU1.espmvol.5yr.adj.espmvol_63</vt:lpstr>
      <vt:lpstr>TempForecast!GRNU1.espmvol.5yr.adj.espmvol_64</vt:lpstr>
      <vt:lpstr>TempForecast!GRNU1.espmvol.5yr.adj.espmvol_65</vt:lpstr>
      <vt:lpstr>TempForecast!GRNU1.espmvol.5yr.adj.espmvol_7</vt:lpstr>
      <vt:lpstr>TempForecast!GRNU1.espmvol.5yr.adj.espmvol_8</vt:lpstr>
      <vt:lpstr>TempForecast!GRNU1.espmvol.5yr.adj.espmvol_9</vt:lpstr>
      <vt:lpstr>HvrToDvs_1991</vt:lpstr>
      <vt:lpstr>HvrToDvs_1992</vt:lpstr>
      <vt:lpstr>HvrToDvs_1993</vt:lpstr>
      <vt:lpstr>HvrToDvs_1994</vt:lpstr>
      <vt:lpstr>HvrToDvs_1995</vt:lpstr>
      <vt:lpstr>HvrToDvs_1996</vt:lpstr>
      <vt:lpstr>HvrToDvs_1997</vt:lpstr>
      <vt:lpstr>HvrToDvs_1998</vt:lpstr>
      <vt:lpstr>HvrToDvs_1999</vt:lpstr>
      <vt:lpstr>HvrToDvs_2000</vt:lpstr>
      <vt:lpstr>HvrToDvs_2001</vt:lpstr>
      <vt:lpstr>HvrToDvs_2002</vt:lpstr>
      <vt:lpstr>HvrToDvs_2003</vt:lpstr>
      <vt:lpstr>HvrToDvs_2004</vt:lpstr>
      <vt:lpstr>HvrToDvs_2005</vt:lpstr>
      <vt:lpstr>HvrToDvs_2006</vt:lpstr>
      <vt:lpstr>HvrToDvs_2007</vt:lpstr>
      <vt:lpstr>HvrToDvs_2008</vt:lpstr>
      <vt:lpstr>HvrToDvs_2009</vt:lpstr>
      <vt:lpstr>HvrToDvs_2010</vt:lpstr>
      <vt:lpstr>HvrToDvs_2011</vt:lpstr>
      <vt:lpstr>HvrToDvs_2012</vt:lpstr>
      <vt:lpstr>HvrToDvs_2013</vt:lpstr>
      <vt:lpstr>HvrToDvs_2014</vt:lpstr>
      <vt:lpstr>HvrToDvs_2015</vt:lpstr>
      <vt:lpstr>HvrToDvs_2016</vt:lpstr>
      <vt:lpstr>HvrToDvs_2017</vt:lpstr>
      <vt:lpstr>HvrToDvs_2018</vt:lpstr>
      <vt:lpstr>HvrToDvs_2019</vt:lpstr>
      <vt:lpstr>HvrToDvs_2020</vt:lpstr>
      <vt:lpstr>HvrToDvs_2021</vt:lpstr>
      <vt:lpstr>HvrToDvs_2022</vt:lpstr>
      <vt:lpstr>HvrToDvs_2023</vt:lpstr>
      <vt:lpstr>HvrToDvs_2024</vt:lpstr>
      <vt:lpstr>HvrToDvs_2025</vt:lpstr>
      <vt:lpstr>HvrToDvs_2026</vt:lpstr>
      <vt:lpstr>HvrToDvs_In_1991</vt:lpstr>
      <vt:lpstr>HvrToDvs_In_1992</vt:lpstr>
      <vt:lpstr>HvrToDvs_In_1993</vt:lpstr>
      <vt:lpstr>HvrToDvs_In_1994</vt:lpstr>
      <vt:lpstr>HvrToDvs_In_1995</vt:lpstr>
      <vt:lpstr>HvrToDvs_In_1996</vt:lpstr>
      <vt:lpstr>HvrToDvs_In_1997</vt:lpstr>
      <vt:lpstr>HvrToDvs_In_1998</vt:lpstr>
      <vt:lpstr>HvrToDvs_In_1999</vt:lpstr>
      <vt:lpstr>HvrToDvs_In_2000</vt:lpstr>
      <vt:lpstr>HvrToDvs_In_2001</vt:lpstr>
      <vt:lpstr>HvrToDvs_In_2002</vt:lpstr>
      <vt:lpstr>HvrToDvs_In_2003</vt:lpstr>
      <vt:lpstr>HvrToDvs_In_2004</vt:lpstr>
      <vt:lpstr>HvrToDvs_In_2005</vt:lpstr>
      <vt:lpstr>HvrToDvs_In_2006</vt:lpstr>
      <vt:lpstr>HvrToDvs_In_2007</vt:lpstr>
      <vt:lpstr>HvrToDvs_In_2008</vt:lpstr>
      <vt:lpstr>HvrToDvs_In_2009</vt:lpstr>
      <vt:lpstr>HvrToDvs_In_2010</vt:lpstr>
      <vt:lpstr>HvrToDvs_In_2011</vt:lpstr>
      <vt:lpstr>HvrToDvs_In_2012</vt:lpstr>
      <vt:lpstr>HvrToDvs_In_2013</vt:lpstr>
      <vt:lpstr>HvrToDvs_In_2014</vt:lpstr>
      <vt:lpstr>HvrToDvs_In_2015</vt:lpstr>
      <vt:lpstr>HvrToDvs_In_2016</vt:lpstr>
      <vt:lpstr>HvrToDvs_In_2017</vt:lpstr>
      <vt:lpstr>HvrToDvs_In_2018</vt:lpstr>
      <vt:lpstr>HvrToDvs_In_2019</vt:lpstr>
      <vt:lpstr>HvrToDvs_In_2020</vt:lpstr>
      <vt:lpstr>HvrToDvs_In_Max</vt:lpstr>
      <vt:lpstr>HvrToDvs_In_Min</vt:lpstr>
      <vt:lpstr>HvrToDvs_In_Most</vt:lpstr>
      <vt:lpstr>HvrToDvs_In_Time</vt:lpstr>
      <vt:lpstr>ImpToMex_1991</vt:lpstr>
      <vt:lpstr>ImpToMex_1992</vt:lpstr>
      <vt:lpstr>ImpToMex_1993</vt:lpstr>
      <vt:lpstr>ImpToMex_1994</vt:lpstr>
      <vt:lpstr>ImpToMex_1995</vt:lpstr>
      <vt:lpstr>ImpToMex_1996</vt:lpstr>
      <vt:lpstr>ImpToMex_1997</vt:lpstr>
      <vt:lpstr>ImpToMex_1998</vt:lpstr>
      <vt:lpstr>ImpToMex_1999</vt:lpstr>
      <vt:lpstr>ImpToMex_2000</vt:lpstr>
      <vt:lpstr>ImpToMex_2001</vt:lpstr>
      <vt:lpstr>ImpToMex_2002</vt:lpstr>
      <vt:lpstr>ImpToMex_2003</vt:lpstr>
      <vt:lpstr>ImpToMex_2004</vt:lpstr>
      <vt:lpstr>ImpToMex_2005</vt:lpstr>
      <vt:lpstr>ImpToMex_2006</vt:lpstr>
      <vt:lpstr>ImpToMex_2007</vt:lpstr>
      <vt:lpstr>ImpToMex_2008</vt:lpstr>
      <vt:lpstr>ImpToMex_2009</vt:lpstr>
      <vt:lpstr>ImpToMex_2010</vt:lpstr>
      <vt:lpstr>ImpToMex_2011</vt:lpstr>
      <vt:lpstr>ImpToMex_2012</vt:lpstr>
      <vt:lpstr>ImpToMex_2013</vt:lpstr>
      <vt:lpstr>ImpToMex_2014</vt:lpstr>
      <vt:lpstr>ImpToMex_2015</vt:lpstr>
      <vt:lpstr>ImpToMex_2016</vt:lpstr>
      <vt:lpstr>ImpToMex_2017</vt:lpstr>
      <vt:lpstr>ImpToMex_2018</vt:lpstr>
      <vt:lpstr>ImpToMex_2019</vt:lpstr>
      <vt:lpstr>ImpToMex_2020</vt:lpstr>
      <vt:lpstr>ImpToMex_2021</vt:lpstr>
      <vt:lpstr>ImpToMex_2022</vt:lpstr>
      <vt:lpstr>ImpToMex_2023</vt:lpstr>
      <vt:lpstr>ImpToMex_2024</vt:lpstr>
      <vt:lpstr>ImpToMex_2025</vt:lpstr>
      <vt:lpstr>ImpToMex_2026</vt:lpstr>
      <vt:lpstr>ImpToMex_In_1991</vt:lpstr>
      <vt:lpstr>ImpToMex_In_1992</vt:lpstr>
      <vt:lpstr>ImpToMex_In_1993</vt:lpstr>
      <vt:lpstr>ImpToMex_In_1994</vt:lpstr>
      <vt:lpstr>ImpToMex_In_1995</vt:lpstr>
      <vt:lpstr>ImpToMex_In_1996</vt:lpstr>
      <vt:lpstr>ImpToMex_In_1997</vt:lpstr>
      <vt:lpstr>ImpToMex_In_1998</vt:lpstr>
      <vt:lpstr>ImpToMex_In_1999</vt:lpstr>
      <vt:lpstr>ImpToMex_In_2000</vt:lpstr>
      <vt:lpstr>ImpToMex_In_2001</vt:lpstr>
      <vt:lpstr>ImpToMex_In_2002</vt:lpstr>
      <vt:lpstr>ImpToMex_In_2003</vt:lpstr>
      <vt:lpstr>ImpToMex_In_2004</vt:lpstr>
      <vt:lpstr>ImpToMex_In_2005</vt:lpstr>
      <vt:lpstr>ImpToMex_In_2006</vt:lpstr>
      <vt:lpstr>ImpToMex_In_2007</vt:lpstr>
      <vt:lpstr>ImpToMex_In_2008</vt:lpstr>
      <vt:lpstr>ImpToMex_In_2009</vt:lpstr>
      <vt:lpstr>ImpToMex_In_2010</vt:lpstr>
      <vt:lpstr>ImpToMex_In_2011</vt:lpstr>
      <vt:lpstr>ImpToMex_In_2012</vt:lpstr>
      <vt:lpstr>ImpToMex_In_2013</vt:lpstr>
      <vt:lpstr>ImpToMex_In_2014</vt:lpstr>
      <vt:lpstr>ImpToMex_In_2015</vt:lpstr>
      <vt:lpstr>ImpToMex_In_2016</vt:lpstr>
      <vt:lpstr>ImpToMex_In_2017</vt:lpstr>
      <vt:lpstr>ImpToMex_In_2018</vt:lpstr>
      <vt:lpstr>ImpToMex_In_2019</vt:lpstr>
      <vt:lpstr>ImpToMex_In_2020</vt:lpstr>
      <vt:lpstr>ImpToMex_In_Max</vt:lpstr>
      <vt:lpstr>ImpToMex_In_Min</vt:lpstr>
      <vt:lpstr>ImpToMex_In_Most</vt:lpstr>
      <vt:lpstr>ImpToMex_In_Time</vt:lpstr>
      <vt:lpstr>MorrowPointMax</vt:lpstr>
      <vt:lpstr>MorrowPointMin</vt:lpstr>
      <vt:lpstr>MorrowPointMost</vt:lpstr>
      <vt:lpstr>MPOIN_IN_1991</vt:lpstr>
      <vt:lpstr>MPOIN_IN_1992</vt:lpstr>
      <vt:lpstr>MPOIN_IN_1993</vt:lpstr>
      <vt:lpstr>MPOIN_IN_1994</vt:lpstr>
      <vt:lpstr>MPOIN_IN_1995</vt:lpstr>
      <vt:lpstr>MPOIN_IN_1996</vt:lpstr>
      <vt:lpstr>MPOIN_IN_1997</vt:lpstr>
      <vt:lpstr>MPOIN_IN_1998</vt:lpstr>
      <vt:lpstr>MPOIN_IN_1999</vt:lpstr>
      <vt:lpstr>MPOIN_IN_2000</vt:lpstr>
      <vt:lpstr>MPOIN_IN_2001</vt:lpstr>
      <vt:lpstr>MPOIN_IN_2002</vt:lpstr>
      <vt:lpstr>MPOIN_IN_2003</vt:lpstr>
      <vt:lpstr>MPOIN_IN_2004</vt:lpstr>
      <vt:lpstr>MPOIN_IN_2005</vt:lpstr>
      <vt:lpstr>MPOIN_IN_2006</vt:lpstr>
      <vt:lpstr>MPOIN_IN_2007</vt:lpstr>
      <vt:lpstr>MPOIN_IN_2008</vt:lpstr>
      <vt:lpstr>MPOIN_IN_2009</vt:lpstr>
      <vt:lpstr>MPOIN_IN_2010</vt:lpstr>
      <vt:lpstr>MPOIN_IN_2011</vt:lpstr>
      <vt:lpstr>MPOIN_IN_2012</vt:lpstr>
      <vt:lpstr>MPOIN_IN_2013</vt:lpstr>
      <vt:lpstr>MPOIN_IN_2014</vt:lpstr>
      <vt:lpstr>MPOIN_IN_2015</vt:lpstr>
      <vt:lpstr>MPOIN_IN_2016</vt:lpstr>
      <vt:lpstr>MPOIN_IN_2017</vt:lpstr>
      <vt:lpstr>MPOIN_IN_2018</vt:lpstr>
      <vt:lpstr>MPOIN_IN_2019</vt:lpstr>
      <vt:lpstr>MPOIN_IN_2020</vt:lpstr>
      <vt:lpstr>MPOIN_IN_2021</vt:lpstr>
      <vt:lpstr>MPOIN_IN_2022</vt:lpstr>
      <vt:lpstr>MPOIN_IN_2023</vt:lpstr>
      <vt:lpstr>MPOIN_IN_2024</vt:lpstr>
      <vt:lpstr>MPOIN_IN_2025</vt:lpstr>
      <vt:lpstr>MPOIN_IN_2026</vt:lpstr>
      <vt:lpstr>MPOIN_IN_2027</vt:lpstr>
      <vt:lpstr>MPOIN_IN_2028</vt:lpstr>
      <vt:lpstr>MPOIN_IN_2029</vt:lpstr>
      <vt:lpstr>MPOIN_IN_Max</vt:lpstr>
      <vt:lpstr>MPOIN_IN_Min</vt:lpstr>
      <vt:lpstr>MPOIN_IN_Most</vt:lpstr>
      <vt:lpstr>MPOIN_IN_TIME</vt:lpstr>
      <vt:lpstr>TempForecast!MPSC2.espmvol.5yr.adj.espmvol</vt:lpstr>
      <vt:lpstr>TempForecast!MPSC2.espmvol.5yr.adj.espmvol_1</vt:lpstr>
      <vt:lpstr>TempForecast!MPSC2.espmvol.5yr.adj.espmvol_10</vt:lpstr>
      <vt:lpstr>TempForecast!MPSC2.espmvol.5yr.adj.espmvol_11</vt:lpstr>
      <vt:lpstr>TempForecast!MPSC2.espmvol.5yr.adj.espmvol_12</vt:lpstr>
      <vt:lpstr>TempForecast!MPSC2.espmvol.5yr.adj.espmvol_13</vt:lpstr>
      <vt:lpstr>TempForecast!MPSC2.espmvol.5yr.adj.espmvol_14</vt:lpstr>
      <vt:lpstr>TempForecast!MPSC2.espmvol.5yr.adj.espmvol_15</vt:lpstr>
      <vt:lpstr>TempForecast!MPSC2.espmvol.5yr.adj.espmvol_16</vt:lpstr>
      <vt:lpstr>TempForecast!MPSC2.espmvol.5yr.adj.espmvol_17</vt:lpstr>
      <vt:lpstr>TempForecast!MPSC2.espmvol.5yr.adj.espmvol_18</vt:lpstr>
      <vt:lpstr>TempForecast!MPSC2.espmvol.5yr.adj.espmvol_19</vt:lpstr>
      <vt:lpstr>TempForecast!MPSC2.espmvol.5yr.adj.espmvol_2</vt:lpstr>
      <vt:lpstr>TempForecast!MPSC2.espmvol.5yr.adj.espmvol_20</vt:lpstr>
      <vt:lpstr>TempForecast!MPSC2.espmvol.5yr.adj.espmvol_21</vt:lpstr>
      <vt:lpstr>TempForecast!MPSC2.espmvol.5yr.adj.espmvol_22</vt:lpstr>
      <vt:lpstr>TempForecast!MPSC2.espmvol.5yr.adj.espmvol_23</vt:lpstr>
      <vt:lpstr>TempForecast!MPSC2.espmvol.5yr.adj.espmvol_24</vt:lpstr>
      <vt:lpstr>TempForecast!MPSC2.espmvol.5yr.adj.espmvol_25</vt:lpstr>
      <vt:lpstr>TempForecast!MPSC2.espmvol.5yr.adj.espmvol_26</vt:lpstr>
      <vt:lpstr>TempForecast!MPSC2.espmvol.5yr.adj.espmvol_27</vt:lpstr>
      <vt:lpstr>TempForecast!MPSC2.espmvol.5yr.adj.espmvol_28</vt:lpstr>
      <vt:lpstr>TempForecast!MPSC2.espmvol.5yr.adj.espmvol_29</vt:lpstr>
      <vt:lpstr>TempForecast!MPSC2.espmvol.5yr.adj.espmvol_3</vt:lpstr>
      <vt:lpstr>TempForecast!MPSC2.espmvol.5yr.adj.espmvol_30</vt:lpstr>
      <vt:lpstr>TempForecast!MPSC2.espmvol.5yr.adj.espmvol_31</vt:lpstr>
      <vt:lpstr>TempForecast!MPSC2.espmvol.5yr.adj.espmvol_32</vt:lpstr>
      <vt:lpstr>TempForecast!MPSC2.espmvol.5yr.adj.espmvol_33</vt:lpstr>
      <vt:lpstr>TempForecast!MPSC2.espmvol.5yr.adj.espmvol_34</vt:lpstr>
      <vt:lpstr>TempForecast!MPSC2.espmvol.5yr.adj.espmvol_35</vt:lpstr>
      <vt:lpstr>TempForecast!MPSC2.espmvol.5yr.adj.espmvol_36</vt:lpstr>
      <vt:lpstr>TempForecast!MPSC2.espmvol.5yr.adj.espmvol_37</vt:lpstr>
      <vt:lpstr>TempForecast!MPSC2.espmvol.5yr.adj.espmvol_38</vt:lpstr>
      <vt:lpstr>TempForecast!MPSC2.espmvol.5yr.adj.espmvol_39</vt:lpstr>
      <vt:lpstr>TempForecast!MPSC2.espmvol.5yr.adj.espmvol_4</vt:lpstr>
      <vt:lpstr>TempForecast!MPSC2.espmvol.5yr.adj.espmvol_40</vt:lpstr>
      <vt:lpstr>TempForecast!MPSC2.espmvol.5yr.adj.espmvol_41</vt:lpstr>
      <vt:lpstr>TempForecast!MPSC2.espmvol.5yr.adj.espmvol_42</vt:lpstr>
      <vt:lpstr>TempForecast!MPSC2.espmvol.5yr.adj.espmvol_43</vt:lpstr>
      <vt:lpstr>TempForecast!MPSC2.espmvol.5yr.adj.espmvol_44</vt:lpstr>
      <vt:lpstr>TempForecast!MPSC2.espmvol.5yr.adj.espmvol_45</vt:lpstr>
      <vt:lpstr>TempForecast!MPSC2.espmvol.5yr.adj.espmvol_46</vt:lpstr>
      <vt:lpstr>TempForecast!MPSC2.espmvol.5yr.adj.espmvol_47</vt:lpstr>
      <vt:lpstr>TempForecast!MPSC2.espmvol.5yr.adj.espmvol_48</vt:lpstr>
      <vt:lpstr>TempForecast!MPSC2.espmvol.5yr.adj.espmvol_49</vt:lpstr>
      <vt:lpstr>TempForecast!MPSC2.espmvol.5yr.adj.espmvol_5</vt:lpstr>
      <vt:lpstr>TempForecast!MPSC2.espmvol.5yr.adj.espmvol_50</vt:lpstr>
      <vt:lpstr>TempForecast!MPSC2.espmvol.5yr.adj.espmvol_51</vt:lpstr>
      <vt:lpstr>TempForecast!MPSC2.espmvol.5yr.adj.espmvol_52</vt:lpstr>
      <vt:lpstr>TempForecast!MPSC2.espmvol.5yr.adj.espmvol_53</vt:lpstr>
      <vt:lpstr>TempForecast!MPSC2.espmvol.5yr.adj.espmvol_54</vt:lpstr>
      <vt:lpstr>TempForecast!MPSC2.espmvol.5yr.adj.espmvol_55</vt:lpstr>
      <vt:lpstr>TempForecast!MPSC2.espmvol.5yr.adj.espmvol_56</vt:lpstr>
      <vt:lpstr>TempForecast!MPSC2.espmvol.5yr.adj.espmvol_57</vt:lpstr>
      <vt:lpstr>TempForecast!MPSC2.espmvol.5yr.adj.espmvol_58</vt:lpstr>
      <vt:lpstr>TempForecast!MPSC2.espmvol.5yr.adj.espmvol_59</vt:lpstr>
      <vt:lpstr>TempForecast!MPSC2.espmvol.5yr.adj.espmvol_6</vt:lpstr>
      <vt:lpstr>TempForecast!MPSC2.espmvol.5yr.adj.espmvol_60</vt:lpstr>
      <vt:lpstr>TempForecast!MPSC2.espmvol.5yr.adj.espmvol_61</vt:lpstr>
      <vt:lpstr>TempForecast!MPSC2.espmvol.5yr.adj.espmvol_62</vt:lpstr>
      <vt:lpstr>TempForecast!MPSC2.espmvol.5yr.adj.espmvol_63</vt:lpstr>
      <vt:lpstr>TempForecast!MPSC2.espmvol.5yr.adj.espmvol_64</vt:lpstr>
      <vt:lpstr>TempForecast!MPSC2.espmvol.5yr.adj.espmvol_65</vt:lpstr>
      <vt:lpstr>TempForecast!MPSC2.espmvol.5yr.adj.espmvol_7</vt:lpstr>
      <vt:lpstr>TempForecast!MPSC2.espmvol.5yr.adj.espmvol_8</vt:lpstr>
      <vt:lpstr>TempForecast!MPSC2.espmvol.5yr.adj.espmvol_9</vt:lpstr>
      <vt:lpstr>NAVAJ_IN_1991</vt:lpstr>
      <vt:lpstr>NAVAJ_IN_1992</vt:lpstr>
      <vt:lpstr>NAVAJ_IN_1993</vt:lpstr>
      <vt:lpstr>NAVAJ_IN_1994</vt:lpstr>
      <vt:lpstr>NAVAJ_IN_1995</vt:lpstr>
      <vt:lpstr>NAVAJ_IN_1996</vt:lpstr>
      <vt:lpstr>NAVAJ_IN_1997</vt:lpstr>
      <vt:lpstr>NAVAJ_IN_1998</vt:lpstr>
      <vt:lpstr>NAVAJ_IN_1999</vt:lpstr>
      <vt:lpstr>NAVAJ_IN_2000</vt:lpstr>
      <vt:lpstr>NAVAJ_IN_2001</vt:lpstr>
      <vt:lpstr>NAVAJ_IN_2002</vt:lpstr>
      <vt:lpstr>NAVAJ_IN_2003</vt:lpstr>
      <vt:lpstr>NAVAJ_IN_2004</vt:lpstr>
      <vt:lpstr>NAVAJ_IN_2005</vt:lpstr>
      <vt:lpstr>NAVAJ_IN_2006</vt:lpstr>
      <vt:lpstr>NAVAJ_IN_2007</vt:lpstr>
      <vt:lpstr>NAVAJ_IN_2008</vt:lpstr>
      <vt:lpstr>NAVAJ_IN_2009</vt:lpstr>
      <vt:lpstr>NAVAJ_IN_2010</vt:lpstr>
      <vt:lpstr>NAVAJ_IN_2011</vt:lpstr>
      <vt:lpstr>NAVAJ_IN_2012</vt:lpstr>
      <vt:lpstr>NAVAJ_IN_2013</vt:lpstr>
      <vt:lpstr>NAVAJ_IN_2014</vt:lpstr>
      <vt:lpstr>NAVAJ_IN_2015</vt:lpstr>
      <vt:lpstr>NAVAJ_IN_2016</vt:lpstr>
      <vt:lpstr>NAVAJ_IN_2017</vt:lpstr>
      <vt:lpstr>NAVAJ_IN_2018</vt:lpstr>
      <vt:lpstr>NAVAJ_IN_2019</vt:lpstr>
      <vt:lpstr>NAVAJ_IN_2020</vt:lpstr>
      <vt:lpstr>NAVAJ_IN_2021</vt:lpstr>
      <vt:lpstr>NAVAJ_IN_2022</vt:lpstr>
      <vt:lpstr>NAVAJ_IN_2023</vt:lpstr>
      <vt:lpstr>NAVAJ_IN_2024</vt:lpstr>
      <vt:lpstr>NAVAJ_IN_2025</vt:lpstr>
      <vt:lpstr>NAVAJ_IN_2026</vt:lpstr>
      <vt:lpstr>NAVAJ_IN_2027</vt:lpstr>
      <vt:lpstr>NAVAJ_IN_2028</vt:lpstr>
      <vt:lpstr>NAVAJ_IN_2029</vt:lpstr>
      <vt:lpstr>NAVAJ_IN_Max</vt:lpstr>
      <vt:lpstr>NAVAJ_IN_Min</vt:lpstr>
      <vt:lpstr>NAVAJ_IN_Most</vt:lpstr>
      <vt:lpstr>NAVAJ_IN_TIME</vt:lpstr>
      <vt:lpstr>NavajoMax</vt:lpstr>
      <vt:lpstr>NavajoMin</vt:lpstr>
      <vt:lpstr>NavajoMost</vt:lpstr>
      <vt:lpstr>NFTOF_IN_1991</vt:lpstr>
      <vt:lpstr>NFTOF_IN_1992</vt:lpstr>
      <vt:lpstr>NFTOF_IN_1993</vt:lpstr>
      <vt:lpstr>NFTOF_IN_1994</vt:lpstr>
      <vt:lpstr>NFTOF_IN_1995</vt:lpstr>
      <vt:lpstr>NFTOF_IN_1996</vt:lpstr>
      <vt:lpstr>NFTOF_IN_1997</vt:lpstr>
      <vt:lpstr>NFTOF_IN_1998</vt:lpstr>
      <vt:lpstr>NFTOF_IN_1999</vt:lpstr>
      <vt:lpstr>NFTOF_IN_2000</vt:lpstr>
      <vt:lpstr>NFTOF_IN_2001</vt:lpstr>
      <vt:lpstr>NFTOF_IN_2002</vt:lpstr>
      <vt:lpstr>NFTOF_IN_2003</vt:lpstr>
      <vt:lpstr>NFTOF_IN_2004</vt:lpstr>
      <vt:lpstr>NFTOF_IN_2005</vt:lpstr>
      <vt:lpstr>NFTOF_IN_2006</vt:lpstr>
      <vt:lpstr>NFTOF_IN_2007</vt:lpstr>
      <vt:lpstr>NFTOF_IN_2008</vt:lpstr>
      <vt:lpstr>NFTOF_IN_2009</vt:lpstr>
      <vt:lpstr>NFTOF_IN_2010</vt:lpstr>
      <vt:lpstr>NFTOF_IN_2011</vt:lpstr>
      <vt:lpstr>NFTOF_IN_2012</vt:lpstr>
      <vt:lpstr>NFTOF_IN_2013</vt:lpstr>
      <vt:lpstr>NFTOF_IN_2014</vt:lpstr>
      <vt:lpstr>NFTOF_IN_2015</vt:lpstr>
      <vt:lpstr>NFTOF_IN_2016</vt:lpstr>
      <vt:lpstr>NFTOF_IN_2017</vt:lpstr>
      <vt:lpstr>NFTOF_IN_2018</vt:lpstr>
      <vt:lpstr>NFTOF_IN_2019</vt:lpstr>
      <vt:lpstr>NFTOF_IN_2020</vt:lpstr>
      <vt:lpstr>NFTOF_IN_2021</vt:lpstr>
      <vt:lpstr>NFTOF_IN_2022</vt:lpstr>
      <vt:lpstr>NFTOF_IN_2023</vt:lpstr>
      <vt:lpstr>NFTOF_IN_2024</vt:lpstr>
      <vt:lpstr>NFTOF_IN_2025</vt:lpstr>
      <vt:lpstr>NFTOF_IN_2026</vt:lpstr>
      <vt:lpstr>NFTOF_IN_2027</vt:lpstr>
      <vt:lpstr>NFTOF_IN_2028</vt:lpstr>
      <vt:lpstr>NFTOF_IN_2029</vt:lpstr>
      <vt:lpstr>NFTOF_IN_Max</vt:lpstr>
      <vt:lpstr>NFTOF_IN_Min</vt:lpstr>
      <vt:lpstr>NFTOF_IN_Most</vt:lpstr>
      <vt:lpstr>NFTOF_IN_Time</vt:lpstr>
      <vt:lpstr>NodeID</vt:lpstr>
      <vt:lpstr>TempForecast!NVRN5.espmvol.5yr.adj.espmvol</vt:lpstr>
      <vt:lpstr>TempForecast!NVRN5.espmvol.5yr.adj.espmvol_1</vt:lpstr>
      <vt:lpstr>TempForecast!NVRN5.espmvol.5yr.adj.espmvol_10</vt:lpstr>
      <vt:lpstr>TempForecast!NVRN5.espmvol.5yr.adj.espmvol_11</vt:lpstr>
      <vt:lpstr>TempForecast!NVRN5.espmvol.5yr.adj.espmvol_12</vt:lpstr>
      <vt:lpstr>TempForecast!NVRN5.espmvol.5yr.adj.espmvol_13</vt:lpstr>
      <vt:lpstr>TempForecast!NVRN5.espmvol.5yr.adj.espmvol_14</vt:lpstr>
      <vt:lpstr>TempForecast!NVRN5.espmvol.5yr.adj.espmvol_15</vt:lpstr>
      <vt:lpstr>TempForecast!NVRN5.espmvol.5yr.adj.espmvol_16</vt:lpstr>
      <vt:lpstr>TempForecast!NVRN5.espmvol.5yr.adj.espmvol_17</vt:lpstr>
      <vt:lpstr>TempForecast!NVRN5.espmvol.5yr.adj.espmvol_18</vt:lpstr>
      <vt:lpstr>TempForecast!NVRN5.espmvol.5yr.adj.espmvol_19</vt:lpstr>
      <vt:lpstr>TempForecast!NVRN5.espmvol.5yr.adj.espmvol_2</vt:lpstr>
      <vt:lpstr>TempForecast!NVRN5.espmvol.5yr.adj.espmvol_20</vt:lpstr>
      <vt:lpstr>TempForecast!NVRN5.espmvol.5yr.adj.espmvol_21</vt:lpstr>
      <vt:lpstr>TempForecast!NVRN5.espmvol.5yr.adj.espmvol_22</vt:lpstr>
      <vt:lpstr>TempForecast!NVRN5.espmvol.5yr.adj.espmvol_23</vt:lpstr>
      <vt:lpstr>TempForecast!NVRN5.espmvol.5yr.adj.espmvol_24</vt:lpstr>
      <vt:lpstr>TempForecast!NVRN5.espmvol.5yr.adj.espmvol_25</vt:lpstr>
      <vt:lpstr>TempForecast!NVRN5.espmvol.5yr.adj.espmvol_26</vt:lpstr>
      <vt:lpstr>TempForecast!NVRN5.espmvol.5yr.adj.espmvol_27</vt:lpstr>
      <vt:lpstr>TempForecast!NVRN5.espmvol.5yr.adj.espmvol_28</vt:lpstr>
      <vt:lpstr>TempForecast!NVRN5.espmvol.5yr.adj.espmvol_29</vt:lpstr>
      <vt:lpstr>TempForecast!NVRN5.espmvol.5yr.adj.espmvol_3</vt:lpstr>
      <vt:lpstr>TempForecast!NVRN5.espmvol.5yr.adj.espmvol_30</vt:lpstr>
      <vt:lpstr>TempForecast!NVRN5.espmvol.5yr.adj.espmvol_31</vt:lpstr>
      <vt:lpstr>TempForecast!NVRN5.espmvol.5yr.adj.espmvol_32</vt:lpstr>
      <vt:lpstr>TempForecast!NVRN5.espmvol.5yr.adj.espmvol_33</vt:lpstr>
      <vt:lpstr>TempForecast!NVRN5.espmvol.5yr.adj.espmvol_34</vt:lpstr>
      <vt:lpstr>TempForecast!NVRN5.espmvol.5yr.adj.espmvol_35</vt:lpstr>
      <vt:lpstr>TempForecast!NVRN5.espmvol.5yr.adj.espmvol_36</vt:lpstr>
      <vt:lpstr>TempForecast!NVRN5.espmvol.5yr.adj.espmvol_37</vt:lpstr>
      <vt:lpstr>TempForecast!NVRN5.espmvol.5yr.adj.espmvol_38</vt:lpstr>
      <vt:lpstr>TempForecast!NVRN5.espmvol.5yr.adj.espmvol_39</vt:lpstr>
      <vt:lpstr>TempForecast!NVRN5.espmvol.5yr.adj.espmvol_4</vt:lpstr>
      <vt:lpstr>TempForecast!NVRN5.espmvol.5yr.adj.espmvol_40</vt:lpstr>
      <vt:lpstr>TempForecast!NVRN5.espmvol.5yr.adj.espmvol_41</vt:lpstr>
      <vt:lpstr>TempForecast!NVRN5.espmvol.5yr.adj.espmvol_42</vt:lpstr>
      <vt:lpstr>TempForecast!NVRN5.espmvol.5yr.adj.espmvol_43</vt:lpstr>
      <vt:lpstr>TempForecast!NVRN5.espmvol.5yr.adj.espmvol_44</vt:lpstr>
      <vt:lpstr>TempForecast!NVRN5.espmvol.5yr.adj.espmvol_45</vt:lpstr>
      <vt:lpstr>TempForecast!NVRN5.espmvol.5yr.adj.espmvol_46</vt:lpstr>
      <vt:lpstr>TempForecast!NVRN5.espmvol.5yr.adj.espmvol_47</vt:lpstr>
      <vt:lpstr>TempForecast!NVRN5.espmvol.5yr.adj.espmvol_48</vt:lpstr>
      <vt:lpstr>TempForecast!NVRN5.espmvol.5yr.adj.espmvol_49</vt:lpstr>
      <vt:lpstr>TempForecast!NVRN5.espmvol.5yr.adj.espmvol_5</vt:lpstr>
      <vt:lpstr>TempForecast!NVRN5.espmvol.5yr.adj.espmvol_50</vt:lpstr>
      <vt:lpstr>TempForecast!NVRN5.espmvol.5yr.adj.espmvol_51</vt:lpstr>
      <vt:lpstr>TempForecast!NVRN5.espmvol.5yr.adj.espmvol_52</vt:lpstr>
      <vt:lpstr>TempForecast!NVRN5.espmvol.5yr.adj.espmvol_53</vt:lpstr>
      <vt:lpstr>TempForecast!NVRN5.espmvol.5yr.adj.espmvol_54</vt:lpstr>
      <vt:lpstr>TempForecast!NVRN5.espmvol.5yr.adj.espmvol_55</vt:lpstr>
      <vt:lpstr>TempForecast!NVRN5.espmvol.5yr.adj.espmvol_56</vt:lpstr>
      <vt:lpstr>TempForecast!NVRN5.espmvol.5yr.adj.espmvol_57</vt:lpstr>
      <vt:lpstr>TempForecast!NVRN5.espmvol.5yr.adj.espmvol_58</vt:lpstr>
      <vt:lpstr>TempForecast!NVRN5.espmvol.5yr.adj.espmvol_59</vt:lpstr>
      <vt:lpstr>TempForecast!NVRN5.espmvol.5yr.adj.espmvol_6</vt:lpstr>
      <vt:lpstr>TempForecast!NVRN5.espmvol.5yr.adj.espmvol_60</vt:lpstr>
      <vt:lpstr>TempForecast!NVRN5.espmvol.5yr.adj.espmvol_61</vt:lpstr>
      <vt:lpstr>TempForecast!NVRN5.espmvol.5yr.adj.espmvol_62</vt:lpstr>
      <vt:lpstr>TempForecast!NVRN5.espmvol.5yr.adj.espmvol_63</vt:lpstr>
      <vt:lpstr>TempForecast!NVRN5.espmvol.5yr.adj.espmvol_64</vt:lpstr>
      <vt:lpstr>TempForecast!NVRN5.espmvol.5yr.adj.espmvol_65</vt:lpstr>
      <vt:lpstr>TempForecast!NVRN5.espmvol.5yr.adj.espmvol_7</vt:lpstr>
      <vt:lpstr>TempForecast!NVRN5.espmvol.5yr.adj.espmvol_8</vt:lpstr>
      <vt:lpstr>TempForecast!NVRN5.espmvol.5yr.adj.espmvol_9</vt:lpstr>
      <vt:lpstr>PkrToImp_1991</vt:lpstr>
      <vt:lpstr>PkrToImp_1992</vt:lpstr>
      <vt:lpstr>PkrToImp_1993</vt:lpstr>
      <vt:lpstr>PkrToImp_1994</vt:lpstr>
      <vt:lpstr>PkrToImp_1995</vt:lpstr>
      <vt:lpstr>PkrToImp_1996</vt:lpstr>
      <vt:lpstr>PkrToImp_1997</vt:lpstr>
      <vt:lpstr>PkrToImp_1998</vt:lpstr>
      <vt:lpstr>PkrToImp_1999</vt:lpstr>
      <vt:lpstr>PkrToImp_2000</vt:lpstr>
      <vt:lpstr>PkrToImp_2001</vt:lpstr>
      <vt:lpstr>PkrToImp_2002</vt:lpstr>
      <vt:lpstr>PkrToImp_2003</vt:lpstr>
      <vt:lpstr>PkrToImp_2004</vt:lpstr>
      <vt:lpstr>PkrToImp_2005</vt:lpstr>
      <vt:lpstr>PkrToImp_2006</vt:lpstr>
      <vt:lpstr>PkrToImp_2007</vt:lpstr>
      <vt:lpstr>PkrToImp_2008</vt:lpstr>
      <vt:lpstr>PkrToImp_2009</vt:lpstr>
      <vt:lpstr>PkrToImp_2010</vt:lpstr>
      <vt:lpstr>PkrToImp_2011</vt:lpstr>
      <vt:lpstr>PkrToImp_2012</vt:lpstr>
      <vt:lpstr>PkrToImp_2013</vt:lpstr>
      <vt:lpstr>PkrToImp_2014</vt:lpstr>
      <vt:lpstr>PkrToImp_2015</vt:lpstr>
      <vt:lpstr>PkrToImp_2016</vt:lpstr>
      <vt:lpstr>PkrToImp_2017</vt:lpstr>
      <vt:lpstr>PkrToImp_2018</vt:lpstr>
      <vt:lpstr>PkrToImp_2019</vt:lpstr>
      <vt:lpstr>PkrToImp_2020</vt:lpstr>
      <vt:lpstr>PkrToImp_2021</vt:lpstr>
      <vt:lpstr>PkrToImp_2022</vt:lpstr>
      <vt:lpstr>PkrToImp_2023</vt:lpstr>
      <vt:lpstr>PkrToImp_2024</vt:lpstr>
      <vt:lpstr>PkrToImp_2025</vt:lpstr>
      <vt:lpstr>PkrToImp_2026</vt:lpstr>
      <vt:lpstr>PkrToImp_In_1991</vt:lpstr>
      <vt:lpstr>PkrToImp_In_1992</vt:lpstr>
      <vt:lpstr>PkrToImp_In_1993</vt:lpstr>
      <vt:lpstr>PkrToImp_In_1994</vt:lpstr>
      <vt:lpstr>PkrToImp_In_1995</vt:lpstr>
      <vt:lpstr>PkrToImp_In_1996</vt:lpstr>
      <vt:lpstr>PkrToImp_In_1997</vt:lpstr>
      <vt:lpstr>PkrToImp_In_1998</vt:lpstr>
      <vt:lpstr>PkrToImp_In_1999</vt:lpstr>
      <vt:lpstr>PkrToImp_In_2000</vt:lpstr>
      <vt:lpstr>PkrToImp_In_2001</vt:lpstr>
      <vt:lpstr>PkrToImp_In_2002</vt:lpstr>
      <vt:lpstr>PkrToImp_In_2003</vt:lpstr>
      <vt:lpstr>PkrToImp_In_2004</vt:lpstr>
      <vt:lpstr>PkrToImp_In_2005</vt:lpstr>
      <vt:lpstr>PkrToImp_In_2006</vt:lpstr>
      <vt:lpstr>PkrToImp_In_2007</vt:lpstr>
      <vt:lpstr>PkrToImp_In_2008</vt:lpstr>
      <vt:lpstr>PkrToImp_In_2009</vt:lpstr>
      <vt:lpstr>PkrToImp_In_2010</vt:lpstr>
      <vt:lpstr>PkrToImp_In_2011</vt:lpstr>
      <vt:lpstr>PkrToImp_In_2012</vt:lpstr>
      <vt:lpstr>PkrToImp_In_2013</vt:lpstr>
      <vt:lpstr>PkrToImp_In_2014</vt:lpstr>
      <vt:lpstr>PkrToImp_In_2015</vt:lpstr>
      <vt:lpstr>PkrToImp_In_2016</vt:lpstr>
      <vt:lpstr>PkrToImp_In_2017</vt:lpstr>
      <vt:lpstr>PkrToImp_In_2018</vt:lpstr>
      <vt:lpstr>PkrToImp_In_2019</vt:lpstr>
      <vt:lpstr>PkrToImp_In_2020</vt:lpstr>
      <vt:lpstr>PkrToImp_In_Max</vt:lpstr>
      <vt:lpstr>PkrToImp_In_Min</vt:lpstr>
      <vt:lpstr>PkrToImp_In_Most</vt:lpstr>
      <vt:lpstr>PkrToImp_In_Time</vt:lpstr>
      <vt:lpstr>POWEL_IN_1991</vt:lpstr>
      <vt:lpstr>POWEL_IN_1992</vt:lpstr>
      <vt:lpstr>POWEL_IN_1993</vt:lpstr>
      <vt:lpstr>POWEL_IN_1994</vt:lpstr>
      <vt:lpstr>POWEL_IN_1995</vt:lpstr>
      <vt:lpstr>POWEL_IN_1996</vt:lpstr>
      <vt:lpstr>POWEL_IN_1997</vt:lpstr>
      <vt:lpstr>POWEL_IN_1998</vt:lpstr>
      <vt:lpstr>POWEL_IN_1999</vt:lpstr>
      <vt:lpstr>POWEL_IN_2000</vt:lpstr>
      <vt:lpstr>POWEL_IN_2001</vt:lpstr>
      <vt:lpstr>POWEL_IN_2002</vt:lpstr>
      <vt:lpstr>POWEL_IN_2003</vt:lpstr>
      <vt:lpstr>POWEL_IN_2004</vt:lpstr>
      <vt:lpstr>POWEL_IN_2005</vt:lpstr>
      <vt:lpstr>POWEL_IN_2006</vt:lpstr>
      <vt:lpstr>POWEL_IN_2007</vt:lpstr>
      <vt:lpstr>POWEL_IN_2008</vt:lpstr>
      <vt:lpstr>POWEL_IN_2009</vt:lpstr>
      <vt:lpstr>POWEL_IN_2010</vt:lpstr>
      <vt:lpstr>POWEL_IN_2011</vt:lpstr>
      <vt:lpstr>POWEL_IN_2012</vt:lpstr>
      <vt:lpstr>POWEL_IN_2013</vt:lpstr>
      <vt:lpstr>POWEL_IN_2014</vt:lpstr>
      <vt:lpstr>POWEL_IN_2015</vt:lpstr>
      <vt:lpstr>POWEL_IN_2016</vt:lpstr>
      <vt:lpstr>POWEL_IN_2017</vt:lpstr>
      <vt:lpstr>POWEL_IN_2018</vt:lpstr>
      <vt:lpstr>POWEL_IN_2019</vt:lpstr>
      <vt:lpstr>POWEL_IN_2020</vt:lpstr>
      <vt:lpstr>POWEL_IN_2021</vt:lpstr>
      <vt:lpstr>POWEL_IN_2022</vt:lpstr>
      <vt:lpstr>POWEL_IN_2023</vt:lpstr>
      <vt:lpstr>POWEL_IN_2024</vt:lpstr>
      <vt:lpstr>POWEL_IN_2025</vt:lpstr>
      <vt:lpstr>POWEL_IN_2026</vt:lpstr>
      <vt:lpstr>POWEL_IN_2027</vt:lpstr>
      <vt:lpstr>POWEL_IN_2028</vt:lpstr>
      <vt:lpstr>POWEL_IN_2029</vt:lpstr>
      <vt:lpstr>POWEL_IN_Max</vt:lpstr>
      <vt:lpstr>POWEL_IN_Min</vt:lpstr>
      <vt:lpstr>POWEL_IN_Most</vt:lpstr>
      <vt:lpstr>POWEL_IN_TIME</vt:lpstr>
      <vt:lpstr>PowellMax</vt:lpstr>
      <vt:lpstr>PowellMin</vt:lpstr>
      <vt:lpstr>PowellMost</vt:lpstr>
      <vt:lpstr>PTMGAL_IN_1991</vt:lpstr>
      <vt:lpstr>PTMGAL_IN_1992</vt:lpstr>
      <vt:lpstr>PTMGAL_IN_1993</vt:lpstr>
      <vt:lpstr>PTMGAL_IN_1994</vt:lpstr>
      <vt:lpstr>PTMGAL_IN_1995</vt:lpstr>
      <vt:lpstr>PTMGAL_IN_1996</vt:lpstr>
      <vt:lpstr>PTMGAL_IN_1997</vt:lpstr>
      <vt:lpstr>PTMGAL_IN_1998</vt:lpstr>
      <vt:lpstr>PTMGAL_IN_1999</vt:lpstr>
      <vt:lpstr>PTMGAL_IN_2000</vt:lpstr>
      <vt:lpstr>PTMGAL_IN_2001</vt:lpstr>
      <vt:lpstr>PTMGAL_IN_2002</vt:lpstr>
      <vt:lpstr>PTMGAL_IN_2003</vt:lpstr>
      <vt:lpstr>PTMGAL_IN_2004</vt:lpstr>
      <vt:lpstr>PTMGAL_IN_2005</vt:lpstr>
      <vt:lpstr>PTMGAL_IN_2006</vt:lpstr>
      <vt:lpstr>PTMGAL_IN_2007</vt:lpstr>
      <vt:lpstr>PTMGAL_IN_2008</vt:lpstr>
      <vt:lpstr>PTMGAL_IN_2009</vt:lpstr>
      <vt:lpstr>PTMGAL_IN_2010</vt:lpstr>
      <vt:lpstr>PTMGAL_IN_2011</vt:lpstr>
      <vt:lpstr>PTMGAL_IN_2012</vt:lpstr>
      <vt:lpstr>PTMGAL_IN_2013</vt:lpstr>
      <vt:lpstr>PTMGAL_IN_2014</vt:lpstr>
      <vt:lpstr>PTMGAL_IN_2015</vt:lpstr>
      <vt:lpstr>PTMGAL_IN_2016</vt:lpstr>
      <vt:lpstr>PTMGAL_IN_2017</vt:lpstr>
      <vt:lpstr>PTMGAL_IN_2018</vt:lpstr>
      <vt:lpstr>PTMGAL_IN_2019</vt:lpstr>
      <vt:lpstr>PTMGAL_IN_2020</vt:lpstr>
      <vt:lpstr>PTMGAL_IN_2021</vt:lpstr>
      <vt:lpstr>PTMGAL_IN_2022</vt:lpstr>
      <vt:lpstr>PTMGAL_IN_2023</vt:lpstr>
      <vt:lpstr>PTMGAL_IN_2024</vt:lpstr>
      <vt:lpstr>PTMGAL_IN_2025</vt:lpstr>
      <vt:lpstr>PTMGAL_IN_2026</vt:lpstr>
      <vt:lpstr>PTMGAL_IN_2027</vt:lpstr>
      <vt:lpstr>PTMGAL_IN_2028</vt:lpstr>
      <vt:lpstr>PTMGAL_IN_2029</vt:lpstr>
      <vt:lpstr>PTMGAL_IN_Max</vt:lpstr>
      <vt:lpstr>PTMGAL_IN_Min</vt:lpstr>
      <vt:lpstr>PTMGAL_IN_Most</vt:lpstr>
      <vt:lpstr>PTMGAL_IN_Time</vt:lpstr>
      <vt:lpstr>PTMGC_IN_1991</vt:lpstr>
      <vt:lpstr>PTMGC_IN_1992</vt:lpstr>
      <vt:lpstr>PTMGC_IN_1993</vt:lpstr>
      <vt:lpstr>PTMGC_IN_1994</vt:lpstr>
      <vt:lpstr>PTMGC_IN_1995</vt:lpstr>
      <vt:lpstr>PTMGC_IN_1996</vt:lpstr>
      <vt:lpstr>PTMGC_IN_1997</vt:lpstr>
      <vt:lpstr>PTMGC_IN_1998</vt:lpstr>
      <vt:lpstr>PTMGC_IN_1999</vt:lpstr>
      <vt:lpstr>PTMGC_IN_2000</vt:lpstr>
      <vt:lpstr>PTMGC_IN_2001</vt:lpstr>
      <vt:lpstr>PTMGC_IN_2002</vt:lpstr>
      <vt:lpstr>PTMGC_IN_2003</vt:lpstr>
      <vt:lpstr>PTMGC_IN_2004</vt:lpstr>
      <vt:lpstr>PTMGC_IN_2005</vt:lpstr>
      <vt:lpstr>PTMGC_IN_2006</vt:lpstr>
      <vt:lpstr>PTMGC_IN_2007</vt:lpstr>
      <vt:lpstr>PTMGC_IN_2008</vt:lpstr>
      <vt:lpstr>PTMGC_IN_2009</vt:lpstr>
      <vt:lpstr>PTMGC_IN_2010</vt:lpstr>
      <vt:lpstr>PTMGC_IN_2011</vt:lpstr>
      <vt:lpstr>PTMGC_IN_2012</vt:lpstr>
      <vt:lpstr>PTMGC_IN_2013</vt:lpstr>
      <vt:lpstr>PTMGC_IN_2014</vt:lpstr>
      <vt:lpstr>PTMGC_IN_2015</vt:lpstr>
      <vt:lpstr>PTMGC_IN_2016</vt:lpstr>
      <vt:lpstr>PTMGC_IN_2017</vt:lpstr>
      <vt:lpstr>PTMGC_IN_2018</vt:lpstr>
      <vt:lpstr>PTMGC_IN_2019</vt:lpstr>
      <vt:lpstr>PTMGC_IN_2020</vt:lpstr>
      <vt:lpstr>PTMGC_IN_2021</vt:lpstr>
      <vt:lpstr>PTMGC_IN_2022</vt:lpstr>
      <vt:lpstr>PTMGC_IN_2023</vt:lpstr>
      <vt:lpstr>PTMGC_IN_2024</vt:lpstr>
      <vt:lpstr>PTMGC_IN_2025</vt:lpstr>
      <vt:lpstr>PTMGC_IN_2026</vt:lpstr>
      <vt:lpstr>PTMGC_IN_2027</vt:lpstr>
      <vt:lpstr>PTMGC_IN_2028</vt:lpstr>
      <vt:lpstr>PTMGC_IN_2029</vt:lpstr>
      <vt:lpstr>PTMGC_IN_Max</vt:lpstr>
      <vt:lpstr>PTMGC_IN_Min</vt:lpstr>
      <vt:lpstr>PTMGC_IN_Most</vt:lpstr>
      <vt:lpstr>PTMGC_IN_Time</vt:lpstr>
      <vt:lpstr>PTMGH_IN_1991</vt:lpstr>
      <vt:lpstr>PTMGH_IN_1992</vt:lpstr>
      <vt:lpstr>PTMGH_IN_1993</vt:lpstr>
      <vt:lpstr>PTMGH_IN_1994</vt:lpstr>
      <vt:lpstr>PTMGH_IN_1995</vt:lpstr>
      <vt:lpstr>PTMGH_IN_1996</vt:lpstr>
      <vt:lpstr>PTMGH_IN_1997</vt:lpstr>
      <vt:lpstr>PTMGH_IN_1998</vt:lpstr>
      <vt:lpstr>PTMGH_IN_1999</vt:lpstr>
      <vt:lpstr>PTMGH_IN_2000</vt:lpstr>
      <vt:lpstr>PTMGH_IN_2001</vt:lpstr>
      <vt:lpstr>PTMGH_IN_2002</vt:lpstr>
      <vt:lpstr>PTMGH_IN_2003</vt:lpstr>
      <vt:lpstr>PTMGH_IN_2004</vt:lpstr>
      <vt:lpstr>PTMGH_IN_2005</vt:lpstr>
      <vt:lpstr>PTMGH_IN_2006</vt:lpstr>
      <vt:lpstr>PTMGH_IN_2007</vt:lpstr>
      <vt:lpstr>PTMGH_IN_2008</vt:lpstr>
      <vt:lpstr>PTMGH_IN_2009</vt:lpstr>
      <vt:lpstr>PTMGH_IN_2010</vt:lpstr>
      <vt:lpstr>PTMGH_IN_2011</vt:lpstr>
      <vt:lpstr>PTMGH_IN_2012</vt:lpstr>
      <vt:lpstr>PTMGH_IN_2013</vt:lpstr>
      <vt:lpstr>PTMGH_IN_2014</vt:lpstr>
      <vt:lpstr>PTMGH_IN_2015</vt:lpstr>
      <vt:lpstr>PTMGH_IN_2016</vt:lpstr>
      <vt:lpstr>PTMGH_IN_2017</vt:lpstr>
      <vt:lpstr>PTMGH_IN_2018</vt:lpstr>
      <vt:lpstr>PTMGH_IN_2019</vt:lpstr>
      <vt:lpstr>PTMGH_IN_2020</vt:lpstr>
      <vt:lpstr>PTMGH_IN_2021</vt:lpstr>
      <vt:lpstr>PTMGH_IN_2022</vt:lpstr>
      <vt:lpstr>PTMGH_IN_2023</vt:lpstr>
      <vt:lpstr>PTMGH_IN_2024</vt:lpstr>
      <vt:lpstr>PTMGH_IN_2025</vt:lpstr>
      <vt:lpstr>PTMGH_IN_2026</vt:lpstr>
      <vt:lpstr>PTMGH_IN_2027</vt:lpstr>
      <vt:lpstr>PTMGH_IN_2028</vt:lpstr>
      <vt:lpstr>PTMGH_IN_2029</vt:lpstr>
      <vt:lpstr>PTMGH_IN_Max</vt:lpstr>
      <vt:lpstr>PTMGH_IN_Min</vt:lpstr>
      <vt:lpstr>PTMGH_IN_Most</vt:lpstr>
      <vt:lpstr>PTMGH_IN_Time</vt:lpstr>
      <vt:lpstr>HDBQueries!Query_from_uchdb2_15</vt:lpstr>
      <vt:lpstr>HDBQueries!Query_from_uchdb2_35</vt:lpstr>
      <vt:lpstr>RangeName</vt:lpstr>
      <vt:lpstr>SheetName</vt:lpstr>
      <vt:lpstr>StartMonth</vt:lpstr>
      <vt:lpstr>StartYear</vt:lpstr>
      <vt:lpstr>TaylorParkMax</vt:lpstr>
      <vt:lpstr>TaylorParkMin</vt:lpstr>
      <vt:lpstr>TaylorParkMost</vt:lpstr>
      <vt:lpstr>TImeMin</vt:lpstr>
      <vt:lpstr>TimestepID</vt:lpstr>
      <vt:lpstr>TPARK_IN_1991</vt:lpstr>
      <vt:lpstr>TPARK_IN_1992</vt:lpstr>
      <vt:lpstr>TPARK_IN_1993</vt:lpstr>
      <vt:lpstr>TPARK_IN_1994</vt:lpstr>
      <vt:lpstr>TPARK_IN_1995</vt:lpstr>
      <vt:lpstr>TPARK_IN_1996</vt:lpstr>
      <vt:lpstr>TPARK_IN_1997</vt:lpstr>
      <vt:lpstr>TPARK_IN_1998</vt:lpstr>
      <vt:lpstr>TPARK_IN_1999</vt:lpstr>
      <vt:lpstr>TPARK_IN_2000</vt:lpstr>
      <vt:lpstr>TPARK_IN_2001</vt:lpstr>
      <vt:lpstr>TPARK_IN_2002</vt:lpstr>
      <vt:lpstr>TPARK_IN_2003</vt:lpstr>
      <vt:lpstr>TPARK_IN_2004</vt:lpstr>
      <vt:lpstr>TPARK_IN_2005</vt:lpstr>
      <vt:lpstr>TPARK_IN_2006</vt:lpstr>
      <vt:lpstr>TPARK_IN_2007</vt:lpstr>
      <vt:lpstr>TPARK_IN_2008</vt:lpstr>
      <vt:lpstr>TPARK_IN_2009</vt:lpstr>
      <vt:lpstr>TPARK_IN_2010</vt:lpstr>
      <vt:lpstr>TPARK_IN_2011</vt:lpstr>
      <vt:lpstr>TPARK_IN_2012</vt:lpstr>
      <vt:lpstr>TPARK_IN_2013</vt:lpstr>
      <vt:lpstr>TPARK_IN_2014</vt:lpstr>
      <vt:lpstr>TPARK_IN_2015</vt:lpstr>
      <vt:lpstr>TPARK_IN_2016</vt:lpstr>
      <vt:lpstr>TPARK_IN_2017</vt:lpstr>
      <vt:lpstr>TPARK_IN_2018</vt:lpstr>
      <vt:lpstr>TPARK_IN_2019</vt:lpstr>
      <vt:lpstr>TPARK_IN_2020</vt:lpstr>
      <vt:lpstr>TPARK_IN_2021</vt:lpstr>
      <vt:lpstr>TPARK_IN_2022</vt:lpstr>
      <vt:lpstr>TPARK_IN_2023</vt:lpstr>
      <vt:lpstr>TPARK_IN_2024</vt:lpstr>
      <vt:lpstr>TPARK_IN_2025</vt:lpstr>
      <vt:lpstr>TPARK_IN_2026</vt:lpstr>
      <vt:lpstr>TPARK_IN_2027</vt:lpstr>
      <vt:lpstr>TPARK_IN_2028</vt:lpstr>
      <vt:lpstr>TPARK_IN_2029</vt:lpstr>
      <vt:lpstr>TPARK_IN_Max</vt:lpstr>
      <vt:lpstr>TPARK_IN_Min</vt:lpstr>
      <vt:lpstr>TPARK_IN_Most</vt:lpstr>
      <vt:lpstr>TPARK_IN_TIME</vt:lpstr>
      <vt:lpstr>TempForecast!TPIC2.espmvol.5yr.adj.espmvol</vt:lpstr>
      <vt:lpstr>TempForecast!TPIC2.espmvol.5yr.adj.espmvol_1</vt:lpstr>
      <vt:lpstr>TempForecast!TPIC2.espmvol.5yr.adj.espmvol_10</vt:lpstr>
      <vt:lpstr>TempForecast!TPIC2.espmvol.5yr.adj.espmvol_11</vt:lpstr>
      <vt:lpstr>TempForecast!TPIC2.espmvol.5yr.adj.espmvol_12</vt:lpstr>
      <vt:lpstr>TempForecast!TPIC2.espmvol.5yr.adj.espmvol_13</vt:lpstr>
      <vt:lpstr>TempForecast!TPIC2.espmvol.5yr.adj.espmvol_14</vt:lpstr>
      <vt:lpstr>TempForecast!TPIC2.espmvol.5yr.adj.espmvol_15</vt:lpstr>
      <vt:lpstr>TempForecast!TPIC2.espmvol.5yr.adj.espmvol_16</vt:lpstr>
      <vt:lpstr>TempForecast!TPIC2.espmvol.5yr.adj.espmvol_17</vt:lpstr>
      <vt:lpstr>TempForecast!TPIC2.espmvol.5yr.adj.espmvol_18</vt:lpstr>
      <vt:lpstr>TempForecast!TPIC2.espmvol.5yr.adj.espmvol_19</vt:lpstr>
      <vt:lpstr>TempForecast!TPIC2.espmvol.5yr.adj.espmvol_2</vt:lpstr>
      <vt:lpstr>TempForecast!TPIC2.espmvol.5yr.adj.espmvol_20</vt:lpstr>
      <vt:lpstr>TempForecast!TPIC2.espmvol.5yr.adj.espmvol_21</vt:lpstr>
      <vt:lpstr>TempForecast!TPIC2.espmvol.5yr.adj.espmvol_22</vt:lpstr>
      <vt:lpstr>TempForecast!TPIC2.espmvol.5yr.adj.espmvol_23</vt:lpstr>
      <vt:lpstr>TempForecast!TPIC2.espmvol.5yr.adj.espmvol_24</vt:lpstr>
      <vt:lpstr>TempForecast!TPIC2.espmvol.5yr.adj.espmvol_25</vt:lpstr>
      <vt:lpstr>TempForecast!TPIC2.espmvol.5yr.adj.espmvol_26</vt:lpstr>
      <vt:lpstr>TempForecast!TPIC2.espmvol.5yr.adj.espmvol_27</vt:lpstr>
      <vt:lpstr>TempForecast!TPIC2.espmvol.5yr.adj.espmvol_28</vt:lpstr>
      <vt:lpstr>TempForecast!TPIC2.espmvol.5yr.adj.espmvol_29</vt:lpstr>
      <vt:lpstr>TempForecast!TPIC2.espmvol.5yr.adj.espmvol_3</vt:lpstr>
      <vt:lpstr>TempForecast!TPIC2.espmvol.5yr.adj.espmvol_30</vt:lpstr>
      <vt:lpstr>TempForecast!TPIC2.espmvol.5yr.adj.espmvol_31</vt:lpstr>
      <vt:lpstr>TempForecast!TPIC2.espmvol.5yr.adj.espmvol_32</vt:lpstr>
      <vt:lpstr>TempForecast!TPIC2.espmvol.5yr.adj.espmvol_33</vt:lpstr>
      <vt:lpstr>TempForecast!TPIC2.espmvol.5yr.adj.espmvol_34</vt:lpstr>
      <vt:lpstr>TempForecast!TPIC2.espmvol.5yr.adj.espmvol_35</vt:lpstr>
      <vt:lpstr>TempForecast!TPIC2.espmvol.5yr.adj.espmvol_36</vt:lpstr>
      <vt:lpstr>TempForecast!TPIC2.espmvol.5yr.adj.espmvol_37</vt:lpstr>
      <vt:lpstr>TempForecast!TPIC2.espmvol.5yr.adj.espmvol_38</vt:lpstr>
      <vt:lpstr>TempForecast!TPIC2.espmvol.5yr.adj.espmvol_39</vt:lpstr>
      <vt:lpstr>TempForecast!TPIC2.espmvol.5yr.adj.espmvol_4</vt:lpstr>
      <vt:lpstr>TempForecast!TPIC2.espmvol.5yr.adj.espmvol_40</vt:lpstr>
      <vt:lpstr>TempForecast!TPIC2.espmvol.5yr.adj.espmvol_41</vt:lpstr>
      <vt:lpstr>TempForecast!TPIC2.espmvol.5yr.adj.espmvol_42</vt:lpstr>
      <vt:lpstr>TempForecast!TPIC2.espmvol.5yr.adj.espmvol_43</vt:lpstr>
      <vt:lpstr>TempForecast!TPIC2.espmvol.5yr.adj.espmvol_44</vt:lpstr>
      <vt:lpstr>TempForecast!TPIC2.espmvol.5yr.adj.espmvol_45</vt:lpstr>
      <vt:lpstr>TempForecast!TPIC2.espmvol.5yr.adj.espmvol_46</vt:lpstr>
      <vt:lpstr>TempForecast!TPIC2.espmvol.5yr.adj.espmvol_47</vt:lpstr>
      <vt:lpstr>TempForecast!TPIC2.espmvol.5yr.adj.espmvol_48</vt:lpstr>
      <vt:lpstr>TempForecast!TPIC2.espmvol.5yr.adj.espmvol_49</vt:lpstr>
      <vt:lpstr>TempForecast!TPIC2.espmvol.5yr.adj.espmvol_5</vt:lpstr>
      <vt:lpstr>TempForecast!TPIC2.espmvol.5yr.adj.espmvol_50</vt:lpstr>
      <vt:lpstr>TempForecast!TPIC2.espmvol.5yr.adj.espmvol_51</vt:lpstr>
      <vt:lpstr>TempForecast!TPIC2.espmvol.5yr.adj.espmvol_52</vt:lpstr>
      <vt:lpstr>TempForecast!TPIC2.espmvol.5yr.adj.espmvol_53</vt:lpstr>
      <vt:lpstr>TempForecast!TPIC2.espmvol.5yr.adj.espmvol_54</vt:lpstr>
      <vt:lpstr>TempForecast!TPIC2.espmvol.5yr.adj.espmvol_55</vt:lpstr>
      <vt:lpstr>TempForecast!TPIC2.espmvol.5yr.adj.espmvol_56</vt:lpstr>
      <vt:lpstr>TempForecast!TPIC2.espmvol.5yr.adj.espmvol_57</vt:lpstr>
      <vt:lpstr>TempForecast!TPIC2.espmvol.5yr.adj.espmvol_58</vt:lpstr>
      <vt:lpstr>TempForecast!TPIC2.espmvol.5yr.adj.espmvol_59</vt:lpstr>
      <vt:lpstr>TempForecast!TPIC2.espmvol.5yr.adj.espmvol_6</vt:lpstr>
      <vt:lpstr>TempForecast!TPIC2.espmvol.5yr.adj.espmvol_60</vt:lpstr>
      <vt:lpstr>TempForecast!TPIC2.espmvol.5yr.adj.espmvol_61</vt:lpstr>
      <vt:lpstr>TempForecast!TPIC2.espmvol.5yr.adj.espmvol_62</vt:lpstr>
      <vt:lpstr>TempForecast!TPIC2.espmvol.5yr.adj.espmvol_63</vt:lpstr>
      <vt:lpstr>TempForecast!TPIC2.espmvol.5yr.adj.espmvol_64</vt:lpstr>
      <vt:lpstr>TempForecast!TPIC2.espmvol.5yr.adj.espmvol_65</vt:lpstr>
      <vt:lpstr>TempForecast!TPIC2.espmvol.5yr.adj.espmvol_7</vt:lpstr>
      <vt:lpstr>TempForecast!TPIC2.espmvol.5yr.adj.espmvol_8</vt:lpstr>
      <vt:lpstr>TempForecast!TPIC2.espmvol.5yr.adj.espmvol_9</vt:lpstr>
      <vt:lpstr>TraceID</vt:lpstr>
      <vt:lpstr>TraceSelection</vt:lpstr>
      <vt:lpstr>TraceYear</vt:lpstr>
      <vt:lpstr>VALLE_IN_1991</vt:lpstr>
      <vt:lpstr>VALLE_IN_1992</vt:lpstr>
      <vt:lpstr>VALLE_IN_1993</vt:lpstr>
      <vt:lpstr>VALLE_IN_1994</vt:lpstr>
      <vt:lpstr>VALLE_IN_1995</vt:lpstr>
      <vt:lpstr>VALLE_IN_1996</vt:lpstr>
      <vt:lpstr>VALLE_IN_1997</vt:lpstr>
      <vt:lpstr>VALLE_IN_1998</vt:lpstr>
      <vt:lpstr>VALLE_IN_1999</vt:lpstr>
      <vt:lpstr>VALLE_IN_2000</vt:lpstr>
      <vt:lpstr>VALLE_IN_2001</vt:lpstr>
      <vt:lpstr>VALLE_IN_2002</vt:lpstr>
      <vt:lpstr>VALLE_IN_2003</vt:lpstr>
      <vt:lpstr>VALLE_IN_2004</vt:lpstr>
      <vt:lpstr>VALLE_IN_2005</vt:lpstr>
      <vt:lpstr>VALLE_IN_2006</vt:lpstr>
      <vt:lpstr>VALLE_IN_2007</vt:lpstr>
      <vt:lpstr>VALLE_IN_2008</vt:lpstr>
      <vt:lpstr>VALLE_IN_2009</vt:lpstr>
      <vt:lpstr>VALLE_IN_2010</vt:lpstr>
      <vt:lpstr>VALLE_IN_2011</vt:lpstr>
      <vt:lpstr>VALLE_IN_2012</vt:lpstr>
      <vt:lpstr>VALLE_IN_2013</vt:lpstr>
      <vt:lpstr>VALLE_IN_2014</vt:lpstr>
      <vt:lpstr>VALLE_IN_2015</vt:lpstr>
      <vt:lpstr>VALLE_IN_2016</vt:lpstr>
      <vt:lpstr>VALLE_IN_2017</vt:lpstr>
      <vt:lpstr>VALLE_IN_2018</vt:lpstr>
      <vt:lpstr>VALLE_IN_2019</vt:lpstr>
      <vt:lpstr>VALLE_IN_2020</vt:lpstr>
      <vt:lpstr>VALLE_IN_2021</vt:lpstr>
      <vt:lpstr>VALLE_IN_2022</vt:lpstr>
      <vt:lpstr>VALLE_IN_2023</vt:lpstr>
      <vt:lpstr>VALLE_IN_2024</vt:lpstr>
      <vt:lpstr>VALLE_IN_2025</vt:lpstr>
      <vt:lpstr>VALLE_IN_2026</vt:lpstr>
      <vt:lpstr>VALLE_IN_2027</vt:lpstr>
      <vt:lpstr>VALLE_IN_2028</vt:lpstr>
      <vt:lpstr>VALLE_IN_2029</vt:lpstr>
      <vt:lpstr>VALLE_IN_Max</vt:lpstr>
      <vt:lpstr>VALLE_IN_Min</vt:lpstr>
      <vt:lpstr>VALLE_IN_Most</vt:lpstr>
      <vt:lpstr>VALLE_IN_TIME</vt:lpstr>
      <vt:lpstr>VallecitoMax</vt:lpstr>
      <vt:lpstr>VallecitoMin</vt:lpstr>
      <vt:lpstr>VallecitoMost</vt:lpstr>
      <vt:lpstr>TempForecast!VCRC2.espmvol.5yr.adj.espmvol</vt:lpstr>
      <vt:lpstr>TempForecast!VCRC2.espmvol.5yr.adj.espmvol_1</vt:lpstr>
      <vt:lpstr>TempForecast!VCRC2.espmvol.5yr.adj.espmvol_10</vt:lpstr>
      <vt:lpstr>TempForecast!VCRC2.espmvol.5yr.adj.espmvol_11</vt:lpstr>
      <vt:lpstr>TempForecast!VCRC2.espmvol.5yr.adj.espmvol_12</vt:lpstr>
      <vt:lpstr>TempForecast!VCRC2.espmvol.5yr.adj.espmvol_13</vt:lpstr>
      <vt:lpstr>TempForecast!VCRC2.espmvol.5yr.adj.espmvol_14</vt:lpstr>
      <vt:lpstr>TempForecast!VCRC2.espmvol.5yr.adj.espmvol_15</vt:lpstr>
      <vt:lpstr>TempForecast!VCRC2.espmvol.5yr.adj.espmvol_16</vt:lpstr>
      <vt:lpstr>TempForecast!VCRC2.espmvol.5yr.adj.espmvol_17</vt:lpstr>
      <vt:lpstr>TempForecast!VCRC2.espmvol.5yr.adj.espmvol_18</vt:lpstr>
      <vt:lpstr>TempForecast!VCRC2.espmvol.5yr.adj.espmvol_19</vt:lpstr>
      <vt:lpstr>TempForecast!VCRC2.espmvol.5yr.adj.espmvol_2</vt:lpstr>
      <vt:lpstr>TempForecast!VCRC2.espmvol.5yr.adj.espmvol_20</vt:lpstr>
      <vt:lpstr>TempForecast!VCRC2.espmvol.5yr.adj.espmvol_21</vt:lpstr>
      <vt:lpstr>TempForecast!VCRC2.espmvol.5yr.adj.espmvol_22</vt:lpstr>
      <vt:lpstr>TempForecast!VCRC2.espmvol.5yr.adj.espmvol_23</vt:lpstr>
      <vt:lpstr>TempForecast!VCRC2.espmvol.5yr.adj.espmvol_24</vt:lpstr>
      <vt:lpstr>TempForecast!VCRC2.espmvol.5yr.adj.espmvol_25</vt:lpstr>
      <vt:lpstr>TempForecast!VCRC2.espmvol.5yr.adj.espmvol_26</vt:lpstr>
      <vt:lpstr>TempForecast!VCRC2.espmvol.5yr.adj.espmvol_27</vt:lpstr>
      <vt:lpstr>TempForecast!VCRC2.espmvol.5yr.adj.espmvol_28</vt:lpstr>
      <vt:lpstr>TempForecast!VCRC2.espmvol.5yr.adj.espmvol_29</vt:lpstr>
      <vt:lpstr>TempForecast!VCRC2.espmvol.5yr.adj.espmvol_3</vt:lpstr>
      <vt:lpstr>TempForecast!VCRC2.espmvol.5yr.adj.espmvol_30</vt:lpstr>
      <vt:lpstr>TempForecast!VCRC2.espmvol.5yr.adj.espmvol_31</vt:lpstr>
      <vt:lpstr>TempForecast!VCRC2.espmvol.5yr.adj.espmvol_32</vt:lpstr>
      <vt:lpstr>TempForecast!VCRC2.espmvol.5yr.adj.espmvol_33</vt:lpstr>
      <vt:lpstr>TempForecast!VCRC2.espmvol.5yr.adj.espmvol_34</vt:lpstr>
      <vt:lpstr>TempForecast!VCRC2.espmvol.5yr.adj.espmvol_35</vt:lpstr>
      <vt:lpstr>TempForecast!VCRC2.espmvol.5yr.adj.espmvol_36</vt:lpstr>
      <vt:lpstr>TempForecast!VCRC2.espmvol.5yr.adj.espmvol_37</vt:lpstr>
      <vt:lpstr>TempForecast!VCRC2.espmvol.5yr.adj.espmvol_38</vt:lpstr>
      <vt:lpstr>TempForecast!VCRC2.espmvol.5yr.adj.espmvol_39</vt:lpstr>
      <vt:lpstr>TempForecast!VCRC2.espmvol.5yr.adj.espmvol_4</vt:lpstr>
      <vt:lpstr>TempForecast!VCRC2.espmvol.5yr.adj.espmvol_40</vt:lpstr>
      <vt:lpstr>TempForecast!VCRC2.espmvol.5yr.adj.espmvol_41</vt:lpstr>
      <vt:lpstr>TempForecast!VCRC2.espmvol.5yr.adj.espmvol_42</vt:lpstr>
      <vt:lpstr>TempForecast!VCRC2.espmvol.5yr.adj.espmvol_43</vt:lpstr>
      <vt:lpstr>TempForecast!VCRC2.espmvol.5yr.adj.espmvol_44</vt:lpstr>
      <vt:lpstr>TempForecast!VCRC2.espmvol.5yr.adj.espmvol_45</vt:lpstr>
      <vt:lpstr>TempForecast!VCRC2.espmvol.5yr.adj.espmvol_46</vt:lpstr>
      <vt:lpstr>TempForecast!VCRC2.espmvol.5yr.adj.espmvol_47</vt:lpstr>
      <vt:lpstr>TempForecast!VCRC2.espmvol.5yr.adj.espmvol_48</vt:lpstr>
      <vt:lpstr>TempForecast!VCRC2.espmvol.5yr.adj.espmvol_49</vt:lpstr>
      <vt:lpstr>TempForecast!VCRC2.espmvol.5yr.adj.espmvol_5</vt:lpstr>
      <vt:lpstr>TempForecast!VCRC2.espmvol.5yr.adj.espmvol_50</vt:lpstr>
      <vt:lpstr>TempForecast!VCRC2.espmvol.5yr.adj.espmvol_51</vt:lpstr>
      <vt:lpstr>TempForecast!VCRC2.espmvol.5yr.adj.espmvol_52</vt:lpstr>
      <vt:lpstr>TempForecast!VCRC2.espmvol.5yr.adj.espmvol_53</vt:lpstr>
      <vt:lpstr>TempForecast!VCRC2.espmvol.5yr.adj.espmvol_54</vt:lpstr>
      <vt:lpstr>TempForecast!VCRC2.espmvol.5yr.adj.espmvol_55</vt:lpstr>
      <vt:lpstr>TempForecast!VCRC2.espmvol.5yr.adj.espmvol_56</vt:lpstr>
      <vt:lpstr>TempForecast!VCRC2.espmvol.5yr.adj.espmvol_57</vt:lpstr>
      <vt:lpstr>TempForecast!VCRC2.espmvol.5yr.adj.espmvol_58</vt:lpstr>
      <vt:lpstr>TempForecast!VCRC2.espmvol.5yr.adj.espmvol_59</vt:lpstr>
      <vt:lpstr>TempForecast!VCRC2.espmvol.5yr.adj.espmvol_6</vt:lpstr>
      <vt:lpstr>TempForecast!VCRC2.espmvol.5yr.adj.espmvol_60</vt:lpstr>
      <vt:lpstr>TempForecast!VCRC2.espmvol.5yr.adj.espmvol_61</vt:lpstr>
      <vt:lpstr>TempForecast!VCRC2.espmvol.5yr.adj.espmvol_62</vt:lpstr>
      <vt:lpstr>TempForecast!VCRC2.espmvol.5yr.adj.espmvol_63</vt:lpstr>
      <vt:lpstr>TempForecast!VCRC2.espmvol.5yr.adj.espmvol_64</vt:lpstr>
      <vt:lpstr>TempForecast!VCRC2.espmvol.5yr.adj.espmvol_65</vt:lpstr>
      <vt:lpstr>TempForecast!VCRC2.espmvol.5yr.adj.espmvol_7</vt:lpstr>
      <vt:lpstr>TempForecast!VCRC2.espmvol.5yr.adj.espmvol_8</vt:lpstr>
      <vt:lpstr>TempForecast!VCRC2.espmvol.5yr.adj.espmvol_9</vt:lpstr>
      <vt:lpstr>YampaMax</vt:lpstr>
      <vt:lpstr>YampaMin</vt:lpstr>
      <vt:lpstr>YampaMost</vt:lpstr>
      <vt:lpstr>TempForecast!YDLC2.espmvol.5yr.adj.espmvol</vt:lpstr>
      <vt:lpstr>TempForecast!YDLC2.espmvol.5yr.adj.espmvol_1</vt:lpstr>
      <vt:lpstr>TempForecast!YDLC2.espmvol.5yr.adj.espmvol_10</vt:lpstr>
      <vt:lpstr>TempForecast!YDLC2.espmvol.5yr.adj.espmvol_11</vt:lpstr>
      <vt:lpstr>TempForecast!YDLC2.espmvol.5yr.adj.espmvol_12</vt:lpstr>
      <vt:lpstr>TempForecast!YDLC2.espmvol.5yr.adj.espmvol_13</vt:lpstr>
      <vt:lpstr>TempForecast!YDLC2.espmvol.5yr.adj.espmvol_14</vt:lpstr>
      <vt:lpstr>TempForecast!YDLC2.espmvol.5yr.adj.espmvol_15</vt:lpstr>
      <vt:lpstr>TempForecast!YDLC2.espmvol.5yr.adj.espmvol_16</vt:lpstr>
      <vt:lpstr>TempForecast!YDLC2.espmvol.5yr.adj.espmvol_17</vt:lpstr>
      <vt:lpstr>TempForecast!YDLC2.espmvol.5yr.adj.espmvol_18</vt:lpstr>
      <vt:lpstr>TempForecast!YDLC2.espmvol.5yr.adj.espmvol_19</vt:lpstr>
      <vt:lpstr>TempForecast!YDLC2.espmvol.5yr.adj.espmvol_2</vt:lpstr>
      <vt:lpstr>TempForecast!YDLC2.espmvol.5yr.adj.espmvol_20</vt:lpstr>
      <vt:lpstr>TempForecast!YDLC2.espmvol.5yr.adj.espmvol_21</vt:lpstr>
      <vt:lpstr>TempForecast!YDLC2.espmvol.5yr.adj.espmvol_22</vt:lpstr>
      <vt:lpstr>TempForecast!YDLC2.espmvol.5yr.adj.espmvol_23</vt:lpstr>
      <vt:lpstr>TempForecast!YDLC2.espmvol.5yr.adj.espmvol_24</vt:lpstr>
      <vt:lpstr>TempForecast!YDLC2.espmvol.5yr.adj.espmvol_25</vt:lpstr>
      <vt:lpstr>TempForecast!YDLC2.espmvol.5yr.adj.espmvol_26</vt:lpstr>
      <vt:lpstr>TempForecast!YDLC2.espmvol.5yr.adj.espmvol_27</vt:lpstr>
      <vt:lpstr>TempForecast!YDLC2.espmvol.5yr.adj.espmvol_28</vt:lpstr>
      <vt:lpstr>TempForecast!YDLC2.espmvol.5yr.adj.espmvol_29</vt:lpstr>
      <vt:lpstr>TempForecast!YDLC2.espmvol.5yr.adj.espmvol_3</vt:lpstr>
      <vt:lpstr>TempForecast!YDLC2.espmvol.5yr.adj.espmvol_30</vt:lpstr>
      <vt:lpstr>TempForecast!YDLC2.espmvol.5yr.adj.espmvol_31</vt:lpstr>
      <vt:lpstr>TempForecast!YDLC2.espmvol.5yr.adj.espmvol_32</vt:lpstr>
      <vt:lpstr>TempForecast!YDLC2.espmvol.5yr.adj.espmvol_33</vt:lpstr>
      <vt:lpstr>TempForecast!YDLC2.espmvol.5yr.adj.espmvol_34</vt:lpstr>
      <vt:lpstr>TempForecast!YDLC2.espmvol.5yr.adj.espmvol_35</vt:lpstr>
      <vt:lpstr>TempForecast!YDLC2.espmvol.5yr.adj.espmvol_36</vt:lpstr>
      <vt:lpstr>TempForecast!YDLC2.espmvol.5yr.adj.espmvol_37</vt:lpstr>
      <vt:lpstr>TempForecast!YDLC2.espmvol.5yr.adj.espmvol_38</vt:lpstr>
      <vt:lpstr>TempForecast!YDLC2.espmvol.5yr.adj.espmvol_39</vt:lpstr>
      <vt:lpstr>TempForecast!YDLC2.espmvol.5yr.adj.espmvol_4</vt:lpstr>
      <vt:lpstr>TempForecast!YDLC2.espmvol.5yr.adj.espmvol_40</vt:lpstr>
      <vt:lpstr>TempForecast!YDLC2.espmvol.5yr.adj.espmvol_41</vt:lpstr>
      <vt:lpstr>TempForecast!YDLC2.espmvol.5yr.adj.espmvol_42</vt:lpstr>
      <vt:lpstr>TempForecast!YDLC2.espmvol.5yr.adj.espmvol_43</vt:lpstr>
      <vt:lpstr>TempForecast!YDLC2.espmvol.5yr.adj.espmvol_44</vt:lpstr>
      <vt:lpstr>TempForecast!YDLC2.espmvol.5yr.adj.espmvol_45</vt:lpstr>
      <vt:lpstr>TempForecast!YDLC2.espmvol.5yr.adj.espmvol_46</vt:lpstr>
      <vt:lpstr>TempForecast!YDLC2.espmvol.5yr.adj.espmvol_47</vt:lpstr>
      <vt:lpstr>TempForecast!YDLC2.espmvol.5yr.adj.espmvol_48</vt:lpstr>
      <vt:lpstr>TempForecast!YDLC2.espmvol.5yr.adj.espmvol_49</vt:lpstr>
      <vt:lpstr>TempForecast!YDLC2.espmvol.5yr.adj.espmvol_5</vt:lpstr>
      <vt:lpstr>TempForecast!YDLC2.espmvol.5yr.adj.espmvol_50</vt:lpstr>
      <vt:lpstr>TempForecast!YDLC2.espmvol.5yr.adj.espmvol_51</vt:lpstr>
      <vt:lpstr>TempForecast!YDLC2.espmvol.5yr.adj.espmvol_52</vt:lpstr>
      <vt:lpstr>TempForecast!YDLC2.espmvol.5yr.adj.espmvol_53</vt:lpstr>
      <vt:lpstr>TempForecast!YDLC2.espmvol.5yr.adj.espmvol_54</vt:lpstr>
      <vt:lpstr>TempForecast!YDLC2.espmvol.5yr.adj.espmvol_55</vt:lpstr>
      <vt:lpstr>TempForecast!YDLC2.espmvol.5yr.adj.espmvol_56</vt:lpstr>
      <vt:lpstr>TempForecast!YDLC2.espmvol.5yr.adj.espmvol_57</vt:lpstr>
      <vt:lpstr>TempForecast!YDLC2.espmvol.5yr.adj.espmvol_58</vt:lpstr>
      <vt:lpstr>TempForecast!YDLC2.espmvol.5yr.adj.espmvol_59</vt:lpstr>
      <vt:lpstr>TempForecast!YDLC2.espmvol.5yr.adj.espmvol_6</vt:lpstr>
      <vt:lpstr>TempForecast!YDLC2.espmvol.5yr.adj.espmvol_60</vt:lpstr>
      <vt:lpstr>TempForecast!YDLC2.espmvol.5yr.adj.espmvol_61</vt:lpstr>
      <vt:lpstr>TempForecast!YDLC2.espmvol.5yr.adj.espmvol_62</vt:lpstr>
      <vt:lpstr>TempForecast!YDLC2.espmvol.5yr.adj.espmvol_63</vt:lpstr>
      <vt:lpstr>TempForecast!YDLC2.espmvol.5yr.adj.espmvol_64</vt:lpstr>
      <vt:lpstr>TempForecast!YDLC2.espmvol.5yr.adj.espmvol_65</vt:lpstr>
      <vt:lpstr>TempForecast!YDLC2.espmvol.5yr.adj.espmvol_7</vt:lpstr>
      <vt:lpstr>TempForecast!YDLC2.espmvol.5yr.adj.espmvol_8</vt:lpstr>
      <vt:lpstr>TempForecast!YDLC2.espmvol.5yr.adj.espmvol_9</vt:lpstr>
      <vt:lpstr>YRITO_IN_1991</vt:lpstr>
      <vt:lpstr>YRITO_IN_1992</vt:lpstr>
      <vt:lpstr>YRITO_IN_1993</vt:lpstr>
      <vt:lpstr>YRITO_IN_1994</vt:lpstr>
      <vt:lpstr>YRITO_IN_1995</vt:lpstr>
      <vt:lpstr>YRITO_IN_1996</vt:lpstr>
      <vt:lpstr>YRITO_IN_1997</vt:lpstr>
      <vt:lpstr>YRITO_IN_1998</vt:lpstr>
      <vt:lpstr>YRITO_IN_1999</vt:lpstr>
      <vt:lpstr>YRITO_IN_2000</vt:lpstr>
      <vt:lpstr>YRITO_IN_2001</vt:lpstr>
      <vt:lpstr>YRITO_IN_2002</vt:lpstr>
      <vt:lpstr>YRITO_IN_2003</vt:lpstr>
      <vt:lpstr>YRITO_IN_2004</vt:lpstr>
      <vt:lpstr>YRITO_IN_2005</vt:lpstr>
      <vt:lpstr>YRITO_IN_2006</vt:lpstr>
      <vt:lpstr>YRITO_IN_2007</vt:lpstr>
      <vt:lpstr>YRITO_IN_2008</vt:lpstr>
      <vt:lpstr>YRITO_IN_2009</vt:lpstr>
      <vt:lpstr>YRITO_IN_2010</vt:lpstr>
      <vt:lpstr>YRITO_IN_2011</vt:lpstr>
      <vt:lpstr>YRITO_IN_2012</vt:lpstr>
      <vt:lpstr>YRITO_IN_2013</vt:lpstr>
      <vt:lpstr>YRITO_IN_2014</vt:lpstr>
      <vt:lpstr>YRITO_IN_2015</vt:lpstr>
      <vt:lpstr>YRITO_IN_2016</vt:lpstr>
      <vt:lpstr>YRITO_IN_2017</vt:lpstr>
      <vt:lpstr>YRITO_IN_2018</vt:lpstr>
      <vt:lpstr>YRITO_IN_2019</vt:lpstr>
      <vt:lpstr>YRITO_IN_2020</vt:lpstr>
      <vt:lpstr>YRITO_IN_2021</vt:lpstr>
      <vt:lpstr>YRITO_IN_2022</vt:lpstr>
      <vt:lpstr>YRITO_IN_2023</vt:lpstr>
      <vt:lpstr>YRITO_IN_2024</vt:lpstr>
      <vt:lpstr>YRITO_IN_2025</vt:lpstr>
      <vt:lpstr>YRITO_IN_2026</vt:lpstr>
      <vt:lpstr>YRITO_IN_2027</vt:lpstr>
      <vt:lpstr>YRITO_IN_2028</vt:lpstr>
      <vt:lpstr>YRITO_IN_2029</vt:lpstr>
      <vt:lpstr>AnimasRiverTotalOutflow!YRITO_IN_Max</vt:lpstr>
      <vt:lpstr>YRITO_IN_Max</vt:lpstr>
      <vt:lpstr>AnimasRiverTotalOutflow!YRITO_IN_Min</vt:lpstr>
      <vt:lpstr>YRITO_IN_Min</vt:lpstr>
      <vt:lpstr>AnimasRiverTotalOutflow!YRITO_IN_Most</vt:lpstr>
      <vt:lpstr>YRITO_IN_Most</vt:lpstr>
      <vt:lpstr>YRITO_IN_TIME</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Heather</dc:creator>
  <cp:lastModifiedBy>Ramakrishnan, Balaji</cp:lastModifiedBy>
  <cp:lastPrinted>2011-12-21T07:34:54Z</cp:lastPrinted>
  <dcterms:created xsi:type="dcterms:W3CDTF">2011-03-08T17:14:52Z</dcterms:created>
  <dcterms:modified xsi:type="dcterms:W3CDTF">2022-05-18T16:48:23Z</dcterms:modified>
</cp:coreProperties>
</file>